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nco\Documents\Finance\Analysis\"/>
    </mc:Choice>
  </mc:AlternateContent>
  <xr:revisionPtr revIDLastSave="0" documentId="13_ncr:1_{F334E9F2-F74A-46C2-9459-0F8B6A3256DD}" xr6:coauthVersionLast="47" xr6:coauthVersionMax="47" xr10:uidLastSave="{00000000-0000-0000-0000-000000000000}"/>
  <bookViews>
    <workbookView xWindow="-120" yWindow="-120" windowWidth="25440" windowHeight="15270" xr2:uid="{A59FF666-2626-49E2-9075-1292B92FC2C8}"/>
  </bookViews>
  <sheets>
    <sheet name="Main" sheetId="1" r:id="rId1"/>
    <sheet name="Data" sheetId="3" r:id="rId2"/>
  </sheets>
  <functionGroups builtInGroupCount="19"/>
  <definedNames>
    <definedName name="_xlpm._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nd" hidden="1" xlm="1">#NAME?</definedName>
    <definedName name="_xlpm.K" hidden="1" xlm="1">#NAME?</definedName>
    <definedName name="_xlpm.m" hidden="1" xlm="1">#NAME?</definedName>
    <definedName name="_xlpm.market" hidden="1" xlm="1">#NAME?</definedName>
    <definedName name="_xlpm.p" hidden="1" xlm="1">#NAME?</definedName>
    <definedName name="_xlpm.prices" hidden="1" xlm="1">#NAME?</definedName>
    <definedName name="_xlpm.r" hidden="1" xlm="1">#NAME?</definedName>
    <definedName name="_xlpm.S" hidden="1" xlm="1">#NAME?</definedName>
    <definedName name="_xlpm.side" hidden="1" xlm="1">#NAME?</definedName>
    <definedName name="_xlpm.start" hidden="1" xlm="1">#NAME?</definedName>
    <definedName name="_xlpm.stock" hidden="1" xlm="1">#NAME?</definedName>
    <definedName name="_xlpm.T" hidden="1" xlm="1">#NAME?</definedName>
    <definedName name="_xlpm.v" hidden="1" xlm="1">#NAME?</definedName>
    <definedName name="_xlpm.valid" hidden="1" xlm="1">#NAME?</definedName>
    <definedName name="_xlpm.x" hidden="1" xlm="1">#NAME?</definedName>
    <definedName name="_xlpm.y" hidden="1" xlm="1">#NAME?</definedName>
    <definedName name="Ann_St">Main!$K$3</definedName>
    <definedName name="Annual_return">Main!$K$2</definedName>
    <definedName name="AV">Main!$E$9</definedName>
    <definedName name="Beta">Main!$K$5</definedName>
    <definedName name="ExternalData_1" localSheetId="1" hidden="1">Data!$A$1:$G$5030</definedName>
    <definedName name="ExternalData_1" localSheetId="0" hidden="1">Main!$A$1:$A$2</definedName>
    <definedName name="ExternalData_2" localSheetId="1" hidden="1">Data!$N$1:$S$5030</definedName>
    <definedName name="ExternalData_3" localSheetId="1" hidden="1">Data!$X$1:$Y$9</definedName>
    <definedName name="ExternalData_4" localSheetId="1" hidden="1">Data!$AB$1:$AM$17</definedName>
    <definedName name="Gross_profit">Main!$E$4</definedName>
    <definedName name="Host">Main!$A$14</definedName>
    <definedName name="IB_Port">Main!$B$14</definedName>
    <definedName name="Kurtosis">Main!$K$10</definedName>
    <definedName name="Liability">Main!$E$12</definedName>
    <definedName name="Market_return">Main!$K$4</definedName>
    <definedName name="NAV">Main!$E$11</definedName>
    <definedName name="Net_Profit">Main!$E$6</definedName>
    <definedName name="Operating_profit">Main!$E$5</definedName>
    <definedName name="Port">Main!$B$14</definedName>
    <definedName name="RAV">Main!$E$10</definedName>
    <definedName name="Revnue">Main!$E$3</definedName>
    <definedName name="Risk_free_rate">Main!$A$11</definedName>
    <definedName name="Share_price">Main!$E$15</definedName>
    <definedName name="Shares">Main!$E$16</definedName>
    <definedName name="SP500_ticker">Main!$A$8</definedName>
    <definedName name="Ticker">Main!$A$5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4" i="1" l="1" a="1"/>
  <c r="K4" i="1" s="1"/>
  <c r="K8" i="1" s="1"/>
  <c r="K5" i="1" a="1"/>
  <c r="K5" i="1" s="1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2654" i="3"/>
  <c r="H2655" i="3"/>
  <c r="H2656" i="3"/>
  <c r="H2657" i="3"/>
  <c r="H2658" i="3"/>
  <c r="H2659" i="3"/>
  <c r="H2660" i="3"/>
  <c r="H2661" i="3"/>
  <c r="H2662" i="3"/>
  <c r="H2663" i="3"/>
  <c r="H2664" i="3"/>
  <c r="H2665" i="3"/>
  <c r="H2666" i="3"/>
  <c r="H2667" i="3"/>
  <c r="H2668" i="3"/>
  <c r="H2669" i="3"/>
  <c r="H2670" i="3"/>
  <c r="H2671" i="3"/>
  <c r="H2672" i="3"/>
  <c r="H2673" i="3"/>
  <c r="H2674" i="3"/>
  <c r="H2675" i="3"/>
  <c r="H2676" i="3"/>
  <c r="H2677" i="3"/>
  <c r="H2678" i="3"/>
  <c r="H2679" i="3"/>
  <c r="H2680" i="3"/>
  <c r="H2681" i="3"/>
  <c r="H2682" i="3"/>
  <c r="H2683" i="3"/>
  <c r="H2684" i="3"/>
  <c r="H2685" i="3"/>
  <c r="H2686" i="3"/>
  <c r="H2687" i="3"/>
  <c r="H2688" i="3"/>
  <c r="H2689" i="3"/>
  <c r="H2690" i="3"/>
  <c r="H2691" i="3"/>
  <c r="H2692" i="3"/>
  <c r="H2693" i="3"/>
  <c r="H2694" i="3"/>
  <c r="H2695" i="3"/>
  <c r="H2696" i="3"/>
  <c r="H2697" i="3"/>
  <c r="H2698" i="3"/>
  <c r="H2699" i="3"/>
  <c r="H2700" i="3"/>
  <c r="H2701" i="3"/>
  <c r="H2702" i="3"/>
  <c r="H2703" i="3"/>
  <c r="H2704" i="3"/>
  <c r="H2705" i="3"/>
  <c r="H2706" i="3"/>
  <c r="H2707" i="3"/>
  <c r="H2708" i="3"/>
  <c r="H2709" i="3"/>
  <c r="H2710" i="3"/>
  <c r="H2711" i="3"/>
  <c r="H2712" i="3"/>
  <c r="H2713" i="3"/>
  <c r="H2714" i="3"/>
  <c r="H2715" i="3"/>
  <c r="H2716" i="3"/>
  <c r="H2717" i="3"/>
  <c r="H2718" i="3"/>
  <c r="H2719" i="3"/>
  <c r="H2720" i="3"/>
  <c r="H2721" i="3"/>
  <c r="H2722" i="3"/>
  <c r="H2723" i="3"/>
  <c r="H2724" i="3"/>
  <c r="H2725" i="3"/>
  <c r="H2726" i="3"/>
  <c r="H2727" i="3"/>
  <c r="H2728" i="3"/>
  <c r="H2729" i="3"/>
  <c r="H2730" i="3"/>
  <c r="H2731" i="3"/>
  <c r="H2732" i="3"/>
  <c r="H2733" i="3"/>
  <c r="H2734" i="3"/>
  <c r="H2735" i="3"/>
  <c r="H2736" i="3"/>
  <c r="H2737" i="3"/>
  <c r="H2738" i="3"/>
  <c r="H2739" i="3"/>
  <c r="H2740" i="3"/>
  <c r="H2741" i="3"/>
  <c r="H2742" i="3"/>
  <c r="H2743" i="3"/>
  <c r="H2744" i="3"/>
  <c r="H2745" i="3"/>
  <c r="H2746" i="3"/>
  <c r="H2747" i="3"/>
  <c r="H2748" i="3"/>
  <c r="H2749" i="3"/>
  <c r="H2750" i="3"/>
  <c r="H2751" i="3"/>
  <c r="H2752" i="3"/>
  <c r="H2753" i="3"/>
  <c r="H2754" i="3"/>
  <c r="H2755" i="3"/>
  <c r="H2756" i="3"/>
  <c r="H2757" i="3"/>
  <c r="H2758" i="3"/>
  <c r="H2759" i="3"/>
  <c r="H2760" i="3"/>
  <c r="H2761" i="3"/>
  <c r="H2762" i="3"/>
  <c r="H2763" i="3"/>
  <c r="H2764" i="3"/>
  <c r="H2765" i="3"/>
  <c r="H2766" i="3"/>
  <c r="H2767" i="3"/>
  <c r="H2768" i="3"/>
  <c r="H2769" i="3"/>
  <c r="H2770" i="3"/>
  <c r="H2771" i="3"/>
  <c r="H2772" i="3"/>
  <c r="H2773" i="3"/>
  <c r="H2774" i="3"/>
  <c r="H2775" i="3"/>
  <c r="H2776" i="3"/>
  <c r="H2777" i="3"/>
  <c r="H2778" i="3"/>
  <c r="H2779" i="3"/>
  <c r="H2780" i="3"/>
  <c r="H2781" i="3"/>
  <c r="H2782" i="3"/>
  <c r="H2783" i="3"/>
  <c r="H2784" i="3"/>
  <c r="H2785" i="3"/>
  <c r="H2786" i="3"/>
  <c r="H2787" i="3"/>
  <c r="H2788" i="3"/>
  <c r="H2789" i="3"/>
  <c r="H2790" i="3"/>
  <c r="H2791" i="3"/>
  <c r="H2792" i="3"/>
  <c r="H2793" i="3"/>
  <c r="H2794" i="3"/>
  <c r="H2795" i="3"/>
  <c r="H2796" i="3"/>
  <c r="H2797" i="3"/>
  <c r="H2798" i="3"/>
  <c r="H2799" i="3"/>
  <c r="H2800" i="3"/>
  <c r="H2801" i="3"/>
  <c r="H2802" i="3"/>
  <c r="H2803" i="3"/>
  <c r="H2804" i="3"/>
  <c r="H2805" i="3"/>
  <c r="H2806" i="3"/>
  <c r="H2807" i="3"/>
  <c r="H2808" i="3"/>
  <c r="H2809" i="3"/>
  <c r="H2810" i="3"/>
  <c r="H2811" i="3"/>
  <c r="H2812" i="3"/>
  <c r="H2813" i="3"/>
  <c r="H2814" i="3"/>
  <c r="H2815" i="3"/>
  <c r="H2816" i="3"/>
  <c r="H2817" i="3"/>
  <c r="H2818" i="3"/>
  <c r="H2819" i="3"/>
  <c r="H2820" i="3"/>
  <c r="H2821" i="3"/>
  <c r="H2822" i="3"/>
  <c r="H2823" i="3"/>
  <c r="H2824" i="3"/>
  <c r="H2825" i="3"/>
  <c r="H2826" i="3"/>
  <c r="H2827" i="3"/>
  <c r="H2828" i="3"/>
  <c r="H2829" i="3"/>
  <c r="H2830" i="3"/>
  <c r="H2831" i="3"/>
  <c r="H2832" i="3"/>
  <c r="H2833" i="3"/>
  <c r="H2834" i="3"/>
  <c r="H2835" i="3"/>
  <c r="H2836" i="3"/>
  <c r="H2837" i="3"/>
  <c r="H2838" i="3"/>
  <c r="H2839" i="3"/>
  <c r="H2840" i="3"/>
  <c r="H2841" i="3"/>
  <c r="H2842" i="3"/>
  <c r="H2843" i="3"/>
  <c r="H2844" i="3"/>
  <c r="H2845" i="3"/>
  <c r="H2846" i="3"/>
  <c r="H2847" i="3"/>
  <c r="H2848" i="3"/>
  <c r="H2849" i="3"/>
  <c r="H2850" i="3"/>
  <c r="H2851" i="3"/>
  <c r="H2852" i="3"/>
  <c r="H2853" i="3"/>
  <c r="H2854" i="3"/>
  <c r="H2855" i="3"/>
  <c r="H2856" i="3"/>
  <c r="H2857" i="3"/>
  <c r="H2858" i="3"/>
  <c r="H2859" i="3"/>
  <c r="H2860" i="3"/>
  <c r="H2861" i="3"/>
  <c r="H2862" i="3"/>
  <c r="H2863" i="3"/>
  <c r="H2864" i="3"/>
  <c r="H2865" i="3"/>
  <c r="H2866" i="3"/>
  <c r="H2867" i="3"/>
  <c r="H2868" i="3"/>
  <c r="H2869" i="3"/>
  <c r="H2870" i="3"/>
  <c r="H2871" i="3"/>
  <c r="H2872" i="3"/>
  <c r="H2873" i="3"/>
  <c r="H2874" i="3"/>
  <c r="H2875" i="3"/>
  <c r="H2876" i="3"/>
  <c r="H2877" i="3"/>
  <c r="H2878" i="3"/>
  <c r="H2879" i="3"/>
  <c r="H2880" i="3"/>
  <c r="H2881" i="3"/>
  <c r="H2882" i="3"/>
  <c r="H2883" i="3"/>
  <c r="H2884" i="3"/>
  <c r="H2885" i="3"/>
  <c r="H2886" i="3"/>
  <c r="H2887" i="3"/>
  <c r="H2888" i="3"/>
  <c r="H2889" i="3"/>
  <c r="H2890" i="3"/>
  <c r="H2891" i="3"/>
  <c r="H2892" i="3"/>
  <c r="H2893" i="3"/>
  <c r="H2894" i="3"/>
  <c r="H2895" i="3"/>
  <c r="H2896" i="3"/>
  <c r="H2897" i="3"/>
  <c r="H2898" i="3"/>
  <c r="H2899" i="3"/>
  <c r="H2900" i="3"/>
  <c r="H2901" i="3"/>
  <c r="H2902" i="3"/>
  <c r="H2903" i="3"/>
  <c r="H2904" i="3"/>
  <c r="H2905" i="3"/>
  <c r="H2906" i="3"/>
  <c r="H2907" i="3"/>
  <c r="H2908" i="3"/>
  <c r="H2909" i="3"/>
  <c r="H2910" i="3"/>
  <c r="H2911" i="3"/>
  <c r="H2912" i="3"/>
  <c r="H2913" i="3"/>
  <c r="H2914" i="3"/>
  <c r="H2915" i="3"/>
  <c r="H2916" i="3"/>
  <c r="H2917" i="3"/>
  <c r="H2918" i="3"/>
  <c r="H2919" i="3"/>
  <c r="H2920" i="3"/>
  <c r="H2921" i="3"/>
  <c r="H2922" i="3"/>
  <c r="H2923" i="3"/>
  <c r="H2924" i="3"/>
  <c r="H2925" i="3"/>
  <c r="H2926" i="3"/>
  <c r="H2927" i="3"/>
  <c r="H2928" i="3"/>
  <c r="H2929" i="3"/>
  <c r="H2930" i="3"/>
  <c r="H2931" i="3"/>
  <c r="H2932" i="3"/>
  <c r="H2933" i="3"/>
  <c r="H2934" i="3"/>
  <c r="H2935" i="3"/>
  <c r="H2936" i="3"/>
  <c r="H2937" i="3"/>
  <c r="H2938" i="3"/>
  <c r="H2939" i="3"/>
  <c r="H2940" i="3"/>
  <c r="H2941" i="3"/>
  <c r="H2942" i="3"/>
  <c r="H2943" i="3"/>
  <c r="H2944" i="3"/>
  <c r="H2945" i="3"/>
  <c r="H2946" i="3"/>
  <c r="H2947" i="3"/>
  <c r="H2948" i="3"/>
  <c r="H2949" i="3"/>
  <c r="H2950" i="3"/>
  <c r="H2951" i="3"/>
  <c r="H2952" i="3"/>
  <c r="H2953" i="3"/>
  <c r="H2954" i="3"/>
  <c r="H2955" i="3"/>
  <c r="H2956" i="3"/>
  <c r="H2957" i="3"/>
  <c r="H2958" i="3"/>
  <c r="H2959" i="3"/>
  <c r="H2960" i="3"/>
  <c r="H2961" i="3"/>
  <c r="H2962" i="3"/>
  <c r="H2963" i="3"/>
  <c r="H2964" i="3"/>
  <c r="H2965" i="3"/>
  <c r="H2966" i="3"/>
  <c r="H2967" i="3"/>
  <c r="H2968" i="3"/>
  <c r="H2969" i="3"/>
  <c r="H2970" i="3"/>
  <c r="H2971" i="3"/>
  <c r="H2972" i="3"/>
  <c r="H2973" i="3"/>
  <c r="H2974" i="3"/>
  <c r="H2975" i="3"/>
  <c r="H2976" i="3"/>
  <c r="H2977" i="3"/>
  <c r="H2978" i="3"/>
  <c r="H2979" i="3"/>
  <c r="H2980" i="3"/>
  <c r="H2981" i="3"/>
  <c r="H2982" i="3"/>
  <c r="H2983" i="3"/>
  <c r="H2984" i="3"/>
  <c r="H2985" i="3"/>
  <c r="H2986" i="3"/>
  <c r="H2987" i="3"/>
  <c r="H2988" i="3"/>
  <c r="H2989" i="3"/>
  <c r="H2990" i="3"/>
  <c r="H2991" i="3"/>
  <c r="H2992" i="3"/>
  <c r="H2993" i="3"/>
  <c r="H2994" i="3"/>
  <c r="H2995" i="3"/>
  <c r="H2996" i="3"/>
  <c r="H2997" i="3"/>
  <c r="H2998" i="3"/>
  <c r="H2999" i="3"/>
  <c r="H3000" i="3"/>
  <c r="H3001" i="3"/>
  <c r="H3002" i="3"/>
  <c r="H3003" i="3"/>
  <c r="H3004" i="3"/>
  <c r="H3005" i="3"/>
  <c r="H3006" i="3"/>
  <c r="H3007" i="3"/>
  <c r="H3008" i="3"/>
  <c r="H3009" i="3"/>
  <c r="H3010" i="3"/>
  <c r="H3011" i="3"/>
  <c r="H3012" i="3"/>
  <c r="H3013" i="3"/>
  <c r="H3014" i="3"/>
  <c r="H3015" i="3"/>
  <c r="H3016" i="3"/>
  <c r="H3017" i="3"/>
  <c r="H3018" i="3"/>
  <c r="H3019" i="3"/>
  <c r="H3020" i="3"/>
  <c r="H3021" i="3"/>
  <c r="H3022" i="3"/>
  <c r="H3023" i="3"/>
  <c r="H3024" i="3"/>
  <c r="H3025" i="3"/>
  <c r="H3026" i="3"/>
  <c r="H3027" i="3"/>
  <c r="H3028" i="3"/>
  <c r="H3029" i="3"/>
  <c r="H3030" i="3"/>
  <c r="H3031" i="3"/>
  <c r="H3032" i="3"/>
  <c r="H3033" i="3"/>
  <c r="H3034" i="3"/>
  <c r="H3035" i="3"/>
  <c r="H3036" i="3"/>
  <c r="H3037" i="3"/>
  <c r="H3038" i="3"/>
  <c r="H3039" i="3"/>
  <c r="H3040" i="3"/>
  <c r="H3041" i="3"/>
  <c r="H3042" i="3"/>
  <c r="H3043" i="3"/>
  <c r="H3044" i="3"/>
  <c r="H3045" i="3"/>
  <c r="H3046" i="3"/>
  <c r="H3047" i="3"/>
  <c r="H3048" i="3"/>
  <c r="H3049" i="3"/>
  <c r="H3050" i="3"/>
  <c r="H3051" i="3"/>
  <c r="H3052" i="3"/>
  <c r="H3053" i="3"/>
  <c r="H3054" i="3"/>
  <c r="H3055" i="3"/>
  <c r="H3056" i="3"/>
  <c r="H3057" i="3"/>
  <c r="H3058" i="3"/>
  <c r="H3059" i="3"/>
  <c r="H3060" i="3"/>
  <c r="H3061" i="3"/>
  <c r="H3062" i="3"/>
  <c r="H3063" i="3"/>
  <c r="H3064" i="3"/>
  <c r="H3065" i="3"/>
  <c r="H3066" i="3"/>
  <c r="H3067" i="3"/>
  <c r="H3068" i="3"/>
  <c r="H3069" i="3"/>
  <c r="H3070" i="3"/>
  <c r="H3071" i="3"/>
  <c r="H3072" i="3"/>
  <c r="H3073" i="3"/>
  <c r="H3074" i="3"/>
  <c r="H3075" i="3"/>
  <c r="H3076" i="3"/>
  <c r="H3077" i="3"/>
  <c r="H3078" i="3"/>
  <c r="H3079" i="3"/>
  <c r="H3080" i="3"/>
  <c r="H3081" i="3"/>
  <c r="H3082" i="3"/>
  <c r="H3083" i="3"/>
  <c r="H3084" i="3"/>
  <c r="H3085" i="3"/>
  <c r="H3086" i="3"/>
  <c r="H3087" i="3"/>
  <c r="H3088" i="3"/>
  <c r="H3089" i="3"/>
  <c r="H3090" i="3"/>
  <c r="H3091" i="3"/>
  <c r="H3092" i="3"/>
  <c r="H3093" i="3"/>
  <c r="H3094" i="3"/>
  <c r="H3095" i="3"/>
  <c r="H3096" i="3"/>
  <c r="H3097" i="3"/>
  <c r="H3098" i="3"/>
  <c r="H3099" i="3"/>
  <c r="H3100" i="3"/>
  <c r="H3101" i="3"/>
  <c r="H3102" i="3"/>
  <c r="H3103" i="3"/>
  <c r="H3104" i="3"/>
  <c r="H3105" i="3"/>
  <c r="H3106" i="3"/>
  <c r="H3107" i="3"/>
  <c r="H3108" i="3"/>
  <c r="H3109" i="3"/>
  <c r="H3110" i="3"/>
  <c r="H3111" i="3"/>
  <c r="H3112" i="3"/>
  <c r="H3113" i="3"/>
  <c r="H3114" i="3"/>
  <c r="H3115" i="3"/>
  <c r="H3116" i="3"/>
  <c r="H3117" i="3"/>
  <c r="H3118" i="3"/>
  <c r="H3119" i="3"/>
  <c r="H3120" i="3"/>
  <c r="H3121" i="3"/>
  <c r="H3122" i="3"/>
  <c r="H3123" i="3"/>
  <c r="H3124" i="3"/>
  <c r="H3125" i="3"/>
  <c r="H3126" i="3"/>
  <c r="H3127" i="3"/>
  <c r="H3128" i="3"/>
  <c r="H3129" i="3"/>
  <c r="H3130" i="3"/>
  <c r="H3131" i="3"/>
  <c r="H3132" i="3"/>
  <c r="H3133" i="3"/>
  <c r="H3134" i="3"/>
  <c r="H3135" i="3"/>
  <c r="H3136" i="3"/>
  <c r="H3137" i="3"/>
  <c r="H3138" i="3"/>
  <c r="H3139" i="3"/>
  <c r="H3140" i="3"/>
  <c r="H3141" i="3"/>
  <c r="H3142" i="3"/>
  <c r="H3143" i="3"/>
  <c r="H3144" i="3"/>
  <c r="H3145" i="3"/>
  <c r="H3146" i="3"/>
  <c r="H3147" i="3"/>
  <c r="H3148" i="3"/>
  <c r="H3149" i="3"/>
  <c r="H3150" i="3"/>
  <c r="H3151" i="3"/>
  <c r="H3152" i="3"/>
  <c r="H3153" i="3"/>
  <c r="H3154" i="3"/>
  <c r="H3155" i="3"/>
  <c r="H3156" i="3"/>
  <c r="H3157" i="3"/>
  <c r="H3158" i="3"/>
  <c r="H3159" i="3"/>
  <c r="H3160" i="3"/>
  <c r="H3161" i="3"/>
  <c r="H3162" i="3"/>
  <c r="H3163" i="3"/>
  <c r="H3164" i="3"/>
  <c r="H3165" i="3"/>
  <c r="H3166" i="3"/>
  <c r="H3167" i="3"/>
  <c r="H3168" i="3"/>
  <c r="H3169" i="3"/>
  <c r="H3170" i="3"/>
  <c r="H3171" i="3"/>
  <c r="H3172" i="3"/>
  <c r="H3173" i="3"/>
  <c r="H3174" i="3"/>
  <c r="H3175" i="3"/>
  <c r="H3176" i="3"/>
  <c r="H3177" i="3"/>
  <c r="H3178" i="3"/>
  <c r="H3179" i="3"/>
  <c r="H3180" i="3"/>
  <c r="H3181" i="3"/>
  <c r="H3182" i="3"/>
  <c r="H3183" i="3"/>
  <c r="H3184" i="3"/>
  <c r="H3185" i="3"/>
  <c r="H3186" i="3"/>
  <c r="H3187" i="3"/>
  <c r="H3188" i="3"/>
  <c r="H3189" i="3"/>
  <c r="H3190" i="3"/>
  <c r="H3191" i="3"/>
  <c r="H3192" i="3"/>
  <c r="H3193" i="3"/>
  <c r="H3194" i="3"/>
  <c r="H3195" i="3"/>
  <c r="H3196" i="3"/>
  <c r="H3197" i="3"/>
  <c r="H3198" i="3"/>
  <c r="H3199" i="3"/>
  <c r="H3200" i="3"/>
  <c r="H3201" i="3"/>
  <c r="H3202" i="3"/>
  <c r="H3203" i="3"/>
  <c r="H3204" i="3"/>
  <c r="H3205" i="3"/>
  <c r="H3206" i="3"/>
  <c r="H3207" i="3"/>
  <c r="H3208" i="3"/>
  <c r="H3209" i="3"/>
  <c r="H3210" i="3"/>
  <c r="H3211" i="3"/>
  <c r="H3212" i="3"/>
  <c r="H3213" i="3"/>
  <c r="H3214" i="3"/>
  <c r="H3215" i="3"/>
  <c r="H3216" i="3"/>
  <c r="H3217" i="3"/>
  <c r="H3218" i="3"/>
  <c r="H3219" i="3"/>
  <c r="H3220" i="3"/>
  <c r="H3221" i="3"/>
  <c r="H3222" i="3"/>
  <c r="H3223" i="3"/>
  <c r="H3224" i="3"/>
  <c r="H3225" i="3"/>
  <c r="H3226" i="3"/>
  <c r="H3227" i="3"/>
  <c r="H3228" i="3"/>
  <c r="H3229" i="3"/>
  <c r="H3230" i="3"/>
  <c r="H3231" i="3"/>
  <c r="H3232" i="3"/>
  <c r="H3233" i="3"/>
  <c r="H3234" i="3"/>
  <c r="H3235" i="3"/>
  <c r="H3236" i="3"/>
  <c r="H3237" i="3"/>
  <c r="H3238" i="3"/>
  <c r="H3239" i="3"/>
  <c r="H3240" i="3"/>
  <c r="H3241" i="3"/>
  <c r="H3242" i="3"/>
  <c r="H3243" i="3"/>
  <c r="H3244" i="3"/>
  <c r="H3245" i="3"/>
  <c r="H3246" i="3"/>
  <c r="H3247" i="3"/>
  <c r="H3248" i="3"/>
  <c r="H3249" i="3"/>
  <c r="H3250" i="3"/>
  <c r="H3251" i="3"/>
  <c r="H3252" i="3"/>
  <c r="H3253" i="3"/>
  <c r="H3254" i="3"/>
  <c r="H3255" i="3"/>
  <c r="H3256" i="3"/>
  <c r="H3257" i="3"/>
  <c r="H3258" i="3"/>
  <c r="H3259" i="3"/>
  <c r="H3260" i="3"/>
  <c r="H3261" i="3"/>
  <c r="H3262" i="3"/>
  <c r="H3263" i="3"/>
  <c r="H3264" i="3"/>
  <c r="H3265" i="3"/>
  <c r="H3266" i="3"/>
  <c r="H3267" i="3"/>
  <c r="H3268" i="3"/>
  <c r="H3269" i="3"/>
  <c r="H3270" i="3"/>
  <c r="H3271" i="3"/>
  <c r="H3272" i="3"/>
  <c r="H3273" i="3"/>
  <c r="H3274" i="3"/>
  <c r="H3275" i="3"/>
  <c r="H3276" i="3"/>
  <c r="H3277" i="3"/>
  <c r="H3278" i="3"/>
  <c r="H3279" i="3"/>
  <c r="H3280" i="3"/>
  <c r="H3281" i="3"/>
  <c r="H3282" i="3"/>
  <c r="H3283" i="3"/>
  <c r="H3284" i="3"/>
  <c r="H3285" i="3"/>
  <c r="H3286" i="3"/>
  <c r="H3287" i="3"/>
  <c r="H3288" i="3"/>
  <c r="H3289" i="3"/>
  <c r="H3290" i="3"/>
  <c r="H3291" i="3"/>
  <c r="H3292" i="3"/>
  <c r="H3293" i="3"/>
  <c r="H3294" i="3"/>
  <c r="H3295" i="3"/>
  <c r="H3296" i="3"/>
  <c r="H3297" i="3"/>
  <c r="H3298" i="3"/>
  <c r="H3299" i="3"/>
  <c r="H3300" i="3"/>
  <c r="H3301" i="3"/>
  <c r="H3302" i="3"/>
  <c r="H3303" i="3"/>
  <c r="H3304" i="3"/>
  <c r="H3305" i="3"/>
  <c r="H3306" i="3"/>
  <c r="H3307" i="3"/>
  <c r="H3308" i="3"/>
  <c r="H3309" i="3"/>
  <c r="H3310" i="3"/>
  <c r="H3311" i="3"/>
  <c r="H3312" i="3"/>
  <c r="H3313" i="3"/>
  <c r="H3314" i="3"/>
  <c r="H3315" i="3"/>
  <c r="H3316" i="3"/>
  <c r="H3317" i="3"/>
  <c r="H3318" i="3"/>
  <c r="H3319" i="3"/>
  <c r="H3320" i="3"/>
  <c r="H3321" i="3"/>
  <c r="H3322" i="3"/>
  <c r="H3323" i="3"/>
  <c r="H3324" i="3"/>
  <c r="H3325" i="3"/>
  <c r="H3326" i="3"/>
  <c r="H3327" i="3"/>
  <c r="H3328" i="3"/>
  <c r="H3329" i="3"/>
  <c r="H3330" i="3"/>
  <c r="H3331" i="3"/>
  <c r="H3332" i="3"/>
  <c r="H3333" i="3"/>
  <c r="H3334" i="3"/>
  <c r="H3335" i="3"/>
  <c r="H3336" i="3"/>
  <c r="H3337" i="3"/>
  <c r="H3338" i="3"/>
  <c r="H3339" i="3"/>
  <c r="H3340" i="3"/>
  <c r="H3341" i="3"/>
  <c r="H3342" i="3"/>
  <c r="H3343" i="3"/>
  <c r="H3344" i="3"/>
  <c r="H3345" i="3"/>
  <c r="H3346" i="3"/>
  <c r="H3347" i="3"/>
  <c r="H3348" i="3"/>
  <c r="H3349" i="3"/>
  <c r="H3350" i="3"/>
  <c r="H3351" i="3"/>
  <c r="H3352" i="3"/>
  <c r="H3353" i="3"/>
  <c r="H3354" i="3"/>
  <c r="H3355" i="3"/>
  <c r="H3356" i="3"/>
  <c r="H3357" i="3"/>
  <c r="H3358" i="3"/>
  <c r="H3359" i="3"/>
  <c r="H3360" i="3"/>
  <c r="H3361" i="3"/>
  <c r="H3362" i="3"/>
  <c r="H3363" i="3"/>
  <c r="H3364" i="3"/>
  <c r="H3365" i="3"/>
  <c r="H3366" i="3"/>
  <c r="H3367" i="3"/>
  <c r="H3368" i="3"/>
  <c r="H3369" i="3"/>
  <c r="H3370" i="3"/>
  <c r="H3371" i="3"/>
  <c r="H3372" i="3"/>
  <c r="H3373" i="3"/>
  <c r="H3374" i="3"/>
  <c r="H3375" i="3"/>
  <c r="H3376" i="3"/>
  <c r="H3377" i="3"/>
  <c r="H3378" i="3"/>
  <c r="H3379" i="3"/>
  <c r="H3380" i="3"/>
  <c r="H3381" i="3"/>
  <c r="H3382" i="3"/>
  <c r="H3383" i="3"/>
  <c r="H3384" i="3"/>
  <c r="H3385" i="3"/>
  <c r="H3386" i="3"/>
  <c r="H3387" i="3"/>
  <c r="H3388" i="3"/>
  <c r="H3389" i="3"/>
  <c r="H3390" i="3"/>
  <c r="H3391" i="3"/>
  <c r="H3392" i="3"/>
  <c r="H3393" i="3"/>
  <c r="H3394" i="3"/>
  <c r="H3395" i="3"/>
  <c r="H3396" i="3"/>
  <c r="H3397" i="3"/>
  <c r="H3398" i="3"/>
  <c r="H3399" i="3"/>
  <c r="H3400" i="3"/>
  <c r="H3401" i="3"/>
  <c r="H3402" i="3"/>
  <c r="H3403" i="3"/>
  <c r="H3404" i="3"/>
  <c r="H3405" i="3"/>
  <c r="H3406" i="3"/>
  <c r="H3407" i="3"/>
  <c r="H3408" i="3"/>
  <c r="H3409" i="3"/>
  <c r="H3410" i="3"/>
  <c r="H3411" i="3"/>
  <c r="H3412" i="3"/>
  <c r="H3413" i="3"/>
  <c r="H3414" i="3"/>
  <c r="H3415" i="3"/>
  <c r="H3416" i="3"/>
  <c r="H3417" i="3"/>
  <c r="H3418" i="3"/>
  <c r="H3419" i="3"/>
  <c r="H3420" i="3"/>
  <c r="H3421" i="3"/>
  <c r="H3422" i="3"/>
  <c r="H3423" i="3"/>
  <c r="H3424" i="3"/>
  <c r="H3425" i="3"/>
  <c r="H3426" i="3"/>
  <c r="H3427" i="3"/>
  <c r="H3428" i="3"/>
  <c r="H3429" i="3"/>
  <c r="H3430" i="3"/>
  <c r="H3431" i="3"/>
  <c r="H3432" i="3"/>
  <c r="H3433" i="3"/>
  <c r="H3434" i="3"/>
  <c r="H3435" i="3"/>
  <c r="H3436" i="3"/>
  <c r="H3437" i="3"/>
  <c r="H3438" i="3"/>
  <c r="H3439" i="3"/>
  <c r="H3440" i="3"/>
  <c r="H3441" i="3"/>
  <c r="H3442" i="3"/>
  <c r="H3443" i="3"/>
  <c r="H3444" i="3"/>
  <c r="H3445" i="3"/>
  <c r="H3446" i="3"/>
  <c r="H3447" i="3"/>
  <c r="H3448" i="3"/>
  <c r="H3449" i="3"/>
  <c r="H3450" i="3"/>
  <c r="H3451" i="3"/>
  <c r="H3452" i="3"/>
  <c r="H3453" i="3"/>
  <c r="H3454" i="3"/>
  <c r="H3455" i="3"/>
  <c r="H3456" i="3"/>
  <c r="H3457" i="3"/>
  <c r="H3458" i="3"/>
  <c r="H3459" i="3"/>
  <c r="H3460" i="3"/>
  <c r="H3461" i="3"/>
  <c r="H3462" i="3"/>
  <c r="H3463" i="3"/>
  <c r="H3464" i="3"/>
  <c r="H3465" i="3"/>
  <c r="H3466" i="3"/>
  <c r="H3467" i="3"/>
  <c r="H3468" i="3"/>
  <c r="H3469" i="3"/>
  <c r="H3470" i="3"/>
  <c r="H3471" i="3"/>
  <c r="H3472" i="3"/>
  <c r="H3473" i="3"/>
  <c r="H3474" i="3"/>
  <c r="H3475" i="3"/>
  <c r="H3476" i="3"/>
  <c r="H3477" i="3"/>
  <c r="H3478" i="3"/>
  <c r="H3479" i="3"/>
  <c r="H3480" i="3"/>
  <c r="H3481" i="3"/>
  <c r="H3482" i="3"/>
  <c r="H3483" i="3"/>
  <c r="H3484" i="3"/>
  <c r="H3485" i="3"/>
  <c r="H3486" i="3"/>
  <c r="H3487" i="3"/>
  <c r="H3488" i="3"/>
  <c r="H3489" i="3"/>
  <c r="H3490" i="3"/>
  <c r="H3491" i="3"/>
  <c r="H3492" i="3"/>
  <c r="H3493" i="3"/>
  <c r="H3494" i="3"/>
  <c r="H3495" i="3"/>
  <c r="H3496" i="3"/>
  <c r="H3497" i="3"/>
  <c r="H3498" i="3"/>
  <c r="H3499" i="3"/>
  <c r="H3500" i="3"/>
  <c r="H3501" i="3"/>
  <c r="H3502" i="3"/>
  <c r="H3503" i="3"/>
  <c r="H3504" i="3"/>
  <c r="H3505" i="3"/>
  <c r="H3506" i="3"/>
  <c r="H3507" i="3"/>
  <c r="H3508" i="3"/>
  <c r="H3509" i="3"/>
  <c r="H3510" i="3"/>
  <c r="H3511" i="3"/>
  <c r="H3512" i="3"/>
  <c r="H3513" i="3"/>
  <c r="H3514" i="3"/>
  <c r="H3515" i="3"/>
  <c r="H3516" i="3"/>
  <c r="H3517" i="3"/>
  <c r="H3518" i="3"/>
  <c r="H3519" i="3"/>
  <c r="H3520" i="3"/>
  <c r="H3521" i="3"/>
  <c r="H3522" i="3"/>
  <c r="H3523" i="3"/>
  <c r="H3524" i="3"/>
  <c r="H3525" i="3"/>
  <c r="H3526" i="3"/>
  <c r="H3527" i="3"/>
  <c r="H3528" i="3"/>
  <c r="H3529" i="3"/>
  <c r="H3530" i="3"/>
  <c r="H3531" i="3"/>
  <c r="H3532" i="3"/>
  <c r="H3533" i="3"/>
  <c r="H3534" i="3"/>
  <c r="H3535" i="3"/>
  <c r="H3536" i="3"/>
  <c r="H3537" i="3"/>
  <c r="H3538" i="3"/>
  <c r="H3539" i="3"/>
  <c r="H3540" i="3"/>
  <c r="H3541" i="3"/>
  <c r="H3542" i="3"/>
  <c r="H3543" i="3"/>
  <c r="H3544" i="3"/>
  <c r="H3545" i="3"/>
  <c r="H3546" i="3"/>
  <c r="H3547" i="3"/>
  <c r="H3548" i="3"/>
  <c r="H3549" i="3"/>
  <c r="H3550" i="3"/>
  <c r="H3551" i="3"/>
  <c r="H3552" i="3"/>
  <c r="H3553" i="3"/>
  <c r="H3554" i="3"/>
  <c r="H3555" i="3"/>
  <c r="H3556" i="3"/>
  <c r="H3557" i="3"/>
  <c r="H3558" i="3"/>
  <c r="H3559" i="3"/>
  <c r="H3560" i="3"/>
  <c r="H3561" i="3"/>
  <c r="H3562" i="3"/>
  <c r="H3563" i="3"/>
  <c r="H3564" i="3"/>
  <c r="H3565" i="3"/>
  <c r="H3566" i="3"/>
  <c r="H3567" i="3"/>
  <c r="H3568" i="3"/>
  <c r="H3569" i="3"/>
  <c r="H3570" i="3"/>
  <c r="H3571" i="3"/>
  <c r="H3572" i="3"/>
  <c r="H3573" i="3"/>
  <c r="H3574" i="3"/>
  <c r="H3575" i="3"/>
  <c r="H3576" i="3"/>
  <c r="H3577" i="3"/>
  <c r="H3578" i="3"/>
  <c r="H3579" i="3"/>
  <c r="H3580" i="3"/>
  <c r="H3581" i="3"/>
  <c r="H3582" i="3"/>
  <c r="H3583" i="3"/>
  <c r="H3584" i="3"/>
  <c r="H3585" i="3"/>
  <c r="H3586" i="3"/>
  <c r="H3587" i="3"/>
  <c r="H3588" i="3"/>
  <c r="H3589" i="3"/>
  <c r="H3590" i="3"/>
  <c r="H3591" i="3"/>
  <c r="H3592" i="3"/>
  <c r="H3593" i="3"/>
  <c r="H3594" i="3"/>
  <c r="H3595" i="3"/>
  <c r="H3596" i="3"/>
  <c r="H3597" i="3"/>
  <c r="H3598" i="3"/>
  <c r="H3599" i="3"/>
  <c r="H3600" i="3"/>
  <c r="H3601" i="3"/>
  <c r="H3602" i="3"/>
  <c r="H3603" i="3"/>
  <c r="H3604" i="3"/>
  <c r="H3605" i="3"/>
  <c r="H3606" i="3"/>
  <c r="H3607" i="3"/>
  <c r="H3608" i="3"/>
  <c r="H3609" i="3"/>
  <c r="H3610" i="3"/>
  <c r="H3611" i="3"/>
  <c r="H3612" i="3"/>
  <c r="H3613" i="3"/>
  <c r="H3614" i="3"/>
  <c r="H3615" i="3"/>
  <c r="H3616" i="3"/>
  <c r="H3617" i="3"/>
  <c r="H3618" i="3"/>
  <c r="H3619" i="3"/>
  <c r="H3620" i="3"/>
  <c r="H3621" i="3"/>
  <c r="H3622" i="3"/>
  <c r="H3623" i="3"/>
  <c r="H3624" i="3"/>
  <c r="H3625" i="3"/>
  <c r="H3626" i="3"/>
  <c r="H3627" i="3"/>
  <c r="H3628" i="3"/>
  <c r="H3629" i="3"/>
  <c r="H3630" i="3"/>
  <c r="H3631" i="3"/>
  <c r="H3632" i="3"/>
  <c r="H3633" i="3"/>
  <c r="H3634" i="3"/>
  <c r="H3635" i="3"/>
  <c r="H3636" i="3"/>
  <c r="H3637" i="3"/>
  <c r="H3638" i="3"/>
  <c r="H3639" i="3"/>
  <c r="H3640" i="3"/>
  <c r="H3641" i="3"/>
  <c r="H3642" i="3"/>
  <c r="H3643" i="3"/>
  <c r="H3644" i="3"/>
  <c r="H3645" i="3"/>
  <c r="H3646" i="3"/>
  <c r="H3647" i="3"/>
  <c r="H3648" i="3"/>
  <c r="H3649" i="3"/>
  <c r="H3650" i="3"/>
  <c r="H3651" i="3"/>
  <c r="H3652" i="3"/>
  <c r="H3653" i="3"/>
  <c r="H3654" i="3"/>
  <c r="H3655" i="3"/>
  <c r="H3656" i="3"/>
  <c r="H3657" i="3"/>
  <c r="H3658" i="3"/>
  <c r="H3659" i="3"/>
  <c r="H3660" i="3"/>
  <c r="H3661" i="3"/>
  <c r="H3662" i="3"/>
  <c r="H3663" i="3"/>
  <c r="H3664" i="3"/>
  <c r="H3665" i="3"/>
  <c r="H3666" i="3"/>
  <c r="H3667" i="3"/>
  <c r="H3668" i="3"/>
  <c r="H3669" i="3"/>
  <c r="H3670" i="3"/>
  <c r="H3671" i="3"/>
  <c r="H3672" i="3"/>
  <c r="H3673" i="3"/>
  <c r="H3674" i="3"/>
  <c r="H3675" i="3"/>
  <c r="H3676" i="3"/>
  <c r="H3677" i="3"/>
  <c r="H3678" i="3"/>
  <c r="H3679" i="3"/>
  <c r="H3680" i="3"/>
  <c r="H3681" i="3"/>
  <c r="H3682" i="3"/>
  <c r="H3683" i="3"/>
  <c r="H3684" i="3"/>
  <c r="H3685" i="3"/>
  <c r="H3686" i="3"/>
  <c r="H3687" i="3"/>
  <c r="H3688" i="3"/>
  <c r="H3689" i="3"/>
  <c r="H3690" i="3"/>
  <c r="H3691" i="3"/>
  <c r="H3692" i="3"/>
  <c r="H3693" i="3"/>
  <c r="H3694" i="3"/>
  <c r="H3695" i="3"/>
  <c r="H3696" i="3"/>
  <c r="H3697" i="3"/>
  <c r="H3698" i="3"/>
  <c r="H3699" i="3"/>
  <c r="H3700" i="3"/>
  <c r="H3701" i="3"/>
  <c r="H3702" i="3"/>
  <c r="H3703" i="3"/>
  <c r="H3704" i="3"/>
  <c r="H3705" i="3"/>
  <c r="H3706" i="3"/>
  <c r="H3707" i="3"/>
  <c r="H3708" i="3"/>
  <c r="H3709" i="3"/>
  <c r="H3710" i="3"/>
  <c r="H3711" i="3"/>
  <c r="H3712" i="3"/>
  <c r="H3713" i="3"/>
  <c r="H3714" i="3"/>
  <c r="H3715" i="3"/>
  <c r="H3716" i="3"/>
  <c r="H3717" i="3"/>
  <c r="H3718" i="3"/>
  <c r="H3719" i="3"/>
  <c r="H3720" i="3"/>
  <c r="H3721" i="3"/>
  <c r="H3722" i="3"/>
  <c r="H3723" i="3"/>
  <c r="H3724" i="3"/>
  <c r="H3725" i="3"/>
  <c r="H3726" i="3"/>
  <c r="H3727" i="3"/>
  <c r="H3728" i="3"/>
  <c r="H3729" i="3"/>
  <c r="H3730" i="3"/>
  <c r="H3731" i="3"/>
  <c r="H3732" i="3"/>
  <c r="H3733" i="3"/>
  <c r="H3734" i="3"/>
  <c r="H3735" i="3"/>
  <c r="H3736" i="3"/>
  <c r="H3737" i="3"/>
  <c r="H3738" i="3"/>
  <c r="H3739" i="3"/>
  <c r="H3740" i="3"/>
  <c r="H3741" i="3"/>
  <c r="H3742" i="3"/>
  <c r="H3743" i="3"/>
  <c r="H3744" i="3"/>
  <c r="H3745" i="3"/>
  <c r="H3746" i="3"/>
  <c r="H3747" i="3"/>
  <c r="H3748" i="3"/>
  <c r="H3749" i="3"/>
  <c r="H3750" i="3"/>
  <c r="H3751" i="3"/>
  <c r="H3752" i="3"/>
  <c r="H3753" i="3"/>
  <c r="H3754" i="3"/>
  <c r="H3755" i="3"/>
  <c r="H3756" i="3"/>
  <c r="H3757" i="3"/>
  <c r="H3758" i="3"/>
  <c r="H3759" i="3"/>
  <c r="H3760" i="3"/>
  <c r="H3761" i="3"/>
  <c r="H3762" i="3"/>
  <c r="H3763" i="3"/>
  <c r="H3764" i="3"/>
  <c r="H3765" i="3"/>
  <c r="H3766" i="3"/>
  <c r="H3767" i="3"/>
  <c r="H3768" i="3"/>
  <c r="H3769" i="3"/>
  <c r="H3770" i="3"/>
  <c r="H3771" i="3"/>
  <c r="H3772" i="3"/>
  <c r="H3773" i="3"/>
  <c r="H3774" i="3"/>
  <c r="H3775" i="3"/>
  <c r="H3776" i="3"/>
  <c r="H3777" i="3"/>
  <c r="H3778" i="3"/>
  <c r="H3779" i="3"/>
  <c r="H3780" i="3"/>
  <c r="H3781" i="3"/>
  <c r="H3782" i="3"/>
  <c r="H3783" i="3"/>
  <c r="H3784" i="3"/>
  <c r="H3785" i="3"/>
  <c r="H3786" i="3"/>
  <c r="H3787" i="3"/>
  <c r="H3788" i="3"/>
  <c r="H3789" i="3"/>
  <c r="H3790" i="3"/>
  <c r="H3791" i="3"/>
  <c r="H3792" i="3"/>
  <c r="H3793" i="3"/>
  <c r="H3794" i="3"/>
  <c r="H3795" i="3"/>
  <c r="H3796" i="3"/>
  <c r="H3797" i="3"/>
  <c r="H3798" i="3"/>
  <c r="H3799" i="3"/>
  <c r="H3800" i="3"/>
  <c r="H3801" i="3"/>
  <c r="H3802" i="3"/>
  <c r="H3803" i="3"/>
  <c r="H3804" i="3"/>
  <c r="H3805" i="3"/>
  <c r="H3806" i="3"/>
  <c r="H3807" i="3"/>
  <c r="H3808" i="3"/>
  <c r="H3809" i="3"/>
  <c r="H3810" i="3"/>
  <c r="H3811" i="3"/>
  <c r="H3812" i="3"/>
  <c r="H3813" i="3"/>
  <c r="H3814" i="3"/>
  <c r="H3815" i="3"/>
  <c r="H3816" i="3"/>
  <c r="H3817" i="3"/>
  <c r="H3818" i="3"/>
  <c r="H3819" i="3"/>
  <c r="H3820" i="3"/>
  <c r="H3821" i="3"/>
  <c r="H3822" i="3"/>
  <c r="H3823" i="3"/>
  <c r="H3824" i="3"/>
  <c r="H3825" i="3"/>
  <c r="H3826" i="3"/>
  <c r="H3827" i="3"/>
  <c r="H3828" i="3"/>
  <c r="H3829" i="3"/>
  <c r="H3830" i="3"/>
  <c r="H3831" i="3"/>
  <c r="H3832" i="3"/>
  <c r="H3833" i="3"/>
  <c r="H3834" i="3"/>
  <c r="H3835" i="3"/>
  <c r="H3836" i="3"/>
  <c r="H3837" i="3"/>
  <c r="H3838" i="3"/>
  <c r="H3839" i="3"/>
  <c r="H3840" i="3"/>
  <c r="H3841" i="3"/>
  <c r="H3842" i="3"/>
  <c r="H3843" i="3"/>
  <c r="H3844" i="3"/>
  <c r="H3845" i="3"/>
  <c r="H3846" i="3"/>
  <c r="H3847" i="3"/>
  <c r="H3848" i="3"/>
  <c r="H3849" i="3"/>
  <c r="H3850" i="3"/>
  <c r="H3851" i="3"/>
  <c r="H3852" i="3"/>
  <c r="H3853" i="3"/>
  <c r="H3854" i="3"/>
  <c r="H3855" i="3"/>
  <c r="H3856" i="3"/>
  <c r="H3857" i="3"/>
  <c r="H3858" i="3"/>
  <c r="H3859" i="3"/>
  <c r="H3860" i="3"/>
  <c r="H3861" i="3"/>
  <c r="H3862" i="3"/>
  <c r="H3863" i="3"/>
  <c r="H3864" i="3"/>
  <c r="H3865" i="3"/>
  <c r="H3866" i="3"/>
  <c r="H3867" i="3"/>
  <c r="H3868" i="3"/>
  <c r="H3869" i="3"/>
  <c r="H3870" i="3"/>
  <c r="H3871" i="3"/>
  <c r="H3872" i="3"/>
  <c r="H3873" i="3"/>
  <c r="H3874" i="3"/>
  <c r="H3875" i="3"/>
  <c r="H3876" i="3"/>
  <c r="H3877" i="3"/>
  <c r="H3878" i="3"/>
  <c r="H3879" i="3"/>
  <c r="H3880" i="3"/>
  <c r="H3881" i="3"/>
  <c r="H3882" i="3"/>
  <c r="H3883" i="3"/>
  <c r="H3884" i="3"/>
  <c r="H3885" i="3"/>
  <c r="H3886" i="3"/>
  <c r="H3887" i="3"/>
  <c r="H3888" i="3"/>
  <c r="H3889" i="3"/>
  <c r="H3890" i="3"/>
  <c r="H3891" i="3"/>
  <c r="H3892" i="3"/>
  <c r="H3893" i="3"/>
  <c r="H3894" i="3"/>
  <c r="H3895" i="3"/>
  <c r="H3896" i="3"/>
  <c r="H3897" i="3"/>
  <c r="H3898" i="3"/>
  <c r="H3899" i="3"/>
  <c r="H3900" i="3"/>
  <c r="H3901" i="3"/>
  <c r="H3902" i="3"/>
  <c r="H3903" i="3"/>
  <c r="H3904" i="3"/>
  <c r="H3905" i="3"/>
  <c r="H3906" i="3"/>
  <c r="H3907" i="3"/>
  <c r="H3908" i="3"/>
  <c r="H3909" i="3"/>
  <c r="H3910" i="3"/>
  <c r="H3911" i="3"/>
  <c r="H3912" i="3"/>
  <c r="H3913" i="3"/>
  <c r="H3914" i="3"/>
  <c r="H3915" i="3"/>
  <c r="H3916" i="3"/>
  <c r="H3917" i="3"/>
  <c r="H3918" i="3"/>
  <c r="H3919" i="3"/>
  <c r="H3920" i="3"/>
  <c r="H3921" i="3"/>
  <c r="H3922" i="3"/>
  <c r="H3923" i="3"/>
  <c r="H3924" i="3"/>
  <c r="H3925" i="3"/>
  <c r="H3926" i="3"/>
  <c r="H3927" i="3"/>
  <c r="H3928" i="3"/>
  <c r="H3929" i="3"/>
  <c r="H3930" i="3"/>
  <c r="H3931" i="3"/>
  <c r="H3932" i="3"/>
  <c r="H3933" i="3"/>
  <c r="H3934" i="3"/>
  <c r="H3935" i="3"/>
  <c r="H3936" i="3"/>
  <c r="H3937" i="3"/>
  <c r="H3938" i="3"/>
  <c r="H3939" i="3"/>
  <c r="H3940" i="3"/>
  <c r="H3941" i="3"/>
  <c r="H3942" i="3"/>
  <c r="H3943" i="3"/>
  <c r="H3944" i="3"/>
  <c r="H3945" i="3"/>
  <c r="H3946" i="3"/>
  <c r="H3947" i="3"/>
  <c r="H3948" i="3"/>
  <c r="H3949" i="3"/>
  <c r="H3950" i="3"/>
  <c r="H3951" i="3"/>
  <c r="H3952" i="3"/>
  <c r="H3953" i="3"/>
  <c r="H3954" i="3"/>
  <c r="H3955" i="3"/>
  <c r="H3956" i="3"/>
  <c r="H3957" i="3"/>
  <c r="H3958" i="3"/>
  <c r="H3959" i="3"/>
  <c r="H3960" i="3"/>
  <c r="H3961" i="3"/>
  <c r="H3962" i="3"/>
  <c r="H3963" i="3"/>
  <c r="H3964" i="3"/>
  <c r="H3965" i="3"/>
  <c r="H3966" i="3"/>
  <c r="H3967" i="3"/>
  <c r="H3968" i="3"/>
  <c r="H3969" i="3"/>
  <c r="H3970" i="3"/>
  <c r="H3971" i="3"/>
  <c r="H3972" i="3"/>
  <c r="H3973" i="3"/>
  <c r="H3974" i="3"/>
  <c r="H3975" i="3"/>
  <c r="H3976" i="3"/>
  <c r="H3977" i="3"/>
  <c r="H3978" i="3"/>
  <c r="H3979" i="3"/>
  <c r="H3980" i="3"/>
  <c r="H3981" i="3"/>
  <c r="H3982" i="3"/>
  <c r="H3983" i="3"/>
  <c r="H3984" i="3"/>
  <c r="H3985" i="3"/>
  <c r="H3986" i="3"/>
  <c r="H3987" i="3"/>
  <c r="H3988" i="3"/>
  <c r="H3989" i="3"/>
  <c r="H3990" i="3"/>
  <c r="H3991" i="3"/>
  <c r="H3992" i="3"/>
  <c r="H3993" i="3"/>
  <c r="H3994" i="3"/>
  <c r="H3995" i="3"/>
  <c r="H3996" i="3"/>
  <c r="H3997" i="3"/>
  <c r="H3998" i="3"/>
  <c r="H3999" i="3"/>
  <c r="H4000" i="3"/>
  <c r="H4001" i="3"/>
  <c r="H4002" i="3"/>
  <c r="H4003" i="3"/>
  <c r="H4004" i="3"/>
  <c r="H4005" i="3"/>
  <c r="H4006" i="3"/>
  <c r="H4007" i="3"/>
  <c r="H4008" i="3"/>
  <c r="H4009" i="3"/>
  <c r="H4010" i="3"/>
  <c r="H4011" i="3"/>
  <c r="H4012" i="3"/>
  <c r="H4013" i="3"/>
  <c r="H4014" i="3"/>
  <c r="H4015" i="3"/>
  <c r="H4016" i="3"/>
  <c r="H4017" i="3"/>
  <c r="H4018" i="3"/>
  <c r="H4019" i="3"/>
  <c r="H4020" i="3"/>
  <c r="H4021" i="3"/>
  <c r="H4022" i="3"/>
  <c r="H4023" i="3"/>
  <c r="H4024" i="3"/>
  <c r="H4025" i="3"/>
  <c r="H4026" i="3"/>
  <c r="H4027" i="3"/>
  <c r="H4028" i="3"/>
  <c r="H4029" i="3"/>
  <c r="H4030" i="3"/>
  <c r="H4031" i="3"/>
  <c r="H4032" i="3"/>
  <c r="H4033" i="3"/>
  <c r="H4034" i="3"/>
  <c r="H4035" i="3"/>
  <c r="H4036" i="3"/>
  <c r="H4037" i="3"/>
  <c r="H4038" i="3"/>
  <c r="H4039" i="3"/>
  <c r="H4040" i="3"/>
  <c r="H4041" i="3"/>
  <c r="H4042" i="3"/>
  <c r="H4043" i="3"/>
  <c r="H4044" i="3"/>
  <c r="H4045" i="3"/>
  <c r="H4046" i="3"/>
  <c r="H4047" i="3"/>
  <c r="H4048" i="3"/>
  <c r="H4049" i="3"/>
  <c r="H4050" i="3"/>
  <c r="H4051" i="3"/>
  <c r="H4052" i="3"/>
  <c r="H4053" i="3"/>
  <c r="H4054" i="3"/>
  <c r="H4055" i="3"/>
  <c r="H4056" i="3"/>
  <c r="H4057" i="3"/>
  <c r="H4058" i="3"/>
  <c r="H4059" i="3"/>
  <c r="H4060" i="3"/>
  <c r="H4061" i="3"/>
  <c r="H4062" i="3"/>
  <c r="H4063" i="3"/>
  <c r="H4064" i="3"/>
  <c r="H4065" i="3"/>
  <c r="H4066" i="3"/>
  <c r="H4067" i="3"/>
  <c r="H4068" i="3"/>
  <c r="H4069" i="3"/>
  <c r="H4070" i="3"/>
  <c r="H4071" i="3"/>
  <c r="H4072" i="3"/>
  <c r="H4073" i="3"/>
  <c r="H4074" i="3"/>
  <c r="H4075" i="3"/>
  <c r="H4076" i="3"/>
  <c r="H4077" i="3"/>
  <c r="H4078" i="3"/>
  <c r="H4079" i="3"/>
  <c r="H4080" i="3"/>
  <c r="H4081" i="3"/>
  <c r="H4082" i="3"/>
  <c r="H4083" i="3"/>
  <c r="H4084" i="3"/>
  <c r="H4085" i="3"/>
  <c r="H4086" i="3"/>
  <c r="H4087" i="3"/>
  <c r="H4088" i="3"/>
  <c r="H4089" i="3"/>
  <c r="H4090" i="3"/>
  <c r="H4091" i="3"/>
  <c r="H4092" i="3"/>
  <c r="H4093" i="3"/>
  <c r="H4094" i="3"/>
  <c r="H4095" i="3"/>
  <c r="H4096" i="3"/>
  <c r="H4097" i="3"/>
  <c r="H4098" i="3"/>
  <c r="H4099" i="3"/>
  <c r="H4100" i="3"/>
  <c r="H4101" i="3"/>
  <c r="H4102" i="3"/>
  <c r="H4103" i="3"/>
  <c r="H4104" i="3"/>
  <c r="H4105" i="3"/>
  <c r="H4106" i="3"/>
  <c r="H4107" i="3"/>
  <c r="H4108" i="3"/>
  <c r="H4109" i="3"/>
  <c r="H4110" i="3"/>
  <c r="H4111" i="3"/>
  <c r="H4112" i="3"/>
  <c r="H4113" i="3"/>
  <c r="H4114" i="3"/>
  <c r="H4115" i="3"/>
  <c r="H4116" i="3"/>
  <c r="H4117" i="3"/>
  <c r="H4118" i="3"/>
  <c r="H4119" i="3"/>
  <c r="H4120" i="3"/>
  <c r="H4121" i="3"/>
  <c r="H4122" i="3"/>
  <c r="H4123" i="3"/>
  <c r="H4124" i="3"/>
  <c r="H4125" i="3"/>
  <c r="H4126" i="3"/>
  <c r="H4127" i="3"/>
  <c r="H4128" i="3"/>
  <c r="H4129" i="3"/>
  <c r="H4130" i="3"/>
  <c r="H4131" i="3"/>
  <c r="H4132" i="3"/>
  <c r="H4133" i="3"/>
  <c r="H4134" i="3"/>
  <c r="H4135" i="3"/>
  <c r="H4136" i="3"/>
  <c r="H4137" i="3"/>
  <c r="H4138" i="3"/>
  <c r="H4139" i="3"/>
  <c r="H4140" i="3"/>
  <c r="H4141" i="3"/>
  <c r="H4142" i="3"/>
  <c r="H4143" i="3"/>
  <c r="H4144" i="3"/>
  <c r="H4145" i="3"/>
  <c r="H4146" i="3"/>
  <c r="H4147" i="3"/>
  <c r="H4148" i="3"/>
  <c r="H4149" i="3"/>
  <c r="H4150" i="3"/>
  <c r="H4151" i="3"/>
  <c r="H4152" i="3"/>
  <c r="H4153" i="3"/>
  <c r="H4154" i="3"/>
  <c r="H4155" i="3"/>
  <c r="H4156" i="3"/>
  <c r="H4157" i="3"/>
  <c r="H4158" i="3"/>
  <c r="H4159" i="3"/>
  <c r="H4160" i="3"/>
  <c r="H4161" i="3"/>
  <c r="H4162" i="3"/>
  <c r="H4163" i="3"/>
  <c r="H4164" i="3"/>
  <c r="H4165" i="3"/>
  <c r="H4166" i="3"/>
  <c r="H4167" i="3"/>
  <c r="H4168" i="3"/>
  <c r="H4169" i="3"/>
  <c r="H4170" i="3"/>
  <c r="H4171" i="3"/>
  <c r="H4172" i="3"/>
  <c r="H4173" i="3"/>
  <c r="H4174" i="3"/>
  <c r="H4175" i="3"/>
  <c r="H4176" i="3"/>
  <c r="H4177" i="3"/>
  <c r="H4178" i="3"/>
  <c r="H4179" i="3"/>
  <c r="H4180" i="3"/>
  <c r="H4181" i="3"/>
  <c r="H4182" i="3"/>
  <c r="H4183" i="3"/>
  <c r="H4184" i="3"/>
  <c r="H4185" i="3"/>
  <c r="H4186" i="3"/>
  <c r="H4187" i="3"/>
  <c r="H4188" i="3"/>
  <c r="H4189" i="3"/>
  <c r="H4190" i="3"/>
  <c r="H4191" i="3"/>
  <c r="H4192" i="3"/>
  <c r="H4193" i="3"/>
  <c r="H4194" i="3"/>
  <c r="H4195" i="3"/>
  <c r="H4196" i="3"/>
  <c r="H4197" i="3"/>
  <c r="H4198" i="3"/>
  <c r="H4199" i="3"/>
  <c r="H4200" i="3"/>
  <c r="H4201" i="3"/>
  <c r="H4202" i="3"/>
  <c r="H4203" i="3"/>
  <c r="H4204" i="3"/>
  <c r="H4205" i="3"/>
  <c r="H4206" i="3"/>
  <c r="H4207" i="3"/>
  <c r="H4208" i="3"/>
  <c r="H4209" i="3"/>
  <c r="H4210" i="3"/>
  <c r="H4211" i="3"/>
  <c r="H4212" i="3"/>
  <c r="H4213" i="3"/>
  <c r="H4214" i="3"/>
  <c r="H4215" i="3"/>
  <c r="H4216" i="3"/>
  <c r="H4217" i="3"/>
  <c r="H4218" i="3"/>
  <c r="H4219" i="3"/>
  <c r="H4220" i="3"/>
  <c r="H4221" i="3"/>
  <c r="H4222" i="3"/>
  <c r="H4223" i="3"/>
  <c r="H4224" i="3"/>
  <c r="H4225" i="3"/>
  <c r="H4226" i="3"/>
  <c r="H4227" i="3"/>
  <c r="H4228" i="3"/>
  <c r="H4229" i="3"/>
  <c r="H4230" i="3"/>
  <c r="H4231" i="3"/>
  <c r="H4232" i="3"/>
  <c r="H4233" i="3"/>
  <c r="H4234" i="3"/>
  <c r="H4235" i="3"/>
  <c r="H4236" i="3"/>
  <c r="H4237" i="3"/>
  <c r="H4238" i="3"/>
  <c r="H4239" i="3"/>
  <c r="H4240" i="3"/>
  <c r="H4241" i="3"/>
  <c r="H4242" i="3"/>
  <c r="H4243" i="3"/>
  <c r="H4244" i="3"/>
  <c r="H4245" i="3"/>
  <c r="H4246" i="3"/>
  <c r="H4247" i="3"/>
  <c r="H4248" i="3"/>
  <c r="H4249" i="3"/>
  <c r="H4250" i="3"/>
  <c r="H4251" i="3"/>
  <c r="H4252" i="3"/>
  <c r="H4253" i="3"/>
  <c r="H4254" i="3"/>
  <c r="H4255" i="3"/>
  <c r="H4256" i="3"/>
  <c r="H4257" i="3"/>
  <c r="H4258" i="3"/>
  <c r="H4259" i="3"/>
  <c r="H4260" i="3"/>
  <c r="H4261" i="3"/>
  <c r="H4262" i="3"/>
  <c r="H4263" i="3"/>
  <c r="H4264" i="3"/>
  <c r="H4265" i="3"/>
  <c r="H4266" i="3"/>
  <c r="H4267" i="3"/>
  <c r="H4268" i="3"/>
  <c r="H4269" i="3"/>
  <c r="H4270" i="3"/>
  <c r="H4271" i="3"/>
  <c r="H4272" i="3"/>
  <c r="H4273" i="3"/>
  <c r="H4274" i="3"/>
  <c r="H4275" i="3"/>
  <c r="H4276" i="3"/>
  <c r="H4277" i="3"/>
  <c r="H4278" i="3"/>
  <c r="H4279" i="3"/>
  <c r="H4280" i="3"/>
  <c r="H4281" i="3"/>
  <c r="H4282" i="3"/>
  <c r="H4283" i="3"/>
  <c r="H4284" i="3"/>
  <c r="H4285" i="3"/>
  <c r="H4286" i="3"/>
  <c r="H4287" i="3"/>
  <c r="H4288" i="3"/>
  <c r="H4289" i="3"/>
  <c r="H4290" i="3"/>
  <c r="H4291" i="3"/>
  <c r="H4292" i="3"/>
  <c r="H4293" i="3"/>
  <c r="H4294" i="3"/>
  <c r="H4295" i="3"/>
  <c r="H4296" i="3"/>
  <c r="H4297" i="3"/>
  <c r="H4298" i="3"/>
  <c r="H4299" i="3"/>
  <c r="H4300" i="3"/>
  <c r="H4301" i="3"/>
  <c r="H4302" i="3"/>
  <c r="H4303" i="3"/>
  <c r="H4304" i="3"/>
  <c r="H4305" i="3"/>
  <c r="H4306" i="3"/>
  <c r="H4307" i="3"/>
  <c r="H4308" i="3"/>
  <c r="H4309" i="3"/>
  <c r="H4310" i="3"/>
  <c r="H4311" i="3"/>
  <c r="H4312" i="3"/>
  <c r="H4313" i="3"/>
  <c r="H4314" i="3"/>
  <c r="H4315" i="3"/>
  <c r="H4316" i="3"/>
  <c r="H4317" i="3"/>
  <c r="H4318" i="3"/>
  <c r="H4319" i="3"/>
  <c r="H4320" i="3"/>
  <c r="H4321" i="3"/>
  <c r="H4322" i="3"/>
  <c r="H4323" i="3"/>
  <c r="H4324" i="3"/>
  <c r="H4325" i="3"/>
  <c r="H4326" i="3"/>
  <c r="H4327" i="3"/>
  <c r="H4328" i="3"/>
  <c r="H4329" i="3"/>
  <c r="H4330" i="3"/>
  <c r="H4331" i="3"/>
  <c r="H4332" i="3"/>
  <c r="H4333" i="3"/>
  <c r="H4334" i="3"/>
  <c r="H4335" i="3"/>
  <c r="H4336" i="3"/>
  <c r="H4337" i="3"/>
  <c r="H4338" i="3"/>
  <c r="H4339" i="3"/>
  <c r="H4340" i="3"/>
  <c r="H4341" i="3"/>
  <c r="H4342" i="3"/>
  <c r="H4343" i="3"/>
  <c r="H4344" i="3"/>
  <c r="H4345" i="3"/>
  <c r="H4346" i="3"/>
  <c r="H4347" i="3"/>
  <c r="H4348" i="3"/>
  <c r="H4349" i="3"/>
  <c r="H4350" i="3"/>
  <c r="H4351" i="3"/>
  <c r="H4352" i="3"/>
  <c r="H4353" i="3"/>
  <c r="H4354" i="3"/>
  <c r="H4355" i="3"/>
  <c r="H4356" i="3"/>
  <c r="H4357" i="3"/>
  <c r="H4358" i="3"/>
  <c r="H4359" i="3"/>
  <c r="H4360" i="3"/>
  <c r="H4361" i="3"/>
  <c r="H4362" i="3"/>
  <c r="H4363" i="3"/>
  <c r="H4364" i="3"/>
  <c r="H4365" i="3"/>
  <c r="H4366" i="3"/>
  <c r="H4367" i="3"/>
  <c r="H4368" i="3"/>
  <c r="H4369" i="3"/>
  <c r="H4370" i="3"/>
  <c r="H4371" i="3"/>
  <c r="H4372" i="3"/>
  <c r="H4373" i="3"/>
  <c r="H4374" i="3"/>
  <c r="H4375" i="3"/>
  <c r="H4376" i="3"/>
  <c r="H4377" i="3"/>
  <c r="H4378" i="3"/>
  <c r="H4379" i="3"/>
  <c r="H4380" i="3"/>
  <c r="H4381" i="3"/>
  <c r="H4382" i="3"/>
  <c r="H4383" i="3"/>
  <c r="H4384" i="3"/>
  <c r="H4385" i="3"/>
  <c r="H4386" i="3"/>
  <c r="H4387" i="3"/>
  <c r="H4388" i="3"/>
  <c r="H4389" i="3"/>
  <c r="H4390" i="3"/>
  <c r="H4391" i="3"/>
  <c r="H4392" i="3"/>
  <c r="H4393" i="3"/>
  <c r="H4394" i="3"/>
  <c r="H4395" i="3"/>
  <c r="H4396" i="3"/>
  <c r="H4397" i="3"/>
  <c r="H4398" i="3"/>
  <c r="H4399" i="3"/>
  <c r="H4400" i="3"/>
  <c r="H4401" i="3"/>
  <c r="H4402" i="3"/>
  <c r="H4403" i="3"/>
  <c r="H4404" i="3"/>
  <c r="H4405" i="3"/>
  <c r="H4406" i="3"/>
  <c r="H4407" i="3"/>
  <c r="H4408" i="3"/>
  <c r="I4408" i="3" s="1"/>
  <c r="H4409" i="3"/>
  <c r="H4410" i="3"/>
  <c r="H4411" i="3"/>
  <c r="H4412" i="3"/>
  <c r="I4412" i="3" s="1"/>
  <c r="H4413" i="3"/>
  <c r="H4414" i="3"/>
  <c r="H4415" i="3"/>
  <c r="H4416" i="3"/>
  <c r="I4416" i="3" s="1"/>
  <c r="H4417" i="3"/>
  <c r="H4418" i="3"/>
  <c r="H4419" i="3"/>
  <c r="H4420" i="3"/>
  <c r="I4420" i="3" s="1"/>
  <c r="H4421" i="3"/>
  <c r="H4422" i="3"/>
  <c r="H4423" i="3"/>
  <c r="H4424" i="3"/>
  <c r="I4424" i="3" s="1"/>
  <c r="H4425" i="3"/>
  <c r="H4426" i="3"/>
  <c r="H4427" i="3"/>
  <c r="H4428" i="3"/>
  <c r="I4428" i="3" s="1"/>
  <c r="H4429" i="3"/>
  <c r="H4430" i="3"/>
  <c r="H4431" i="3"/>
  <c r="H4432" i="3"/>
  <c r="I4432" i="3" s="1"/>
  <c r="H4433" i="3"/>
  <c r="H4434" i="3"/>
  <c r="H4435" i="3"/>
  <c r="H4436" i="3"/>
  <c r="I4436" i="3" s="1"/>
  <c r="H4437" i="3"/>
  <c r="H4438" i="3"/>
  <c r="H4439" i="3"/>
  <c r="H4440" i="3"/>
  <c r="I4440" i="3" s="1"/>
  <c r="H4441" i="3"/>
  <c r="H4442" i="3"/>
  <c r="H4443" i="3"/>
  <c r="H4444" i="3"/>
  <c r="I4444" i="3" s="1"/>
  <c r="H4445" i="3"/>
  <c r="H4446" i="3"/>
  <c r="H4447" i="3"/>
  <c r="H4448" i="3"/>
  <c r="I4448" i="3" s="1"/>
  <c r="H4449" i="3"/>
  <c r="H4450" i="3"/>
  <c r="H4451" i="3"/>
  <c r="H4452" i="3"/>
  <c r="I4452" i="3" s="1"/>
  <c r="H4453" i="3"/>
  <c r="H4454" i="3"/>
  <c r="H4455" i="3"/>
  <c r="H4456" i="3"/>
  <c r="I4456" i="3" s="1"/>
  <c r="H4457" i="3"/>
  <c r="H4458" i="3"/>
  <c r="H4459" i="3"/>
  <c r="H4460" i="3"/>
  <c r="I4460" i="3" s="1"/>
  <c r="H4461" i="3"/>
  <c r="H4462" i="3"/>
  <c r="H4463" i="3"/>
  <c r="H4464" i="3"/>
  <c r="I4464" i="3" s="1"/>
  <c r="H4465" i="3"/>
  <c r="H4466" i="3"/>
  <c r="H4467" i="3"/>
  <c r="H4468" i="3"/>
  <c r="I4468" i="3" s="1"/>
  <c r="H4469" i="3"/>
  <c r="H4470" i="3"/>
  <c r="H4471" i="3"/>
  <c r="H4472" i="3"/>
  <c r="I4472" i="3" s="1"/>
  <c r="H4473" i="3"/>
  <c r="H4474" i="3"/>
  <c r="H4475" i="3"/>
  <c r="H4476" i="3"/>
  <c r="I4476" i="3" s="1"/>
  <c r="H4477" i="3"/>
  <c r="H4478" i="3"/>
  <c r="H4479" i="3"/>
  <c r="H4480" i="3"/>
  <c r="I4480" i="3" s="1"/>
  <c r="H4481" i="3"/>
  <c r="H4482" i="3"/>
  <c r="H4483" i="3"/>
  <c r="H4484" i="3"/>
  <c r="I4484" i="3" s="1"/>
  <c r="H4485" i="3"/>
  <c r="H4486" i="3"/>
  <c r="H4487" i="3"/>
  <c r="H4488" i="3"/>
  <c r="I4488" i="3" s="1"/>
  <c r="H4489" i="3"/>
  <c r="H4490" i="3"/>
  <c r="H4491" i="3"/>
  <c r="H4492" i="3"/>
  <c r="I4492" i="3" s="1"/>
  <c r="H4493" i="3"/>
  <c r="H4494" i="3"/>
  <c r="H4495" i="3"/>
  <c r="H4496" i="3"/>
  <c r="I4496" i="3" s="1"/>
  <c r="H4497" i="3"/>
  <c r="H4498" i="3"/>
  <c r="H4499" i="3"/>
  <c r="H4500" i="3"/>
  <c r="I4500" i="3" s="1"/>
  <c r="H4501" i="3"/>
  <c r="H4502" i="3"/>
  <c r="H4503" i="3"/>
  <c r="H4504" i="3"/>
  <c r="I4504" i="3" s="1"/>
  <c r="H4505" i="3"/>
  <c r="H4506" i="3"/>
  <c r="H4507" i="3"/>
  <c r="H4508" i="3"/>
  <c r="I4508" i="3" s="1"/>
  <c r="H4509" i="3"/>
  <c r="H4510" i="3"/>
  <c r="H4511" i="3"/>
  <c r="H4512" i="3"/>
  <c r="I4512" i="3" s="1"/>
  <c r="H4513" i="3"/>
  <c r="H4514" i="3"/>
  <c r="H4515" i="3"/>
  <c r="H4516" i="3"/>
  <c r="I4516" i="3" s="1"/>
  <c r="H4517" i="3"/>
  <c r="H4518" i="3"/>
  <c r="H4519" i="3"/>
  <c r="H4520" i="3"/>
  <c r="I4520" i="3" s="1"/>
  <c r="H4521" i="3"/>
  <c r="H4522" i="3"/>
  <c r="H4523" i="3"/>
  <c r="H4524" i="3"/>
  <c r="I4524" i="3" s="1"/>
  <c r="H4525" i="3"/>
  <c r="H4526" i="3"/>
  <c r="H4527" i="3"/>
  <c r="H4528" i="3"/>
  <c r="I4528" i="3" s="1"/>
  <c r="H4529" i="3"/>
  <c r="H4530" i="3"/>
  <c r="H4531" i="3"/>
  <c r="H4532" i="3"/>
  <c r="I4532" i="3" s="1"/>
  <c r="H4533" i="3"/>
  <c r="H4534" i="3"/>
  <c r="H4535" i="3"/>
  <c r="H4536" i="3"/>
  <c r="I4536" i="3" s="1"/>
  <c r="H4537" i="3"/>
  <c r="H4538" i="3"/>
  <c r="H4539" i="3"/>
  <c r="H4540" i="3"/>
  <c r="I4540" i="3" s="1"/>
  <c r="H4541" i="3"/>
  <c r="H4542" i="3"/>
  <c r="H4543" i="3"/>
  <c r="H4544" i="3"/>
  <c r="I4544" i="3" s="1"/>
  <c r="H4545" i="3"/>
  <c r="H4546" i="3"/>
  <c r="H4547" i="3"/>
  <c r="H4548" i="3"/>
  <c r="I4548" i="3" s="1"/>
  <c r="H4549" i="3"/>
  <c r="H4550" i="3"/>
  <c r="H4551" i="3"/>
  <c r="H4552" i="3"/>
  <c r="I4552" i="3" s="1"/>
  <c r="H4553" i="3"/>
  <c r="H4554" i="3"/>
  <c r="H4555" i="3"/>
  <c r="H4556" i="3"/>
  <c r="I4556" i="3" s="1"/>
  <c r="H4557" i="3"/>
  <c r="H4558" i="3"/>
  <c r="H4559" i="3"/>
  <c r="H4560" i="3"/>
  <c r="I4560" i="3" s="1"/>
  <c r="H4561" i="3"/>
  <c r="H4562" i="3"/>
  <c r="H4563" i="3"/>
  <c r="H4564" i="3"/>
  <c r="I4564" i="3" s="1"/>
  <c r="H4565" i="3"/>
  <c r="H4566" i="3"/>
  <c r="H4567" i="3"/>
  <c r="H4568" i="3"/>
  <c r="I4568" i="3" s="1"/>
  <c r="H4569" i="3"/>
  <c r="H4570" i="3"/>
  <c r="H4571" i="3"/>
  <c r="H4572" i="3"/>
  <c r="I4572" i="3" s="1"/>
  <c r="H4573" i="3"/>
  <c r="H4574" i="3"/>
  <c r="H4575" i="3"/>
  <c r="H4576" i="3"/>
  <c r="I4576" i="3" s="1"/>
  <c r="H4577" i="3"/>
  <c r="H4578" i="3"/>
  <c r="H4579" i="3"/>
  <c r="H4580" i="3"/>
  <c r="I4580" i="3" s="1"/>
  <c r="H4581" i="3"/>
  <c r="H4582" i="3"/>
  <c r="H4583" i="3"/>
  <c r="H4584" i="3"/>
  <c r="I4584" i="3" s="1"/>
  <c r="H4585" i="3"/>
  <c r="H4586" i="3"/>
  <c r="H4587" i="3"/>
  <c r="H4588" i="3"/>
  <c r="I4588" i="3" s="1"/>
  <c r="H4589" i="3"/>
  <c r="H4590" i="3"/>
  <c r="H4591" i="3"/>
  <c r="H4592" i="3"/>
  <c r="I4592" i="3" s="1"/>
  <c r="H4593" i="3"/>
  <c r="H4594" i="3"/>
  <c r="H4595" i="3"/>
  <c r="H4596" i="3"/>
  <c r="I4596" i="3" s="1"/>
  <c r="H4597" i="3"/>
  <c r="H4598" i="3"/>
  <c r="H4599" i="3"/>
  <c r="H4600" i="3"/>
  <c r="I4600" i="3" s="1"/>
  <c r="H4601" i="3"/>
  <c r="H4602" i="3"/>
  <c r="H4603" i="3"/>
  <c r="H4604" i="3"/>
  <c r="I4604" i="3" s="1"/>
  <c r="H4605" i="3"/>
  <c r="H4606" i="3"/>
  <c r="H4607" i="3"/>
  <c r="H4608" i="3"/>
  <c r="I4608" i="3" s="1"/>
  <c r="H4609" i="3"/>
  <c r="H4610" i="3"/>
  <c r="H4611" i="3"/>
  <c r="H4612" i="3"/>
  <c r="I4612" i="3" s="1"/>
  <c r="H4613" i="3"/>
  <c r="H4614" i="3"/>
  <c r="H4615" i="3"/>
  <c r="H4616" i="3"/>
  <c r="I4616" i="3" s="1"/>
  <c r="H4617" i="3"/>
  <c r="H4618" i="3"/>
  <c r="H4619" i="3"/>
  <c r="H4620" i="3"/>
  <c r="I4620" i="3" s="1"/>
  <c r="H4621" i="3"/>
  <c r="H4622" i="3"/>
  <c r="H4623" i="3"/>
  <c r="H4624" i="3"/>
  <c r="I4624" i="3" s="1"/>
  <c r="H4625" i="3"/>
  <c r="H4626" i="3"/>
  <c r="H4627" i="3"/>
  <c r="H4628" i="3"/>
  <c r="I4628" i="3" s="1"/>
  <c r="H4629" i="3"/>
  <c r="H4630" i="3"/>
  <c r="H4631" i="3"/>
  <c r="H4632" i="3"/>
  <c r="I4632" i="3" s="1"/>
  <c r="H4633" i="3"/>
  <c r="H4634" i="3"/>
  <c r="H4635" i="3"/>
  <c r="H4636" i="3"/>
  <c r="I4636" i="3" s="1"/>
  <c r="H4637" i="3"/>
  <c r="H4638" i="3"/>
  <c r="H4639" i="3"/>
  <c r="H4640" i="3"/>
  <c r="I4640" i="3" s="1"/>
  <c r="H4641" i="3"/>
  <c r="H4642" i="3"/>
  <c r="H4643" i="3"/>
  <c r="H4644" i="3"/>
  <c r="I4644" i="3" s="1"/>
  <c r="H4645" i="3"/>
  <c r="H4646" i="3"/>
  <c r="H4647" i="3"/>
  <c r="H4648" i="3"/>
  <c r="I4648" i="3" s="1"/>
  <c r="H4649" i="3"/>
  <c r="H4650" i="3"/>
  <c r="H4651" i="3"/>
  <c r="H4652" i="3"/>
  <c r="I4652" i="3" s="1"/>
  <c r="H4653" i="3"/>
  <c r="H4654" i="3"/>
  <c r="H4655" i="3"/>
  <c r="H4656" i="3"/>
  <c r="I4656" i="3" s="1"/>
  <c r="H4657" i="3"/>
  <c r="H4658" i="3"/>
  <c r="H4659" i="3"/>
  <c r="H4660" i="3"/>
  <c r="I4660" i="3" s="1"/>
  <c r="H4661" i="3"/>
  <c r="H4662" i="3"/>
  <c r="H4663" i="3"/>
  <c r="H4664" i="3"/>
  <c r="I4664" i="3" s="1"/>
  <c r="H4665" i="3"/>
  <c r="H4666" i="3"/>
  <c r="H4667" i="3"/>
  <c r="H4668" i="3"/>
  <c r="I4668" i="3" s="1"/>
  <c r="H4669" i="3"/>
  <c r="H4670" i="3"/>
  <c r="H4671" i="3"/>
  <c r="H4672" i="3"/>
  <c r="I4672" i="3" s="1"/>
  <c r="H4673" i="3"/>
  <c r="H4674" i="3"/>
  <c r="H4675" i="3"/>
  <c r="H4676" i="3"/>
  <c r="I4676" i="3" s="1"/>
  <c r="H4677" i="3"/>
  <c r="H4678" i="3"/>
  <c r="H4679" i="3"/>
  <c r="H4680" i="3"/>
  <c r="I4680" i="3" s="1"/>
  <c r="H4681" i="3"/>
  <c r="H4682" i="3"/>
  <c r="H4683" i="3"/>
  <c r="H4684" i="3"/>
  <c r="I4684" i="3" s="1"/>
  <c r="H4685" i="3"/>
  <c r="H4686" i="3"/>
  <c r="H4687" i="3"/>
  <c r="H4688" i="3"/>
  <c r="I4688" i="3" s="1"/>
  <c r="H4689" i="3"/>
  <c r="H4690" i="3"/>
  <c r="H4691" i="3"/>
  <c r="H4692" i="3"/>
  <c r="I4692" i="3" s="1"/>
  <c r="H4693" i="3"/>
  <c r="H4694" i="3"/>
  <c r="H4695" i="3"/>
  <c r="H4696" i="3"/>
  <c r="I4696" i="3" s="1"/>
  <c r="H4697" i="3"/>
  <c r="H4698" i="3"/>
  <c r="H4699" i="3"/>
  <c r="H4700" i="3"/>
  <c r="I4700" i="3" s="1"/>
  <c r="H4701" i="3"/>
  <c r="H4702" i="3"/>
  <c r="H4703" i="3"/>
  <c r="H4704" i="3"/>
  <c r="I4704" i="3" s="1"/>
  <c r="H4705" i="3"/>
  <c r="H4706" i="3"/>
  <c r="H4707" i="3"/>
  <c r="H4708" i="3"/>
  <c r="I4708" i="3" s="1"/>
  <c r="H4709" i="3"/>
  <c r="H4710" i="3"/>
  <c r="H4711" i="3"/>
  <c r="H4712" i="3"/>
  <c r="I4712" i="3" s="1"/>
  <c r="H4713" i="3"/>
  <c r="H4714" i="3"/>
  <c r="H4715" i="3"/>
  <c r="H4716" i="3"/>
  <c r="I4716" i="3" s="1"/>
  <c r="H4717" i="3"/>
  <c r="H4718" i="3"/>
  <c r="H4719" i="3"/>
  <c r="H4720" i="3"/>
  <c r="I4720" i="3" s="1"/>
  <c r="H4721" i="3"/>
  <c r="H4722" i="3"/>
  <c r="H4723" i="3"/>
  <c r="H4724" i="3"/>
  <c r="I4724" i="3" s="1"/>
  <c r="H4725" i="3"/>
  <c r="H4726" i="3"/>
  <c r="H4727" i="3"/>
  <c r="H4728" i="3"/>
  <c r="I4728" i="3" s="1"/>
  <c r="H4729" i="3"/>
  <c r="H4730" i="3"/>
  <c r="H4731" i="3"/>
  <c r="H4732" i="3"/>
  <c r="I4732" i="3" s="1"/>
  <c r="H4733" i="3"/>
  <c r="H4734" i="3"/>
  <c r="H4735" i="3"/>
  <c r="H4736" i="3"/>
  <c r="I4736" i="3" s="1"/>
  <c r="H4737" i="3"/>
  <c r="H4738" i="3"/>
  <c r="H4739" i="3"/>
  <c r="H4740" i="3"/>
  <c r="I4740" i="3" s="1"/>
  <c r="H4741" i="3"/>
  <c r="H4742" i="3"/>
  <c r="H4743" i="3"/>
  <c r="H4744" i="3"/>
  <c r="I4744" i="3" s="1"/>
  <c r="H4745" i="3"/>
  <c r="H4746" i="3"/>
  <c r="H4747" i="3"/>
  <c r="H4748" i="3"/>
  <c r="I4748" i="3" s="1"/>
  <c r="H4749" i="3"/>
  <c r="H4750" i="3"/>
  <c r="H4751" i="3"/>
  <c r="H4752" i="3"/>
  <c r="I4752" i="3" s="1"/>
  <c r="H4753" i="3"/>
  <c r="H4754" i="3"/>
  <c r="H4755" i="3"/>
  <c r="H4756" i="3"/>
  <c r="I4756" i="3" s="1"/>
  <c r="H4757" i="3"/>
  <c r="H4758" i="3"/>
  <c r="H4759" i="3"/>
  <c r="H4760" i="3"/>
  <c r="I4760" i="3" s="1"/>
  <c r="H4761" i="3"/>
  <c r="H4762" i="3"/>
  <c r="H4763" i="3"/>
  <c r="H4764" i="3"/>
  <c r="I4764" i="3" s="1"/>
  <c r="H4765" i="3"/>
  <c r="H4766" i="3"/>
  <c r="H4767" i="3"/>
  <c r="H4768" i="3"/>
  <c r="I4768" i="3" s="1"/>
  <c r="H4769" i="3"/>
  <c r="H4770" i="3"/>
  <c r="H4771" i="3"/>
  <c r="H4772" i="3"/>
  <c r="I4772" i="3" s="1"/>
  <c r="H4773" i="3"/>
  <c r="H4774" i="3"/>
  <c r="H4775" i="3"/>
  <c r="H4776" i="3"/>
  <c r="I4776" i="3" s="1"/>
  <c r="H4777" i="3"/>
  <c r="H4778" i="3"/>
  <c r="H4779" i="3"/>
  <c r="H4780" i="3"/>
  <c r="I4780" i="3" s="1"/>
  <c r="H4781" i="3"/>
  <c r="H4782" i="3"/>
  <c r="H4783" i="3"/>
  <c r="H4784" i="3"/>
  <c r="I4784" i="3" s="1"/>
  <c r="H4785" i="3"/>
  <c r="H4786" i="3"/>
  <c r="H4787" i="3"/>
  <c r="H4788" i="3"/>
  <c r="I4788" i="3" s="1"/>
  <c r="H4789" i="3"/>
  <c r="H4790" i="3"/>
  <c r="H4791" i="3"/>
  <c r="H4792" i="3"/>
  <c r="I4792" i="3" s="1"/>
  <c r="H4793" i="3"/>
  <c r="H4794" i="3"/>
  <c r="H4795" i="3"/>
  <c r="H4796" i="3"/>
  <c r="I4796" i="3" s="1"/>
  <c r="H4797" i="3"/>
  <c r="H4798" i="3"/>
  <c r="H4799" i="3"/>
  <c r="H4800" i="3"/>
  <c r="I4800" i="3" s="1"/>
  <c r="H4801" i="3"/>
  <c r="H4802" i="3"/>
  <c r="H4803" i="3"/>
  <c r="H4804" i="3"/>
  <c r="I4804" i="3" s="1"/>
  <c r="H4805" i="3"/>
  <c r="H4806" i="3"/>
  <c r="H4807" i="3"/>
  <c r="H4808" i="3"/>
  <c r="I4808" i="3" s="1"/>
  <c r="H4809" i="3"/>
  <c r="H4810" i="3"/>
  <c r="H4811" i="3"/>
  <c r="H4812" i="3"/>
  <c r="I4812" i="3" s="1"/>
  <c r="H4813" i="3"/>
  <c r="H4814" i="3"/>
  <c r="H4815" i="3"/>
  <c r="H4816" i="3"/>
  <c r="I4816" i="3" s="1"/>
  <c r="H4817" i="3"/>
  <c r="H4818" i="3"/>
  <c r="H4819" i="3"/>
  <c r="H4820" i="3"/>
  <c r="I4820" i="3" s="1"/>
  <c r="H4821" i="3"/>
  <c r="H4822" i="3"/>
  <c r="H4823" i="3"/>
  <c r="H4824" i="3"/>
  <c r="I4824" i="3" s="1"/>
  <c r="H4825" i="3"/>
  <c r="H4826" i="3"/>
  <c r="H4827" i="3"/>
  <c r="H4828" i="3"/>
  <c r="I4828" i="3" s="1"/>
  <c r="H4829" i="3"/>
  <c r="H4830" i="3"/>
  <c r="H4831" i="3"/>
  <c r="H4832" i="3"/>
  <c r="I4832" i="3" s="1"/>
  <c r="H4833" i="3"/>
  <c r="H4834" i="3"/>
  <c r="H4835" i="3"/>
  <c r="H4836" i="3"/>
  <c r="I4836" i="3" s="1"/>
  <c r="H4837" i="3"/>
  <c r="H4838" i="3"/>
  <c r="H4839" i="3"/>
  <c r="H4840" i="3"/>
  <c r="I4840" i="3" s="1"/>
  <c r="H4841" i="3"/>
  <c r="H4842" i="3"/>
  <c r="H4843" i="3"/>
  <c r="H4844" i="3"/>
  <c r="I4844" i="3" s="1"/>
  <c r="H4845" i="3"/>
  <c r="H4846" i="3"/>
  <c r="H4847" i="3"/>
  <c r="H4848" i="3"/>
  <c r="I4848" i="3" s="1"/>
  <c r="H4849" i="3"/>
  <c r="H4850" i="3"/>
  <c r="H4851" i="3"/>
  <c r="H4852" i="3"/>
  <c r="I4852" i="3" s="1"/>
  <c r="H4853" i="3"/>
  <c r="H4854" i="3"/>
  <c r="H4855" i="3"/>
  <c r="H4856" i="3"/>
  <c r="I4856" i="3" s="1"/>
  <c r="H4857" i="3"/>
  <c r="H4858" i="3"/>
  <c r="H4859" i="3"/>
  <c r="H4860" i="3"/>
  <c r="I4860" i="3" s="1"/>
  <c r="H4861" i="3"/>
  <c r="H4862" i="3"/>
  <c r="H4863" i="3"/>
  <c r="H4864" i="3"/>
  <c r="I4864" i="3" s="1"/>
  <c r="H4865" i="3"/>
  <c r="H4866" i="3"/>
  <c r="H4867" i="3"/>
  <c r="H4868" i="3"/>
  <c r="I4868" i="3" s="1"/>
  <c r="H4869" i="3"/>
  <c r="H4870" i="3"/>
  <c r="H4871" i="3"/>
  <c r="H4872" i="3"/>
  <c r="I4872" i="3" s="1"/>
  <c r="H4873" i="3"/>
  <c r="H4874" i="3"/>
  <c r="H4875" i="3"/>
  <c r="H4876" i="3"/>
  <c r="I4876" i="3" s="1"/>
  <c r="H4877" i="3"/>
  <c r="H4878" i="3"/>
  <c r="H4879" i="3"/>
  <c r="H4880" i="3"/>
  <c r="I4880" i="3" s="1"/>
  <c r="H4881" i="3"/>
  <c r="H4882" i="3"/>
  <c r="H4883" i="3"/>
  <c r="H4884" i="3"/>
  <c r="I4884" i="3" s="1"/>
  <c r="H4885" i="3"/>
  <c r="H4886" i="3"/>
  <c r="H4887" i="3"/>
  <c r="H4888" i="3"/>
  <c r="I4888" i="3" s="1"/>
  <c r="H4889" i="3"/>
  <c r="H4890" i="3"/>
  <c r="H4891" i="3"/>
  <c r="H4892" i="3"/>
  <c r="I4892" i="3" s="1"/>
  <c r="H4893" i="3"/>
  <c r="H4894" i="3"/>
  <c r="H4895" i="3"/>
  <c r="H4896" i="3"/>
  <c r="I4896" i="3" s="1"/>
  <c r="H4897" i="3"/>
  <c r="H4898" i="3"/>
  <c r="H4899" i="3"/>
  <c r="H4900" i="3"/>
  <c r="I4900" i="3" s="1"/>
  <c r="H4901" i="3"/>
  <c r="H4902" i="3"/>
  <c r="H4903" i="3"/>
  <c r="H4904" i="3"/>
  <c r="I4904" i="3" s="1"/>
  <c r="H4905" i="3"/>
  <c r="H4906" i="3"/>
  <c r="H4907" i="3"/>
  <c r="H4908" i="3"/>
  <c r="I4908" i="3" s="1"/>
  <c r="H4909" i="3"/>
  <c r="H4910" i="3"/>
  <c r="H4911" i="3"/>
  <c r="H4912" i="3"/>
  <c r="I4912" i="3" s="1"/>
  <c r="H4913" i="3"/>
  <c r="H4914" i="3"/>
  <c r="H4915" i="3"/>
  <c r="H4916" i="3"/>
  <c r="I4916" i="3" s="1"/>
  <c r="H4917" i="3"/>
  <c r="H4918" i="3"/>
  <c r="H4919" i="3"/>
  <c r="H4920" i="3"/>
  <c r="I4920" i="3" s="1"/>
  <c r="H4921" i="3"/>
  <c r="H4922" i="3"/>
  <c r="H4923" i="3"/>
  <c r="H4924" i="3"/>
  <c r="I4924" i="3" s="1"/>
  <c r="H4925" i="3"/>
  <c r="H4926" i="3"/>
  <c r="H4927" i="3"/>
  <c r="H4928" i="3"/>
  <c r="I4928" i="3" s="1"/>
  <c r="H4929" i="3"/>
  <c r="H4930" i="3"/>
  <c r="H4931" i="3"/>
  <c r="H4932" i="3"/>
  <c r="I4932" i="3" s="1"/>
  <c r="H4933" i="3"/>
  <c r="H4934" i="3"/>
  <c r="H4935" i="3"/>
  <c r="H4936" i="3"/>
  <c r="I4936" i="3" s="1"/>
  <c r="H4937" i="3"/>
  <c r="H4938" i="3"/>
  <c r="H4939" i="3"/>
  <c r="H4940" i="3"/>
  <c r="I4940" i="3" s="1"/>
  <c r="H4941" i="3"/>
  <c r="H4942" i="3"/>
  <c r="H4943" i="3"/>
  <c r="H4944" i="3"/>
  <c r="I4944" i="3" s="1"/>
  <c r="H4945" i="3"/>
  <c r="H4946" i="3"/>
  <c r="H4947" i="3"/>
  <c r="H4948" i="3"/>
  <c r="I4948" i="3" s="1"/>
  <c r="H4949" i="3"/>
  <c r="H4950" i="3"/>
  <c r="H4951" i="3"/>
  <c r="H4952" i="3"/>
  <c r="I4952" i="3" s="1"/>
  <c r="H4953" i="3"/>
  <c r="H4954" i="3"/>
  <c r="H4955" i="3"/>
  <c r="H4956" i="3"/>
  <c r="I4956" i="3" s="1"/>
  <c r="H4957" i="3"/>
  <c r="H4958" i="3"/>
  <c r="I4958" i="3" s="1"/>
  <c r="H4959" i="3"/>
  <c r="H4960" i="3"/>
  <c r="I4960" i="3" s="1"/>
  <c r="H4961" i="3"/>
  <c r="H4962" i="3"/>
  <c r="H4963" i="3"/>
  <c r="H4964" i="3"/>
  <c r="I4964" i="3" s="1"/>
  <c r="H4965" i="3"/>
  <c r="H4966" i="3"/>
  <c r="H4967" i="3"/>
  <c r="H4968" i="3"/>
  <c r="I4968" i="3" s="1"/>
  <c r="H4969" i="3"/>
  <c r="H4970" i="3"/>
  <c r="H4971" i="3"/>
  <c r="H4972" i="3"/>
  <c r="I4972" i="3" s="1"/>
  <c r="H4973" i="3"/>
  <c r="H4974" i="3"/>
  <c r="I4974" i="3" s="1"/>
  <c r="H4975" i="3"/>
  <c r="H4976" i="3"/>
  <c r="I4976" i="3" s="1"/>
  <c r="H4977" i="3"/>
  <c r="H4978" i="3"/>
  <c r="H4979" i="3"/>
  <c r="H4980" i="3"/>
  <c r="I4980" i="3" s="1"/>
  <c r="H4981" i="3"/>
  <c r="H4982" i="3"/>
  <c r="H4983" i="3"/>
  <c r="H4984" i="3"/>
  <c r="I4984" i="3" s="1"/>
  <c r="H4985" i="3"/>
  <c r="I4985" i="3" s="1"/>
  <c r="H4986" i="3"/>
  <c r="H4987" i="3"/>
  <c r="H4988" i="3"/>
  <c r="I4988" i="3" s="1"/>
  <c r="H4989" i="3"/>
  <c r="H4990" i="3"/>
  <c r="I4990" i="3" s="1"/>
  <c r="H4991" i="3"/>
  <c r="H4992" i="3"/>
  <c r="I4992" i="3" s="1"/>
  <c r="H4993" i="3"/>
  <c r="H4994" i="3"/>
  <c r="H4995" i="3"/>
  <c r="H4996" i="3"/>
  <c r="I4996" i="3" s="1"/>
  <c r="H4997" i="3"/>
  <c r="H4998" i="3"/>
  <c r="H4999" i="3"/>
  <c r="H5000" i="3"/>
  <c r="I5000" i="3" s="1"/>
  <c r="H5001" i="3"/>
  <c r="I5001" i="3" s="1"/>
  <c r="H5002" i="3"/>
  <c r="I5002" i="3" s="1"/>
  <c r="H5003" i="3"/>
  <c r="H5004" i="3"/>
  <c r="I5004" i="3" s="1"/>
  <c r="H5005" i="3"/>
  <c r="H5006" i="3"/>
  <c r="H5007" i="3"/>
  <c r="H5008" i="3"/>
  <c r="I5008" i="3" s="1"/>
  <c r="H5009" i="3"/>
  <c r="H5010" i="3"/>
  <c r="H5011" i="3"/>
  <c r="H5012" i="3"/>
  <c r="I5012" i="3" s="1"/>
  <c r="H5013" i="3"/>
  <c r="I5013" i="3" s="1"/>
  <c r="H5014" i="3"/>
  <c r="I5014" i="3" s="1"/>
  <c r="H5015" i="3"/>
  <c r="I5015" i="3" s="1"/>
  <c r="H5016" i="3"/>
  <c r="I5016" i="3" s="1"/>
  <c r="H5017" i="3"/>
  <c r="I5017" i="3" s="1"/>
  <c r="H5018" i="3"/>
  <c r="H5019" i="3"/>
  <c r="H5020" i="3"/>
  <c r="I5020" i="3" s="1"/>
  <c r="H5021" i="3"/>
  <c r="I5021" i="3" s="1"/>
  <c r="H5022" i="3"/>
  <c r="H5023" i="3"/>
  <c r="I5023" i="3" s="1"/>
  <c r="H5024" i="3"/>
  <c r="I5024" i="3" s="1"/>
  <c r="H5025" i="3"/>
  <c r="I5025" i="3" s="1"/>
  <c r="H5026" i="3"/>
  <c r="I5026" i="3" s="1"/>
  <c r="H5027" i="3"/>
  <c r="H5028" i="3"/>
  <c r="I5028" i="3" s="1"/>
  <c r="H5029" i="3"/>
  <c r="I5029" i="3" s="1"/>
  <c r="H5030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9" i="3"/>
  <c r="I4410" i="3"/>
  <c r="I4411" i="3"/>
  <c r="I4413" i="3"/>
  <c r="I4414" i="3"/>
  <c r="I4415" i="3"/>
  <c r="I4417" i="3"/>
  <c r="I4418" i="3"/>
  <c r="I4419" i="3"/>
  <c r="I4421" i="3"/>
  <c r="I4422" i="3"/>
  <c r="I4423" i="3"/>
  <c r="I4425" i="3"/>
  <c r="I4426" i="3"/>
  <c r="I4427" i="3"/>
  <c r="I4429" i="3"/>
  <c r="I4430" i="3"/>
  <c r="I4431" i="3"/>
  <c r="I4433" i="3"/>
  <c r="I4434" i="3"/>
  <c r="I4435" i="3"/>
  <c r="I4437" i="3"/>
  <c r="I4438" i="3"/>
  <c r="I4439" i="3"/>
  <c r="I4441" i="3"/>
  <c r="I4442" i="3"/>
  <c r="I4443" i="3"/>
  <c r="I4445" i="3"/>
  <c r="I4446" i="3"/>
  <c r="I4447" i="3"/>
  <c r="I4449" i="3"/>
  <c r="I4450" i="3"/>
  <c r="I4451" i="3"/>
  <c r="I4453" i="3"/>
  <c r="I4454" i="3"/>
  <c r="I4455" i="3"/>
  <c r="I4457" i="3"/>
  <c r="I4458" i="3"/>
  <c r="I4459" i="3"/>
  <c r="I4461" i="3"/>
  <c r="I4462" i="3"/>
  <c r="I4463" i="3"/>
  <c r="I4465" i="3"/>
  <c r="I4466" i="3"/>
  <c r="I4467" i="3"/>
  <c r="I4469" i="3"/>
  <c r="I4470" i="3"/>
  <c r="I4471" i="3"/>
  <c r="I4473" i="3"/>
  <c r="I4474" i="3"/>
  <c r="I4475" i="3"/>
  <c r="I4477" i="3"/>
  <c r="I4478" i="3"/>
  <c r="I4479" i="3"/>
  <c r="I4481" i="3"/>
  <c r="I4482" i="3"/>
  <c r="I4483" i="3"/>
  <c r="I4485" i="3"/>
  <c r="I4486" i="3"/>
  <c r="I4487" i="3"/>
  <c r="I4489" i="3"/>
  <c r="I4490" i="3"/>
  <c r="I4491" i="3"/>
  <c r="I4493" i="3"/>
  <c r="I4494" i="3"/>
  <c r="I4495" i="3"/>
  <c r="I4497" i="3"/>
  <c r="I4498" i="3"/>
  <c r="I4499" i="3"/>
  <c r="I4501" i="3"/>
  <c r="I4502" i="3"/>
  <c r="I4503" i="3"/>
  <c r="I4505" i="3"/>
  <c r="I4506" i="3"/>
  <c r="I4507" i="3"/>
  <c r="I4509" i="3"/>
  <c r="I4510" i="3"/>
  <c r="I4511" i="3"/>
  <c r="I4513" i="3"/>
  <c r="I4514" i="3"/>
  <c r="I4515" i="3"/>
  <c r="I4517" i="3"/>
  <c r="I4518" i="3"/>
  <c r="I4519" i="3"/>
  <c r="I4521" i="3"/>
  <c r="I4522" i="3"/>
  <c r="I4523" i="3"/>
  <c r="I4525" i="3"/>
  <c r="I4526" i="3"/>
  <c r="I4527" i="3"/>
  <c r="I4529" i="3"/>
  <c r="I4530" i="3"/>
  <c r="I4531" i="3"/>
  <c r="I4533" i="3"/>
  <c r="I4534" i="3"/>
  <c r="I4535" i="3"/>
  <c r="I4537" i="3"/>
  <c r="I4538" i="3"/>
  <c r="I4539" i="3"/>
  <c r="I4541" i="3"/>
  <c r="I4542" i="3"/>
  <c r="I4543" i="3"/>
  <c r="I4545" i="3"/>
  <c r="I4546" i="3"/>
  <c r="I4547" i="3"/>
  <c r="I4549" i="3"/>
  <c r="I4550" i="3"/>
  <c r="I4551" i="3"/>
  <c r="I4553" i="3"/>
  <c r="I4554" i="3"/>
  <c r="I4555" i="3"/>
  <c r="I4557" i="3"/>
  <c r="I4558" i="3"/>
  <c r="I4559" i="3"/>
  <c r="I4561" i="3"/>
  <c r="I4562" i="3"/>
  <c r="I4563" i="3"/>
  <c r="I4565" i="3"/>
  <c r="I4566" i="3"/>
  <c r="I4567" i="3"/>
  <c r="I4569" i="3"/>
  <c r="I4570" i="3"/>
  <c r="I4571" i="3"/>
  <c r="I4573" i="3"/>
  <c r="I4574" i="3"/>
  <c r="I4575" i="3"/>
  <c r="I4577" i="3"/>
  <c r="I4578" i="3"/>
  <c r="I4579" i="3"/>
  <c r="I4581" i="3"/>
  <c r="I4582" i="3"/>
  <c r="I4583" i="3"/>
  <c r="I4585" i="3"/>
  <c r="I4586" i="3"/>
  <c r="I4587" i="3"/>
  <c r="I4589" i="3"/>
  <c r="I4590" i="3"/>
  <c r="I4591" i="3"/>
  <c r="I4593" i="3"/>
  <c r="I4594" i="3"/>
  <c r="I4595" i="3"/>
  <c r="I4597" i="3"/>
  <c r="I4598" i="3"/>
  <c r="I4599" i="3"/>
  <c r="I4601" i="3"/>
  <c r="I4602" i="3"/>
  <c r="I4603" i="3"/>
  <c r="I4605" i="3"/>
  <c r="I4606" i="3"/>
  <c r="I4607" i="3"/>
  <c r="I4609" i="3"/>
  <c r="I4610" i="3"/>
  <c r="I4611" i="3"/>
  <c r="I4613" i="3"/>
  <c r="I4614" i="3"/>
  <c r="I4615" i="3"/>
  <c r="I4617" i="3"/>
  <c r="I4618" i="3"/>
  <c r="I4619" i="3"/>
  <c r="I4621" i="3"/>
  <c r="I4622" i="3"/>
  <c r="I4623" i="3"/>
  <c r="I4625" i="3"/>
  <c r="I4626" i="3"/>
  <c r="I4627" i="3"/>
  <c r="I4629" i="3"/>
  <c r="I4630" i="3"/>
  <c r="I4631" i="3"/>
  <c r="I4633" i="3"/>
  <c r="I4634" i="3"/>
  <c r="I4635" i="3"/>
  <c r="I4637" i="3"/>
  <c r="I4638" i="3"/>
  <c r="I4639" i="3"/>
  <c r="I4641" i="3"/>
  <c r="I4642" i="3"/>
  <c r="I4643" i="3"/>
  <c r="I4645" i="3"/>
  <c r="I4646" i="3"/>
  <c r="I4647" i="3"/>
  <c r="I4649" i="3"/>
  <c r="I4650" i="3"/>
  <c r="I4651" i="3"/>
  <c r="I4653" i="3"/>
  <c r="I4654" i="3"/>
  <c r="I4655" i="3"/>
  <c r="I4657" i="3"/>
  <c r="I4658" i="3"/>
  <c r="I4659" i="3"/>
  <c r="I4661" i="3"/>
  <c r="I4662" i="3"/>
  <c r="I4663" i="3"/>
  <c r="I4665" i="3"/>
  <c r="I4666" i="3"/>
  <c r="I4667" i="3"/>
  <c r="I4669" i="3"/>
  <c r="I4670" i="3"/>
  <c r="I4671" i="3"/>
  <c r="I4673" i="3"/>
  <c r="I4674" i="3"/>
  <c r="I4675" i="3"/>
  <c r="I4677" i="3"/>
  <c r="I4678" i="3"/>
  <c r="I4679" i="3"/>
  <c r="I4681" i="3"/>
  <c r="I4682" i="3"/>
  <c r="I4683" i="3"/>
  <c r="I4685" i="3"/>
  <c r="I4686" i="3"/>
  <c r="I4687" i="3"/>
  <c r="I4689" i="3"/>
  <c r="I4690" i="3"/>
  <c r="I4691" i="3"/>
  <c r="I4693" i="3"/>
  <c r="I4694" i="3"/>
  <c r="I4695" i="3"/>
  <c r="I4697" i="3"/>
  <c r="I4698" i="3"/>
  <c r="I4699" i="3"/>
  <c r="I4701" i="3"/>
  <c r="I4702" i="3"/>
  <c r="I4703" i="3"/>
  <c r="I4705" i="3"/>
  <c r="I4706" i="3"/>
  <c r="I4707" i="3"/>
  <c r="I4709" i="3"/>
  <c r="I4710" i="3"/>
  <c r="I4711" i="3"/>
  <c r="I4713" i="3"/>
  <c r="I4714" i="3"/>
  <c r="I4715" i="3"/>
  <c r="I4717" i="3"/>
  <c r="I4718" i="3"/>
  <c r="I4719" i="3"/>
  <c r="I4721" i="3"/>
  <c r="I4722" i="3"/>
  <c r="I4723" i="3"/>
  <c r="I4725" i="3"/>
  <c r="I4726" i="3"/>
  <c r="I4727" i="3"/>
  <c r="I4729" i="3"/>
  <c r="I4730" i="3"/>
  <c r="I4731" i="3"/>
  <c r="I4733" i="3"/>
  <c r="I4734" i="3"/>
  <c r="I4735" i="3"/>
  <c r="I4737" i="3"/>
  <c r="I4738" i="3"/>
  <c r="I4739" i="3"/>
  <c r="I4741" i="3"/>
  <c r="I4742" i="3"/>
  <c r="I4743" i="3"/>
  <c r="I4745" i="3"/>
  <c r="I4746" i="3"/>
  <c r="I4747" i="3"/>
  <c r="I4749" i="3"/>
  <c r="I4750" i="3"/>
  <c r="I4751" i="3"/>
  <c r="I4753" i="3"/>
  <c r="I4754" i="3"/>
  <c r="I4755" i="3"/>
  <c r="I4757" i="3"/>
  <c r="I4758" i="3"/>
  <c r="I4759" i="3"/>
  <c r="I4761" i="3"/>
  <c r="I4762" i="3"/>
  <c r="I4763" i="3"/>
  <c r="I4765" i="3"/>
  <c r="I4766" i="3"/>
  <c r="I4767" i="3"/>
  <c r="I4769" i="3"/>
  <c r="I4770" i="3"/>
  <c r="I4771" i="3"/>
  <c r="I4773" i="3"/>
  <c r="I4774" i="3"/>
  <c r="I4775" i="3"/>
  <c r="I4777" i="3"/>
  <c r="I4778" i="3"/>
  <c r="I4779" i="3"/>
  <c r="I4781" i="3"/>
  <c r="I4782" i="3"/>
  <c r="I4783" i="3"/>
  <c r="I4785" i="3"/>
  <c r="I4786" i="3"/>
  <c r="I4787" i="3"/>
  <c r="I4789" i="3"/>
  <c r="I4790" i="3"/>
  <c r="I4791" i="3"/>
  <c r="I4793" i="3"/>
  <c r="I4794" i="3"/>
  <c r="I4795" i="3"/>
  <c r="I4797" i="3"/>
  <c r="I4798" i="3"/>
  <c r="I4799" i="3"/>
  <c r="I4801" i="3"/>
  <c r="I4802" i="3"/>
  <c r="I4803" i="3"/>
  <c r="I4805" i="3"/>
  <c r="I4806" i="3"/>
  <c r="I4807" i="3"/>
  <c r="I4809" i="3"/>
  <c r="I4810" i="3"/>
  <c r="I4811" i="3"/>
  <c r="I4813" i="3"/>
  <c r="I4814" i="3"/>
  <c r="I4815" i="3"/>
  <c r="I4817" i="3"/>
  <c r="I4818" i="3"/>
  <c r="I4819" i="3"/>
  <c r="I4821" i="3"/>
  <c r="I4822" i="3"/>
  <c r="I4823" i="3"/>
  <c r="I4825" i="3"/>
  <c r="I4826" i="3"/>
  <c r="I4827" i="3"/>
  <c r="I4829" i="3"/>
  <c r="I4830" i="3"/>
  <c r="I4831" i="3"/>
  <c r="I4833" i="3"/>
  <c r="I4834" i="3"/>
  <c r="I4835" i="3"/>
  <c r="I4837" i="3"/>
  <c r="I4838" i="3"/>
  <c r="I4839" i="3"/>
  <c r="I4841" i="3"/>
  <c r="I4842" i="3"/>
  <c r="I4843" i="3"/>
  <c r="I4845" i="3"/>
  <c r="I4846" i="3"/>
  <c r="I4847" i="3"/>
  <c r="I4849" i="3"/>
  <c r="I4850" i="3"/>
  <c r="I4851" i="3"/>
  <c r="I4853" i="3"/>
  <c r="I4854" i="3"/>
  <c r="I4855" i="3"/>
  <c r="I4857" i="3"/>
  <c r="I4858" i="3"/>
  <c r="I4859" i="3"/>
  <c r="I4861" i="3"/>
  <c r="I4862" i="3"/>
  <c r="I4863" i="3"/>
  <c r="I4865" i="3"/>
  <c r="I4866" i="3"/>
  <c r="I4867" i="3"/>
  <c r="I4869" i="3"/>
  <c r="I4870" i="3"/>
  <c r="I4871" i="3"/>
  <c r="I4873" i="3"/>
  <c r="I4874" i="3"/>
  <c r="I4875" i="3"/>
  <c r="I4877" i="3"/>
  <c r="I4878" i="3"/>
  <c r="I4879" i="3"/>
  <c r="I4881" i="3"/>
  <c r="I4882" i="3"/>
  <c r="I4883" i="3"/>
  <c r="I4885" i="3"/>
  <c r="I4886" i="3"/>
  <c r="I4887" i="3"/>
  <c r="I4889" i="3"/>
  <c r="I4890" i="3"/>
  <c r="I4891" i="3"/>
  <c r="I4893" i="3"/>
  <c r="I4894" i="3"/>
  <c r="I4895" i="3"/>
  <c r="I4897" i="3"/>
  <c r="I4898" i="3"/>
  <c r="I4899" i="3"/>
  <c r="I4901" i="3"/>
  <c r="I4902" i="3"/>
  <c r="I4903" i="3"/>
  <c r="I4905" i="3"/>
  <c r="I4906" i="3"/>
  <c r="I4907" i="3"/>
  <c r="I4909" i="3"/>
  <c r="I4910" i="3"/>
  <c r="I4911" i="3"/>
  <c r="I4913" i="3"/>
  <c r="I4914" i="3"/>
  <c r="I4915" i="3"/>
  <c r="I4917" i="3"/>
  <c r="I4918" i="3"/>
  <c r="I4919" i="3"/>
  <c r="I4921" i="3"/>
  <c r="I4922" i="3"/>
  <c r="I4923" i="3"/>
  <c r="I4925" i="3"/>
  <c r="I4926" i="3"/>
  <c r="I4927" i="3"/>
  <c r="I4929" i="3"/>
  <c r="I4930" i="3"/>
  <c r="I4931" i="3"/>
  <c r="I4933" i="3"/>
  <c r="I4934" i="3"/>
  <c r="I4935" i="3"/>
  <c r="I4937" i="3"/>
  <c r="I4938" i="3"/>
  <c r="I4939" i="3"/>
  <c r="I4941" i="3"/>
  <c r="I4942" i="3"/>
  <c r="I4943" i="3"/>
  <c r="I4945" i="3"/>
  <c r="I4946" i="3"/>
  <c r="I4947" i="3"/>
  <c r="I4949" i="3"/>
  <c r="I4950" i="3"/>
  <c r="I4951" i="3"/>
  <c r="I4953" i="3"/>
  <c r="I4954" i="3"/>
  <c r="I4955" i="3"/>
  <c r="I4957" i="3"/>
  <c r="I4959" i="3"/>
  <c r="I4961" i="3"/>
  <c r="I4962" i="3"/>
  <c r="I4963" i="3"/>
  <c r="I4965" i="3"/>
  <c r="I4966" i="3"/>
  <c r="I4967" i="3"/>
  <c r="I4969" i="3"/>
  <c r="I4970" i="3"/>
  <c r="I4971" i="3"/>
  <c r="I4973" i="3"/>
  <c r="I4975" i="3"/>
  <c r="I4977" i="3"/>
  <c r="I4978" i="3"/>
  <c r="I4979" i="3"/>
  <c r="I4981" i="3"/>
  <c r="I4982" i="3"/>
  <c r="I4983" i="3"/>
  <c r="I4986" i="3"/>
  <c r="I4987" i="3"/>
  <c r="I4989" i="3"/>
  <c r="I4991" i="3"/>
  <c r="I4993" i="3"/>
  <c r="I4994" i="3"/>
  <c r="I4995" i="3"/>
  <c r="I4997" i="3"/>
  <c r="I4998" i="3"/>
  <c r="I4999" i="3"/>
  <c r="I5003" i="3"/>
  <c r="I5005" i="3"/>
  <c r="I5006" i="3"/>
  <c r="I5007" i="3"/>
  <c r="I5009" i="3"/>
  <c r="I5010" i="3"/>
  <c r="I5011" i="3"/>
  <c r="I5018" i="3"/>
  <c r="I5019" i="3"/>
  <c r="I5022" i="3"/>
  <c r="I5027" i="3"/>
  <c r="I5030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2642" i="3"/>
  <c r="T2643" i="3"/>
  <c r="T2644" i="3"/>
  <c r="T2645" i="3"/>
  <c r="T2646" i="3"/>
  <c r="T2647" i="3"/>
  <c r="T2648" i="3"/>
  <c r="T2649" i="3"/>
  <c r="T2650" i="3"/>
  <c r="T2651" i="3"/>
  <c r="T2652" i="3"/>
  <c r="T2653" i="3"/>
  <c r="T2654" i="3"/>
  <c r="T2655" i="3"/>
  <c r="T2656" i="3"/>
  <c r="T2657" i="3"/>
  <c r="T2658" i="3"/>
  <c r="T2659" i="3"/>
  <c r="T2660" i="3"/>
  <c r="T2661" i="3"/>
  <c r="T2662" i="3"/>
  <c r="T2663" i="3"/>
  <c r="T2664" i="3"/>
  <c r="T2665" i="3"/>
  <c r="T2666" i="3"/>
  <c r="T2667" i="3"/>
  <c r="T2668" i="3"/>
  <c r="T2669" i="3"/>
  <c r="T2670" i="3"/>
  <c r="T2671" i="3"/>
  <c r="T2672" i="3"/>
  <c r="T2673" i="3"/>
  <c r="T2674" i="3"/>
  <c r="T2675" i="3"/>
  <c r="T2676" i="3"/>
  <c r="T2677" i="3"/>
  <c r="T2678" i="3"/>
  <c r="T2679" i="3"/>
  <c r="T2680" i="3"/>
  <c r="T2681" i="3"/>
  <c r="T2682" i="3"/>
  <c r="T2683" i="3"/>
  <c r="T2684" i="3"/>
  <c r="T2685" i="3"/>
  <c r="T2686" i="3"/>
  <c r="T2687" i="3"/>
  <c r="T2688" i="3"/>
  <c r="T2689" i="3"/>
  <c r="T2690" i="3"/>
  <c r="T2691" i="3"/>
  <c r="T2692" i="3"/>
  <c r="T2693" i="3"/>
  <c r="T2694" i="3"/>
  <c r="T2695" i="3"/>
  <c r="T2696" i="3"/>
  <c r="T2697" i="3"/>
  <c r="T2698" i="3"/>
  <c r="T2699" i="3"/>
  <c r="T2700" i="3"/>
  <c r="T2701" i="3"/>
  <c r="T2702" i="3"/>
  <c r="T2703" i="3"/>
  <c r="T2704" i="3"/>
  <c r="T2705" i="3"/>
  <c r="T2706" i="3"/>
  <c r="T2707" i="3"/>
  <c r="T2708" i="3"/>
  <c r="T2709" i="3"/>
  <c r="T2710" i="3"/>
  <c r="T2711" i="3"/>
  <c r="T2712" i="3"/>
  <c r="T2713" i="3"/>
  <c r="T2714" i="3"/>
  <c r="T2715" i="3"/>
  <c r="T2716" i="3"/>
  <c r="T2717" i="3"/>
  <c r="T2718" i="3"/>
  <c r="T2719" i="3"/>
  <c r="T2720" i="3"/>
  <c r="T2721" i="3"/>
  <c r="T2722" i="3"/>
  <c r="T2723" i="3"/>
  <c r="T2724" i="3"/>
  <c r="T2725" i="3"/>
  <c r="T2726" i="3"/>
  <c r="T2727" i="3"/>
  <c r="T2728" i="3"/>
  <c r="T2729" i="3"/>
  <c r="T2730" i="3"/>
  <c r="T2731" i="3"/>
  <c r="T2732" i="3"/>
  <c r="T2733" i="3"/>
  <c r="T2734" i="3"/>
  <c r="T2735" i="3"/>
  <c r="T2736" i="3"/>
  <c r="T2737" i="3"/>
  <c r="T2738" i="3"/>
  <c r="T2739" i="3"/>
  <c r="T2740" i="3"/>
  <c r="T2741" i="3"/>
  <c r="T2742" i="3"/>
  <c r="T2743" i="3"/>
  <c r="T2744" i="3"/>
  <c r="T2745" i="3"/>
  <c r="T2746" i="3"/>
  <c r="T2747" i="3"/>
  <c r="T2748" i="3"/>
  <c r="T2749" i="3"/>
  <c r="T2750" i="3"/>
  <c r="T2751" i="3"/>
  <c r="T2752" i="3"/>
  <c r="T2753" i="3"/>
  <c r="T2754" i="3"/>
  <c r="T2755" i="3"/>
  <c r="T2756" i="3"/>
  <c r="T2757" i="3"/>
  <c r="T2758" i="3"/>
  <c r="T2759" i="3"/>
  <c r="T2760" i="3"/>
  <c r="T2761" i="3"/>
  <c r="T2762" i="3"/>
  <c r="T2763" i="3"/>
  <c r="T2764" i="3"/>
  <c r="T2765" i="3"/>
  <c r="T2766" i="3"/>
  <c r="T2767" i="3"/>
  <c r="T2768" i="3"/>
  <c r="T2769" i="3"/>
  <c r="T2770" i="3"/>
  <c r="T2771" i="3"/>
  <c r="T2772" i="3"/>
  <c r="T2773" i="3"/>
  <c r="T2774" i="3"/>
  <c r="T2775" i="3"/>
  <c r="T2776" i="3"/>
  <c r="T2777" i="3"/>
  <c r="T2778" i="3"/>
  <c r="T2779" i="3"/>
  <c r="T2780" i="3"/>
  <c r="T2781" i="3"/>
  <c r="T2782" i="3"/>
  <c r="T2783" i="3"/>
  <c r="T2784" i="3"/>
  <c r="T2785" i="3"/>
  <c r="T2786" i="3"/>
  <c r="T2787" i="3"/>
  <c r="T2788" i="3"/>
  <c r="T2789" i="3"/>
  <c r="T2790" i="3"/>
  <c r="T2791" i="3"/>
  <c r="T2792" i="3"/>
  <c r="T2793" i="3"/>
  <c r="T2794" i="3"/>
  <c r="T2795" i="3"/>
  <c r="T2796" i="3"/>
  <c r="T2797" i="3"/>
  <c r="T2798" i="3"/>
  <c r="T2799" i="3"/>
  <c r="T2800" i="3"/>
  <c r="T2801" i="3"/>
  <c r="T2802" i="3"/>
  <c r="T2803" i="3"/>
  <c r="T2804" i="3"/>
  <c r="T2805" i="3"/>
  <c r="T2806" i="3"/>
  <c r="T2807" i="3"/>
  <c r="T2808" i="3"/>
  <c r="T2809" i="3"/>
  <c r="T2810" i="3"/>
  <c r="T2811" i="3"/>
  <c r="T2812" i="3"/>
  <c r="T2813" i="3"/>
  <c r="T2814" i="3"/>
  <c r="T2815" i="3"/>
  <c r="T2816" i="3"/>
  <c r="T2817" i="3"/>
  <c r="T2818" i="3"/>
  <c r="T2819" i="3"/>
  <c r="T2820" i="3"/>
  <c r="T2821" i="3"/>
  <c r="T2822" i="3"/>
  <c r="T2823" i="3"/>
  <c r="T2824" i="3"/>
  <c r="T2825" i="3"/>
  <c r="T2826" i="3"/>
  <c r="T2827" i="3"/>
  <c r="T2828" i="3"/>
  <c r="T2829" i="3"/>
  <c r="T2830" i="3"/>
  <c r="T2831" i="3"/>
  <c r="T2832" i="3"/>
  <c r="T2833" i="3"/>
  <c r="T2834" i="3"/>
  <c r="T2835" i="3"/>
  <c r="T2836" i="3"/>
  <c r="T2837" i="3"/>
  <c r="T2838" i="3"/>
  <c r="T2839" i="3"/>
  <c r="T2840" i="3"/>
  <c r="T2841" i="3"/>
  <c r="T2842" i="3"/>
  <c r="T2843" i="3"/>
  <c r="T2844" i="3"/>
  <c r="T2845" i="3"/>
  <c r="T2846" i="3"/>
  <c r="T2847" i="3"/>
  <c r="T2848" i="3"/>
  <c r="T2849" i="3"/>
  <c r="T2850" i="3"/>
  <c r="T2851" i="3"/>
  <c r="T2852" i="3"/>
  <c r="T2853" i="3"/>
  <c r="T2854" i="3"/>
  <c r="T2855" i="3"/>
  <c r="T2856" i="3"/>
  <c r="T2857" i="3"/>
  <c r="T2858" i="3"/>
  <c r="T2859" i="3"/>
  <c r="T2860" i="3"/>
  <c r="T2861" i="3"/>
  <c r="T2862" i="3"/>
  <c r="T2863" i="3"/>
  <c r="T2864" i="3"/>
  <c r="T2865" i="3"/>
  <c r="T2866" i="3"/>
  <c r="T2867" i="3"/>
  <c r="T2868" i="3"/>
  <c r="T2869" i="3"/>
  <c r="T2870" i="3"/>
  <c r="T2871" i="3"/>
  <c r="T2872" i="3"/>
  <c r="T2873" i="3"/>
  <c r="T2874" i="3"/>
  <c r="T2875" i="3"/>
  <c r="T2876" i="3"/>
  <c r="T2877" i="3"/>
  <c r="T2878" i="3"/>
  <c r="T2879" i="3"/>
  <c r="T2880" i="3"/>
  <c r="T2881" i="3"/>
  <c r="T2882" i="3"/>
  <c r="T2883" i="3"/>
  <c r="T2884" i="3"/>
  <c r="T2885" i="3"/>
  <c r="T2886" i="3"/>
  <c r="T2887" i="3"/>
  <c r="T2888" i="3"/>
  <c r="T2889" i="3"/>
  <c r="T2890" i="3"/>
  <c r="T2891" i="3"/>
  <c r="T2892" i="3"/>
  <c r="T2893" i="3"/>
  <c r="T2894" i="3"/>
  <c r="T2895" i="3"/>
  <c r="T2896" i="3"/>
  <c r="T2897" i="3"/>
  <c r="T2898" i="3"/>
  <c r="T2899" i="3"/>
  <c r="T2900" i="3"/>
  <c r="T2901" i="3"/>
  <c r="T2902" i="3"/>
  <c r="T2903" i="3"/>
  <c r="T2904" i="3"/>
  <c r="T2905" i="3"/>
  <c r="T2906" i="3"/>
  <c r="T2907" i="3"/>
  <c r="T2908" i="3"/>
  <c r="T2909" i="3"/>
  <c r="T2910" i="3"/>
  <c r="T2911" i="3"/>
  <c r="T2912" i="3"/>
  <c r="T2913" i="3"/>
  <c r="T2914" i="3"/>
  <c r="T2915" i="3"/>
  <c r="T2916" i="3"/>
  <c r="T2917" i="3"/>
  <c r="T2918" i="3"/>
  <c r="T2919" i="3"/>
  <c r="T2920" i="3"/>
  <c r="T2921" i="3"/>
  <c r="T2922" i="3"/>
  <c r="T2923" i="3"/>
  <c r="T2924" i="3"/>
  <c r="T2925" i="3"/>
  <c r="T2926" i="3"/>
  <c r="T2927" i="3"/>
  <c r="T2928" i="3"/>
  <c r="T2929" i="3"/>
  <c r="T2930" i="3"/>
  <c r="T2931" i="3"/>
  <c r="T2932" i="3"/>
  <c r="T2933" i="3"/>
  <c r="T2934" i="3"/>
  <c r="T2935" i="3"/>
  <c r="T2936" i="3"/>
  <c r="T2937" i="3"/>
  <c r="T2938" i="3"/>
  <c r="T2939" i="3"/>
  <c r="T2940" i="3"/>
  <c r="T2941" i="3"/>
  <c r="T2942" i="3"/>
  <c r="T2943" i="3"/>
  <c r="T2944" i="3"/>
  <c r="T2945" i="3"/>
  <c r="T2946" i="3"/>
  <c r="T2947" i="3"/>
  <c r="T2948" i="3"/>
  <c r="T2949" i="3"/>
  <c r="T2950" i="3"/>
  <c r="T2951" i="3"/>
  <c r="T2952" i="3"/>
  <c r="T2953" i="3"/>
  <c r="T2954" i="3"/>
  <c r="T2955" i="3"/>
  <c r="T2956" i="3"/>
  <c r="T2957" i="3"/>
  <c r="T2958" i="3"/>
  <c r="T2959" i="3"/>
  <c r="T2960" i="3"/>
  <c r="T2961" i="3"/>
  <c r="T2962" i="3"/>
  <c r="T2963" i="3"/>
  <c r="T2964" i="3"/>
  <c r="T2965" i="3"/>
  <c r="T2966" i="3"/>
  <c r="T2967" i="3"/>
  <c r="T2968" i="3"/>
  <c r="T2969" i="3"/>
  <c r="T2970" i="3"/>
  <c r="T2971" i="3"/>
  <c r="T2972" i="3"/>
  <c r="T2973" i="3"/>
  <c r="T2974" i="3"/>
  <c r="T2975" i="3"/>
  <c r="T2976" i="3"/>
  <c r="T2977" i="3"/>
  <c r="T2978" i="3"/>
  <c r="T2979" i="3"/>
  <c r="T2980" i="3"/>
  <c r="T2981" i="3"/>
  <c r="T2982" i="3"/>
  <c r="T2983" i="3"/>
  <c r="T2984" i="3"/>
  <c r="T2985" i="3"/>
  <c r="T2986" i="3"/>
  <c r="T2987" i="3"/>
  <c r="T2988" i="3"/>
  <c r="T2989" i="3"/>
  <c r="T2990" i="3"/>
  <c r="T2991" i="3"/>
  <c r="T2992" i="3"/>
  <c r="T2993" i="3"/>
  <c r="T2994" i="3"/>
  <c r="T2995" i="3"/>
  <c r="T2996" i="3"/>
  <c r="T2997" i="3"/>
  <c r="T2998" i="3"/>
  <c r="T2999" i="3"/>
  <c r="T3000" i="3"/>
  <c r="T3001" i="3"/>
  <c r="T3002" i="3"/>
  <c r="T3003" i="3"/>
  <c r="T3004" i="3"/>
  <c r="T3005" i="3"/>
  <c r="T3006" i="3"/>
  <c r="T3007" i="3"/>
  <c r="T3008" i="3"/>
  <c r="T3009" i="3"/>
  <c r="T3010" i="3"/>
  <c r="T3011" i="3"/>
  <c r="T3012" i="3"/>
  <c r="T3013" i="3"/>
  <c r="T3014" i="3"/>
  <c r="T3015" i="3"/>
  <c r="T3016" i="3"/>
  <c r="T3017" i="3"/>
  <c r="T3018" i="3"/>
  <c r="T3019" i="3"/>
  <c r="T3020" i="3"/>
  <c r="T3021" i="3"/>
  <c r="T3022" i="3"/>
  <c r="T3023" i="3"/>
  <c r="T3024" i="3"/>
  <c r="T3025" i="3"/>
  <c r="T3026" i="3"/>
  <c r="T3027" i="3"/>
  <c r="T3028" i="3"/>
  <c r="T3029" i="3"/>
  <c r="T3030" i="3"/>
  <c r="T3031" i="3"/>
  <c r="T3032" i="3"/>
  <c r="T3033" i="3"/>
  <c r="T3034" i="3"/>
  <c r="T3035" i="3"/>
  <c r="T3036" i="3"/>
  <c r="T3037" i="3"/>
  <c r="T3038" i="3"/>
  <c r="T3039" i="3"/>
  <c r="T3040" i="3"/>
  <c r="T3041" i="3"/>
  <c r="T3042" i="3"/>
  <c r="T3043" i="3"/>
  <c r="T3044" i="3"/>
  <c r="T3045" i="3"/>
  <c r="T3046" i="3"/>
  <c r="T3047" i="3"/>
  <c r="T3048" i="3"/>
  <c r="T3049" i="3"/>
  <c r="T3050" i="3"/>
  <c r="T3051" i="3"/>
  <c r="T3052" i="3"/>
  <c r="T3053" i="3"/>
  <c r="T3054" i="3"/>
  <c r="T3055" i="3"/>
  <c r="T3056" i="3"/>
  <c r="T3057" i="3"/>
  <c r="T3058" i="3"/>
  <c r="T3059" i="3"/>
  <c r="T3060" i="3"/>
  <c r="T3061" i="3"/>
  <c r="T3062" i="3"/>
  <c r="T3063" i="3"/>
  <c r="T3064" i="3"/>
  <c r="T3065" i="3"/>
  <c r="T3066" i="3"/>
  <c r="T3067" i="3"/>
  <c r="T3068" i="3"/>
  <c r="T3069" i="3"/>
  <c r="T3070" i="3"/>
  <c r="T3071" i="3"/>
  <c r="T3072" i="3"/>
  <c r="T3073" i="3"/>
  <c r="T3074" i="3"/>
  <c r="T3075" i="3"/>
  <c r="T3076" i="3"/>
  <c r="T3077" i="3"/>
  <c r="T3078" i="3"/>
  <c r="T3079" i="3"/>
  <c r="T3080" i="3"/>
  <c r="T3081" i="3"/>
  <c r="T3082" i="3"/>
  <c r="T3083" i="3"/>
  <c r="T3084" i="3"/>
  <c r="T3085" i="3"/>
  <c r="T3086" i="3"/>
  <c r="T3087" i="3"/>
  <c r="T3088" i="3"/>
  <c r="T3089" i="3"/>
  <c r="T3090" i="3"/>
  <c r="T3091" i="3"/>
  <c r="T3092" i="3"/>
  <c r="T3093" i="3"/>
  <c r="T3094" i="3"/>
  <c r="T3095" i="3"/>
  <c r="T3096" i="3"/>
  <c r="T3097" i="3"/>
  <c r="T3098" i="3"/>
  <c r="T3099" i="3"/>
  <c r="T3100" i="3"/>
  <c r="T3101" i="3"/>
  <c r="T3102" i="3"/>
  <c r="T3103" i="3"/>
  <c r="T3104" i="3"/>
  <c r="T3105" i="3"/>
  <c r="T3106" i="3"/>
  <c r="T3107" i="3"/>
  <c r="T3108" i="3"/>
  <c r="T3109" i="3"/>
  <c r="T3110" i="3"/>
  <c r="T3111" i="3"/>
  <c r="T3112" i="3"/>
  <c r="T3113" i="3"/>
  <c r="T3114" i="3"/>
  <c r="T3115" i="3"/>
  <c r="T3116" i="3"/>
  <c r="T3117" i="3"/>
  <c r="T3118" i="3"/>
  <c r="T3119" i="3"/>
  <c r="T3120" i="3"/>
  <c r="T3121" i="3"/>
  <c r="T3122" i="3"/>
  <c r="T3123" i="3"/>
  <c r="T3124" i="3"/>
  <c r="T3125" i="3"/>
  <c r="T3126" i="3"/>
  <c r="T3127" i="3"/>
  <c r="T3128" i="3"/>
  <c r="T3129" i="3"/>
  <c r="T3130" i="3"/>
  <c r="T3131" i="3"/>
  <c r="T3132" i="3"/>
  <c r="T3133" i="3"/>
  <c r="T3134" i="3"/>
  <c r="T3135" i="3"/>
  <c r="T3136" i="3"/>
  <c r="T3137" i="3"/>
  <c r="T3138" i="3"/>
  <c r="T3139" i="3"/>
  <c r="T3140" i="3"/>
  <c r="T3141" i="3"/>
  <c r="T3142" i="3"/>
  <c r="T3143" i="3"/>
  <c r="T3144" i="3"/>
  <c r="T3145" i="3"/>
  <c r="T3146" i="3"/>
  <c r="T3147" i="3"/>
  <c r="T3148" i="3"/>
  <c r="T3149" i="3"/>
  <c r="T3150" i="3"/>
  <c r="T3151" i="3"/>
  <c r="T3152" i="3"/>
  <c r="T3153" i="3"/>
  <c r="T3154" i="3"/>
  <c r="T3155" i="3"/>
  <c r="T3156" i="3"/>
  <c r="T3157" i="3"/>
  <c r="T3158" i="3"/>
  <c r="T3159" i="3"/>
  <c r="T3160" i="3"/>
  <c r="T3161" i="3"/>
  <c r="T3162" i="3"/>
  <c r="T3163" i="3"/>
  <c r="T3164" i="3"/>
  <c r="T3165" i="3"/>
  <c r="T3166" i="3"/>
  <c r="T3167" i="3"/>
  <c r="T3168" i="3"/>
  <c r="T3169" i="3"/>
  <c r="T3170" i="3"/>
  <c r="T3171" i="3"/>
  <c r="T3172" i="3"/>
  <c r="T3173" i="3"/>
  <c r="T3174" i="3"/>
  <c r="T3175" i="3"/>
  <c r="T3176" i="3"/>
  <c r="T3177" i="3"/>
  <c r="T3178" i="3"/>
  <c r="T3179" i="3"/>
  <c r="T3180" i="3"/>
  <c r="T3181" i="3"/>
  <c r="T3182" i="3"/>
  <c r="T3183" i="3"/>
  <c r="T3184" i="3"/>
  <c r="T3185" i="3"/>
  <c r="T3186" i="3"/>
  <c r="T3187" i="3"/>
  <c r="T3188" i="3"/>
  <c r="T3189" i="3"/>
  <c r="T3190" i="3"/>
  <c r="T3191" i="3"/>
  <c r="T3192" i="3"/>
  <c r="T3193" i="3"/>
  <c r="T3194" i="3"/>
  <c r="T3195" i="3"/>
  <c r="T3196" i="3"/>
  <c r="T3197" i="3"/>
  <c r="T3198" i="3"/>
  <c r="T3199" i="3"/>
  <c r="T3200" i="3"/>
  <c r="T3201" i="3"/>
  <c r="T3202" i="3"/>
  <c r="T3203" i="3"/>
  <c r="T3204" i="3"/>
  <c r="T3205" i="3"/>
  <c r="T3206" i="3"/>
  <c r="T3207" i="3"/>
  <c r="T3208" i="3"/>
  <c r="T3209" i="3"/>
  <c r="T3210" i="3"/>
  <c r="T3211" i="3"/>
  <c r="T3212" i="3"/>
  <c r="T3213" i="3"/>
  <c r="T3214" i="3"/>
  <c r="T3215" i="3"/>
  <c r="T3216" i="3"/>
  <c r="T3217" i="3"/>
  <c r="T3218" i="3"/>
  <c r="T3219" i="3"/>
  <c r="T3220" i="3"/>
  <c r="T3221" i="3"/>
  <c r="T3222" i="3"/>
  <c r="T3223" i="3"/>
  <c r="T3224" i="3"/>
  <c r="T3225" i="3"/>
  <c r="T3226" i="3"/>
  <c r="T3227" i="3"/>
  <c r="T3228" i="3"/>
  <c r="T3229" i="3"/>
  <c r="T3230" i="3"/>
  <c r="T3231" i="3"/>
  <c r="T3232" i="3"/>
  <c r="T3233" i="3"/>
  <c r="T3234" i="3"/>
  <c r="T3235" i="3"/>
  <c r="T3236" i="3"/>
  <c r="T3237" i="3"/>
  <c r="T3238" i="3"/>
  <c r="T3239" i="3"/>
  <c r="T3240" i="3"/>
  <c r="T3241" i="3"/>
  <c r="T3242" i="3"/>
  <c r="T3243" i="3"/>
  <c r="T3244" i="3"/>
  <c r="T3245" i="3"/>
  <c r="T3246" i="3"/>
  <c r="T3247" i="3"/>
  <c r="T3248" i="3"/>
  <c r="T3249" i="3"/>
  <c r="T3250" i="3"/>
  <c r="T3251" i="3"/>
  <c r="T3252" i="3"/>
  <c r="T3253" i="3"/>
  <c r="T3254" i="3"/>
  <c r="T3255" i="3"/>
  <c r="T3256" i="3"/>
  <c r="T3257" i="3"/>
  <c r="T3258" i="3"/>
  <c r="T3259" i="3"/>
  <c r="T3260" i="3"/>
  <c r="T3261" i="3"/>
  <c r="T3262" i="3"/>
  <c r="T3263" i="3"/>
  <c r="T3264" i="3"/>
  <c r="T3265" i="3"/>
  <c r="T3266" i="3"/>
  <c r="T3267" i="3"/>
  <c r="T3268" i="3"/>
  <c r="T3269" i="3"/>
  <c r="T3270" i="3"/>
  <c r="T3271" i="3"/>
  <c r="T3272" i="3"/>
  <c r="T3273" i="3"/>
  <c r="T3274" i="3"/>
  <c r="T3275" i="3"/>
  <c r="T3276" i="3"/>
  <c r="T3277" i="3"/>
  <c r="T3278" i="3"/>
  <c r="T3279" i="3"/>
  <c r="T3280" i="3"/>
  <c r="T3281" i="3"/>
  <c r="T3282" i="3"/>
  <c r="T3283" i="3"/>
  <c r="T3284" i="3"/>
  <c r="T3285" i="3"/>
  <c r="T3286" i="3"/>
  <c r="T3287" i="3"/>
  <c r="T3288" i="3"/>
  <c r="T3289" i="3"/>
  <c r="T3290" i="3"/>
  <c r="T3291" i="3"/>
  <c r="T3292" i="3"/>
  <c r="T3293" i="3"/>
  <c r="T3294" i="3"/>
  <c r="T3295" i="3"/>
  <c r="T3296" i="3"/>
  <c r="T3297" i="3"/>
  <c r="T3298" i="3"/>
  <c r="T3299" i="3"/>
  <c r="T3300" i="3"/>
  <c r="T3301" i="3"/>
  <c r="T3302" i="3"/>
  <c r="T3303" i="3"/>
  <c r="T3304" i="3"/>
  <c r="T3305" i="3"/>
  <c r="T3306" i="3"/>
  <c r="T3307" i="3"/>
  <c r="T3308" i="3"/>
  <c r="T3309" i="3"/>
  <c r="T3310" i="3"/>
  <c r="T3311" i="3"/>
  <c r="T3312" i="3"/>
  <c r="T3313" i="3"/>
  <c r="T3314" i="3"/>
  <c r="T3315" i="3"/>
  <c r="T3316" i="3"/>
  <c r="T3317" i="3"/>
  <c r="T3318" i="3"/>
  <c r="T3319" i="3"/>
  <c r="T3320" i="3"/>
  <c r="T3321" i="3"/>
  <c r="T3322" i="3"/>
  <c r="T3323" i="3"/>
  <c r="T3324" i="3"/>
  <c r="T3325" i="3"/>
  <c r="T3326" i="3"/>
  <c r="T3327" i="3"/>
  <c r="T3328" i="3"/>
  <c r="T3329" i="3"/>
  <c r="T3330" i="3"/>
  <c r="T3331" i="3"/>
  <c r="T3332" i="3"/>
  <c r="T3333" i="3"/>
  <c r="T3334" i="3"/>
  <c r="T3335" i="3"/>
  <c r="T3336" i="3"/>
  <c r="T3337" i="3"/>
  <c r="T3338" i="3"/>
  <c r="T3339" i="3"/>
  <c r="T3340" i="3"/>
  <c r="T3341" i="3"/>
  <c r="T3342" i="3"/>
  <c r="T3343" i="3"/>
  <c r="T3344" i="3"/>
  <c r="T3345" i="3"/>
  <c r="T3346" i="3"/>
  <c r="T3347" i="3"/>
  <c r="T3348" i="3"/>
  <c r="T3349" i="3"/>
  <c r="T3350" i="3"/>
  <c r="T3351" i="3"/>
  <c r="T3352" i="3"/>
  <c r="T3353" i="3"/>
  <c r="T3354" i="3"/>
  <c r="T3355" i="3"/>
  <c r="T3356" i="3"/>
  <c r="T3357" i="3"/>
  <c r="T3358" i="3"/>
  <c r="T3359" i="3"/>
  <c r="T3360" i="3"/>
  <c r="T3361" i="3"/>
  <c r="T3362" i="3"/>
  <c r="T3363" i="3"/>
  <c r="T3364" i="3"/>
  <c r="T3365" i="3"/>
  <c r="T3366" i="3"/>
  <c r="T3367" i="3"/>
  <c r="T3368" i="3"/>
  <c r="T3369" i="3"/>
  <c r="T3370" i="3"/>
  <c r="T3371" i="3"/>
  <c r="T3372" i="3"/>
  <c r="T3373" i="3"/>
  <c r="T3374" i="3"/>
  <c r="T3375" i="3"/>
  <c r="T3376" i="3"/>
  <c r="T3377" i="3"/>
  <c r="T3378" i="3"/>
  <c r="T3379" i="3"/>
  <c r="T3380" i="3"/>
  <c r="T3381" i="3"/>
  <c r="T3382" i="3"/>
  <c r="T3383" i="3"/>
  <c r="T3384" i="3"/>
  <c r="T3385" i="3"/>
  <c r="T3386" i="3"/>
  <c r="T3387" i="3"/>
  <c r="T3388" i="3"/>
  <c r="T3389" i="3"/>
  <c r="T3390" i="3"/>
  <c r="T3391" i="3"/>
  <c r="T3392" i="3"/>
  <c r="T3393" i="3"/>
  <c r="T3394" i="3"/>
  <c r="T3395" i="3"/>
  <c r="T3396" i="3"/>
  <c r="T3397" i="3"/>
  <c r="T3398" i="3"/>
  <c r="T3399" i="3"/>
  <c r="T3400" i="3"/>
  <c r="T3401" i="3"/>
  <c r="T3402" i="3"/>
  <c r="T3403" i="3"/>
  <c r="T3404" i="3"/>
  <c r="T3405" i="3"/>
  <c r="T3406" i="3"/>
  <c r="T3407" i="3"/>
  <c r="T3408" i="3"/>
  <c r="T3409" i="3"/>
  <c r="T3410" i="3"/>
  <c r="T3411" i="3"/>
  <c r="T3412" i="3"/>
  <c r="T3413" i="3"/>
  <c r="T3414" i="3"/>
  <c r="T3415" i="3"/>
  <c r="T3416" i="3"/>
  <c r="T3417" i="3"/>
  <c r="T3418" i="3"/>
  <c r="T3419" i="3"/>
  <c r="T3420" i="3"/>
  <c r="T3421" i="3"/>
  <c r="T3422" i="3"/>
  <c r="T3423" i="3"/>
  <c r="T3424" i="3"/>
  <c r="T3425" i="3"/>
  <c r="T3426" i="3"/>
  <c r="T3427" i="3"/>
  <c r="T3428" i="3"/>
  <c r="T3429" i="3"/>
  <c r="T3430" i="3"/>
  <c r="T3431" i="3"/>
  <c r="T3432" i="3"/>
  <c r="T3433" i="3"/>
  <c r="T3434" i="3"/>
  <c r="T3435" i="3"/>
  <c r="T3436" i="3"/>
  <c r="T3437" i="3"/>
  <c r="T3438" i="3"/>
  <c r="T3439" i="3"/>
  <c r="T3440" i="3"/>
  <c r="T3441" i="3"/>
  <c r="T3442" i="3"/>
  <c r="T3443" i="3"/>
  <c r="T3444" i="3"/>
  <c r="T3445" i="3"/>
  <c r="T3446" i="3"/>
  <c r="T3447" i="3"/>
  <c r="T3448" i="3"/>
  <c r="T3449" i="3"/>
  <c r="T3450" i="3"/>
  <c r="T3451" i="3"/>
  <c r="T3452" i="3"/>
  <c r="T3453" i="3"/>
  <c r="T3454" i="3"/>
  <c r="T3455" i="3"/>
  <c r="T3456" i="3"/>
  <c r="T3457" i="3"/>
  <c r="T3458" i="3"/>
  <c r="T3459" i="3"/>
  <c r="T3460" i="3"/>
  <c r="T3461" i="3"/>
  <c r="T3462" i="3"/>
  <c r="T3463" i="3"/>
  <c r="T3464" i="3"/>
  <c r="T3465" i="3"/>
  <c r="T3466" i="3"/>
  <c r="T3467" i="3"/>
  <c r="T3468" i="3"/>
  <c r="T3469" i="3"/>
  <c r="T3470" i="3"/>
  <c r="T3471" i="3"/>
  <c r="T3472" i="3"/>
  <c r="T3473" i="3"/>
  <c r="T3474" i="3"/>
  <c r="T3475" i="3"/>
  <c r="T3476" i="3"/>
  <c r="T3477" i="3"/>
  <c r="T3478" i="3"/>
  <c r="T3479" i="3"/>
  <c r="T3480" i="3"/>
  <c r="T3481" i="3"/>
  <c r="T3482" i="3"/>
  <c r="T3483" i="3"/>
  <c r="T3484" i="3"/>
  <c r="T3485" i="3"/>
  <c r="T3486" i="3"/>
  <c r="T3487" i="3"/>
  <c r="T3488" i="3"/>
  <c r="T3489" i="3"/>
  <c r="T3490" i="3"/>
  <c r="T3491" i="3"/>
  <c r="T3492" i="3"/>
  <c r="T3493" i="3"/>
  <c r="T3494" i="3"/>
  <c r="T3495" i="3"/>
  <c r="T3496" i="3"/>
  <c r="T3497" i="3"/>
  <c r="T3498" i="3"/>
  <c r="T3499" i="3"/>
  <c r="T3500" i="3"/>
  <c r="T3501" i="3"/>
  <c r="T3502" i="3"/>
  <c r="T3503" i="3"/>
  <c r="T3504" i="3"/>
  <c r="T3505" i="3"/>
  <c r="T3506" i="3"/>
  <c r="T3507" i="3"/>
  <c r="T3508" i="3"/>
  <c r="T3509" i="3"/>
  <c r="T3510" i="3"/>
  <c r="T3511" i="3"/>
  <c r="T3512" i="3"/>
  <c r="T3513" i="3"/>
  <c r="T3514" i="3"/>
  <c r="T3515" i="3"/>
  <c r="T3516" i="3"/>
  <c r="T3517" i="3"/>
  <c r="T3518" i="3"/>
  <c r="T3519" i="3"/>
  <c r="T3520" i="3"/>
  <c r="T3521" i="3"/>
  <c r="T3522" i="3"/>
  <c r="T3523" i="3"/>
  <c r="T3524" i="3"/>
  <c r="T3525" i="3"/>
  <c r="T3526" i="3"/>
  <c r="T3527" i="3"/>
  <c r="T3528" i="3"/>
  <c r="T3529" i="3"/>
  <c r="T3530" i="3"/>
  <c r="T3531" i="3"/>
  <c r="T3532" i="3"/>
  <c r="T3533" i="3"/>
  <c r="T3534" i="3"/>
  <c r="T3535" i="3"/>
  <c r="T3536" i="3"/>
  <c r="T3537" i="3"/>
  <c r="T3538" i="3"/>
  <c r="T3539" i="3"/>
  <c r="T3540" i="3"/>
  <c r="T3541" i="3"/>
  <c r="T3542" i="3"/>
  <c r="T3543" i="3"/>
  <c r="T3544" i="3"/>
  <c r="T3545" i="3"/>
  <c r="T3546" i="3"/>
  <c r="T3547" i="3"/>
  <c r="T3548" i="3"/>
  <c r="T3549" i="3"/>
  <c r="T3550" i="3"/>
  <c r="T3551" i="3"/>
  <c r="T3552" i="3"/>
  <c r="T3553" i="3"/>
  <c r="T3554" i="3"/>
  <c r="T3555" i="3"/>
  <c r="T3556" i="3"/>
  <c r="T3557" i="3"/>
  <c r="T3558" i="3"/>
  <c r="T3559" i="3"/>
  <c r="T3560" i="3"/>
  <c r="T3561" i="3"/>
  <c r="T3562" i="3"/>
  <c r="T3563" i="3"/>
  <c r="T3564" i="3"/>
  <c r="T3565" i="3"/>
  <c r="T3566" i="3"/>
  <c r="T3567" i="3"/>
  <c r="T3568" i="3"/>
  <c r="T3569" i="3"/>
  <c r="T3570" i="3"/>
  <c r="T3571" i="3"/>
  <c r="T3572" i="3"/>
  <c r="T3573" i="3"/>
  <c r="T3574" i="3"/>
  <c r="T3575" i="3"/>
  <c r="T3576" i="3"/>
  <c r="T3577" i="3"/>
  <c r="T3578" i="3"/>
  <c r="T3579" i="3"/>
  <c r="T3580" i="3"/>
  <c r="T3581" i="3"/>
  <c r="T3582" i="3"/>
  <c r="T3583" i="3"/>
  <c r="T3584" i="3"/>
  <c r="T3585" i="3"/>
  <c r="T3586" i="3"/>
  <c r="T3587" i="3"/>
  <c r="T3588" i="3"/>
  <c r="T3589" i="3"/>
  <c r="T3590" i="3"/>
  <c r="T3591" i="3"/>
  <c r="T3592" i="3"/>
  <c r="T3593" i="3"/>
  <c r="T3594" i="3"/>
  <c r="T3595" i="3"/>
  <c r="T3596" i="3"/>
  <c r="T3597" i="3"/>
  <c r="T3598" i="3"/>
  <c r="T3599" i="3"/>
  <c r="T3600" i="3"/>
  <c r="T3601" i="3"/>
  <c r="T3602" i="3"/>
  <c r="T3603" i="3"/>
  <c r="T3604" i="3"/>
  <c r="T3605" i="3"/>
  <c r="T3606" i="3"/>
  <c r="T3607" i="3"/>
  <c r="T3608" i="3"/>
  <c r="T3609" i="3"/>
  <c r="T3610" i="3"/>
  <c r="T3611" i="3"/>
  <c r="T3612" i="3"/>
  <c r="T3613" i="3"/>
  <c r="T3614" i="3"/>
  <c r="T3615" i="3"/>
  <c r="T3616" i="3"/>
  <c r="T3617" i="3"/>
  <c r="T3618" i="3"/>
  <c r="T3619" i="3"/>
  <c r="T3620" i="3"/>
  <c r="T3621" i="3"/>
  <c r="T3622" i="3"/>
  <c r="T3623" i="3"/>
  <c r="T3624" i="3"/>
  <c r="T3625" i="3"/>
  <c r="T3626" i="3"/>
  <c r="T3627" i="3"/>
  <c r="T3628" i="3"/>
  <c r="T3629" i="3"/>
  <c r="T3630" i="3"/>
  <c r="T3631" i="3"/>
  <c r="T3632" i="3"/>
  <c r="T3633" i="3"/>
  <c r="T3634" i="3"/>
  <c r="T3635" i="3"/>
  <c r="T3636" i="3"/>
  <c r="T3637" i="3"/>
  <c r="T3638" i="3"/>
  <c r="T3639" i="3"/>
  <c r="T3640" i="3"/>
  <c r="T3641" i="3"/>
  <c r="T3642" i="3"/>
  <c r="T3643" i="3"/>
  <c r="T3644" i="3"/>
  <c r="T3645" i="3"/>
  <c r="T3646" i="3"/>
  <c r="T3647" i="3"/>
  <c r="T3648" i="3"/>
  <c r="T3649" i="3"/>
  <c r="T3650" i="3"/>
  <c r="T3651" i="3"/>
  <c r="T3652" i="3"/>
  <c r="T3653" i="3"/>
  <c r="T3654" i="3"/>
  <c r="T3655" i="3"/>
  <c r="T3656" i="3"/>
  <c r="T3657" i="3"/>
  <c r="T3658" i="3"/>
  <c r="T3659" i="3"/>
  <c r="T3660" i="3"/>
  <c r="T3661" i="3"/>
  <c r="T3662" i="3"/>
  <c r="T3663" i="3"/>
  <c r="T3664" i="3"/>
  <c r="T3665" i="3"/>
  <c r="T3666" i="3"/>
  <c r="T3667" i="3"/>
  <c r="T3668" i="3"/>
  <c r="T3669" i="3"/>
  <c r="T3670" i="3"/>
  <c r="T3671" i="3"/>
  <c r="T3672" i="3"/>
  <c r="T3673" i="3"/>
  <c r="T3674" i="3"/>
  <c r="T3675" i="3"/>
  <c r="T3676" i="3"/>
  <c r="T3677" i="3"/>
  <c r="T3678" i="3"/>
  <c r="T3679" i="3"/>
  <c r="T3680" i="3"/>
  <c r="T3681" i="3"/>
  <c r="T3682" i="3"/>
  <c r="T3683" i="3"/>
  <c r="T3684" i="3"/>
  <c r="T3685" i="3"/>
  <c r="T3686" i="3"/>
  <c r="T3687" i="3"/>
  <c r="T3688" i="3"/>
  <c r="T3689" i="3"/>
  <c r="T3690" i="3"/>
  <c r="T3691" i="3"/>
  <c r="T3692" i="3"/>
  <c r="T3693" i="3"/>
  <c r="T3694" i="3"/>
  <c r="T3695" i="3"/>
  <c r="T3696" i="3"/>
  <c r="T3697" i="3"/>
  <c r="T3698" i="3"/>
  <c r="T3699" i="3"/>
  <c r="T3700" i="3"/>
  <c r="T3701" i="3"/>
  <c r="T3702" i="3"/>
  <c r="T3703" i="3"/>
  <c r="T3704" i="3"/>
  <c r="T3705" i="3"/>
  <c r="T3706" i="3"/>
  <c r="T3707" i="3"/>
  <c r="T3708" i="3"/>
  <c r="T3709" i="3"/>
  <c r="T3710" i="3"/>
  <c r="T3711" i="3"/>
  <c r="T3712" i="3"/>
  <c r="T3713" i="3"/>
  <c r="T3714" i="3"/>
  <c r="T3715" i="3"/>
  <c r="T3716" i="3"/>
  <c r="T3717" i="3"/>
  <c r="T3718" i="3"/>
  <c r="T3719" i="3"/>
  <c r="T3720" i="3"/>
  <c r="T3721" i="3"/>
  <c r="T3722" i="3"/>
  <c r="T3723" i="3"/>
  <c r="T3724" i="3"/>
  <c r="T3725" i="3"/>
  <c r="T3726" i="3"/>
  <c r="T3727" i="3"/>
  <c r="T3728" i="3"/>
  <c r="T3729" i="3"/>
  <c r="T3730" i="3"/>
  <c r="T3731" i="3"/>
  <c r="T3732" i="3"/>
  <c r="T3733" i="3"/>
  <c r="T3734" i="3"/>
  <c r="T3735" i="3"/>
  <c r="T3736" i="3"/>
  <c r="T3737" i="3"/>
  <c r="T3738" i="3"/>
  <c r="T3739" i="3"/>
  <c r="T3740" i="3"/>
  <c r="T3741" i="3"/>
  <c r="T3742" i="3"/>
  <c r="T3743" i="3"/>
  <c r="T3744" i="3"/>
  <c r="T3745" i="3"/>
  <c r="T3746" i="3"/>
  <c r="T3747" i="3"/>
  <c r="T3748" i="3"/>
  <c r="T3749" i="3"/>
  <c r="T3750" i="3"/>
  <c r="T3751" i="3"/>
  <c r="T3752" i="3"/>
  <c r="T3753" i="3"/>
  <c r="T3754" i="3"/>
  <c r="T3755" i="3"/>
  <c r="T3756" i="3"/>
  <c r="T3757" i="3"/>
  <c r="T3758" i="3"/>
  <c r="T3759" i="3"/>
  <c r="T3760" i="3"/>
  <c r="T3761" i="3"/>
  <c r="T3762" i="3"/>
  <c r="T3763" i="3"/>
  <c r="T3764" i="3"/>
  <c r="T3765" i="3"/>
  <c r="T3766" i="3"/>
  <c r="T3767" i="3"/>
  <c r="T3768" i="3"/>
  <c r="T3769" i="3"/>
  <c r="T3770" i="3"/>
  <c r="T3771" i="3"/>
  <c r="T3772" i="3"/>
  <c r="T3773" i="3"/>
  <c r="T3774" i="3"/>
  <c r="T3775" i="3"/>
  <c r="T3776" i="3"/>
  <c r="T3777" i="3"/>
  <c r="T3778" i="3"/>
  <c r="T3779" i="3"/>
  <c r="T3780" i="3"/>
  <c r="T3781" i="3"/>
  <c r="T3782" i="3"/>
  <c r="T3783" i="3"/>
  <c r="T3784" i="3"/>
  <c r="T3785" i="3"/>
  <c r="T3786" i="3"/>
  <c r="T3787" i="3"/>
  <c r="T3788" i="3"/>
  <c r="T3789" i="3"/>
  <c r="T3790" i="3"/>
  <c r="T3791" i="3"/>
  <c r="T3792" i="3"/>
  <c r="T3793" i="3"/>
  <c r="T3794" i="3"/>
  <c r="T3795" i="3"/>
  <c r="T3796" i="3"/>
  <c r="T3797" i="3"/>
  <c r="T3798" i="3"/>
  <c r="T3799" i="3"/>
  <c r="T3800" i="3"/>
  <c r="T3801" i="3"/>
  <c r="T3802" i="3"/>
  <c r="T3803" i="3"/>
  <c r="T3804" i="3"/>
  <c r="T3805" i="3"/>
  <c r="T3806" i="3"/>
  <c r="T3807" i="3"/>
  <c r="T3808" i="3"/>
  <c r="T3809" i="3"/>
  <c r="T3810" i="3"/>
  <c r="T3811" i="3"/>
  <c r="T3812" i="3"/>
  <c r="T3813" i="3"/>
  <c r="T3814" i="3"/>
  <c r="T3815" i="3"/>
  <c r="T3816" i="3"/>
  <c r="T3817" i="3"/>
  <c r="T3818" i="3"/>
  <c r="T3819" i="3"/>
  <c r="T3820" i="3"/>
  <c r="T3821" i="3"/>
  <c r="T3822" i="3"/>
  <c r="T3823" i="3"/>
  <c r="T3824" i="3"/>
  <c r="T3825" i="3"/>
  <c r="T3826" i="3"/>
  <c r="T3827" i="3"/>
  <c r="T3828" i="3"/>
  <c r="T3829" i="3"/>
  <c r="T3830" i="3"/>
  <c r="T3831" i="3"/>
  <c r="T3832" i="3"/>
  <c r="T3833" i="3"/>
  <c r="T3834" i="3"/>
  <c r="T3835" i="3"/>
  <c r="T3836" i="3"/>
  <c r="T3837" i="3"/>
  <c r="T3838" i="3"/>
  <c r="T3839" i="3"/>
  <c r="T3840" i="3"/>
  <c r="T3841" i="3"/>
  <c r="T3842" i="3"/>
  <c r="T3843" i="3"/>
  <c r="T3844" i="3"/>
  <c r="T3845" i="3"/>
  <c r="T3846" i="3"/>
  <c r="T3847" i="3"/>
  <c r="T3848" i="3"/>
  <c r="T3849" i="3"/>
  <c r="T3850" i="3"/>
  <c r="T3851" i="3"/>
  <c r="T3852" i="3"/>
  <c r="T3853" i="3"/>
  <c r="T3854" i="3"/>
  <c r="T3855" i="3"/>
  <c r="T3856" i="3"/>
  <c r="T3857" i="3"/>
  <c r="T3858" i="3"/>
  <c r="T3859" i="3"/>
  <c r="T3860" i="3"/>
  <c r="T3861" i="3"/>
  <c r="T3862" i="3"/>
  <c r="T3863" i="3"/>
  <c r="T3864" i="3"/>
  <c r="T3865" i="3"/>
  <c r="T3866" i="3"/>
  <c r="T3867" i="3"/>
  <c r="T3868" i="3"/>
  <c r="T3869" i="3"/>
  <c r="T3870" i="3"/>
  <c r="T3871" i="3"/>
  <c r="T3872" i="3"/>
  <c r="T3873" i="3"/>
  <c r="T3874" i="3"/>
  <c r="T3875" i="3"/>
  <c r="T3876" i="3"/>
  <c r="T3877" i="3"/>
  <c r="T3878" i="3"/>
  <c r="T3879" i="3"/>
  <c r="T3880" i="3"/>
  <c r="T3881" i="3"/>
  <c r="T3882" i="3"/>
  <c r="T3883" i="3"/>
  <c r="T3884" i="3"/>
  <c r="T3885" i="3"/>
  <c r="T3886" i="3"/>
  <c r="T3887" i="3"/>
  <c r="T3888" i="3"/>
  <c r="T3889" i="3"/>
  <c r="T3890" i="3"/>
  <c r="T3891" i="3"/>
  <c r="T3892" i="3"/>
  <c r="T3893" i="3"/>
  <c r="T3894" i="3"/>
  <c r="T3895" i="3"/>
  <c r="T3896" i="3"/>
  <c r="T3897" i="3"/>
  <c r="T3898" i="3"/>
  <c r="T3899" i="3"/>
  <c r="T3900" i="3"/>
  <c r="T3901" i="3"/>
  <c r="T3902" i="3"/>
  <c r="T3903" i="3"/>
  <c r="T3904" i="3"/>
  <c r="T3905" i="3"/>
  <c r="T3906" i="3"/>
  <c r="T3907" i="3"/>
  <c r="T3908" i="3"/>
  <c r="T3909" i="3"/>
  <c r="T3910" i="3"/>
  <c r="T3911" i="3"/>
  <c r="T3912" i="3"/>
  <c r="T3913" i="3"/>
  <c r="T3914" i="3"/>
  <c r="T3915" i="3"/>
  <c r="T3916" i="3"/>
  <c r="T3917" i="3"/>
  <c r="T3918" i="3"/>
  <c r="T3919" i="3"/>
  <c r="T3920" i="3"/>
  <c r="T3921" i="3"/>
  <c r="T3922" i="3"/>
  <c r="T3923" i="3"/>
  <c r="T3924" i="3"/>
  <c r="T3925" i="3"/>
  <c r="T3926" i="3"/>
  <c r="T3927" i="3"/>
  <c r="T3928" i="3"/>
  <c r="T3929" i="3"/>
  <c r="T3930" i="3"/>
  <c r="T3931" i="3"/>
  <c r="T3932" i="3"/>
  <c r="T3933" i="3"/>
  <c r="T3934" i="3"/>
  <c r="T3935" i="3"/>
  <c r="T3936" i="3"/>
  <c r="T3937" i="3"/>
  <c r="T3938" i="3"/>
  <c r="T3939" i="3"/>
  <c r="T3940" i="3"/>
  <c r="T3941" i="3"/>
  <c r="T3942" i="3"/>
  <c r="T3943" i="3"/>
  <c r="T3944" i="3"/>
  <c r="T3945" i="3"/>
  <c r="T3946" i="3"/>
  <c r="T3947" i="3"/>
  <c r="T3948" i="3"/>
  <c r="T3949" i="3"/>
  <c r="T3950" i="3"/>
  <c r="T3951" i="3"/>
  <c r="T3952" i="3"/>
  <c r="T3953" i="3"/>
  <c r="T3954" i="3"/>
  <c r="T3955" i="3"/>
  <c r="T3956" i="3"/>
  <c r="T3957" i="3"/>
  <c r="T3958" i="3"/>
  <c r="T3959" i="3"/>
  <c r="T3960" i="3"/>
  <c r="T3961" i="3"/>
  <c r="T3962" i="3"/>
  <c r="T3963" i="3"/>
  <c r="T3964" i="3"/>
  <c r="T3965" i="3"/>
  <c r="T3966" i="3"/>
  <c r="T3967" i="3"/>
  <c r="T3968" i="3"/>
  <c r="T3969" i="3"/>
  <c r="T3970" i="3"/>
  <c r="T3971" i="3"/>
  <c r="T3972" i="3"/>
  <c r="T3973" i="3"/>
  <c r="T3974" i="3"/>
  <c r="T3975" i="3"/>
  <c r="T3976" i="3"/>
  <c r="T3977" i="3"/>
  <c r="T3978" i="3"/>
  <c r="T3979" i="3"/>
  <c r="T3980" i="3"/>
  <c r="T3981" i="3"/>
  <c r="T3982" i="3"/>
  <c r="T3983" i="3"/>
  <c r="T3984" i="3"/>
  <c r="T3985" i="3"/>
  <c r="T3986" i="3"/>
  <c r="T3987" i="3"/>
  <c r="T3988" i="3"/>
  <c r="T3989" i="3"/>
  <c r="T3990" i="3"/>
  <c r="T3991" i="3"/>
  <c r="T3992" i="3"/>
  <c r="T3993" i="3"/>
  <c r="T3994" i="3"/>
  <c r="T3995" i="3"/>
  <c r="T3996" i="3"/>
  <c r="T3997" i="3"/>
  <c r="T3998" i="3"/>
  <c r="T3999" i="3"/>
  <c r="T4000" i="3"/>
  <c r="T4001" i="3"/>
  <c r="T4002" i="3"/>
  <c r="T4003" i="3"/>
  <c r="T4004" i="3"/>
  <c r="T4005" i="3"/>
  <c r="T4006" i="3"/>
  <c r="T4007" i="3"/>
  <c r="T4008" i="3"/>
  <c r="T4009" i="3"/>
  <c r="T4010" i="3"/>
  <c r="T4011" i="3"/>
  <c r="T4012" i="3"/>
  <c r="T4013" i="3"/>
  <c r="T4014" i="3"/>
  <c r="T4015" i="3"/>
  <c r="T4016" i="3"/>
  <c r="T4017" i="3"/>
  <c r="T4018" i="3"/>
  <c r="T4019" i="3"/>
  <c r="T4020" i="3"/>
  <c r="T4021" i="3"/>
  <c r="T4022" i="3"/>
  <c r="T4023" i="3"/>
  <c r="T4024" i="3"/>
  <c r="T4025" i="3"/>
  <c r="T4026" i="3"/>
  <c r="T4027" i="3"/>
  <c r="T4028" i="3"/>
  <c r="T4029" i="3"/>
  <c r="T4030" i="3"/>
  <c r="T4031" i="3"/>
  <c r="T4032" i="3"/>
  <c r="T4033" i="3"/>
  <c r="T4034" i="3"/>
  <c r="T4035" i="3"/>
  <c r="T4036" i="3"/>
  <c r="T4037" i="3"/>
  <c r="T4038" i="3"/>
  <c r="T4039" i="3"/>
  <c r="T4040" i="3"/>
  <c r="T4041" i="3"/>
  <c r="T4042" i="3"/>
  <c r="T4043" i="3"/>
  <c r="T4044" i="3"/>
  <c r="T4045" i="3"/>
  <c r="T4046" i="3"/>
  <c r="T4047" i="3"/>
  <c r="T4048" i="3"/>
  <c r="T4049" i="3"/>
  <c r="T4050" i="3"/>
  <c r="T4051" i="3"/>
  <c r="T4052" i="3"/>
  <c r="T4053" i="3"/>
  <c r="T4054" i="3"/>
  <c r="T4055" i="3"/>
  <c r="T4056" i="3"/>
  <c r="T4057" i="3"/>
  <c r="T4058" i="3"/>
  <c r="T4059" i="3"/>
  <c r="T4060" i="3"/>
  <c r="T4061" i="3"/>
  <c r="T4062" i="3"/>
  <c r="T4063" i="3"/>
  <c r="T4064" i="3"/>
  <c r="T4065" i="3"/>
  <c r="T4066" i="3"/>
  <c r="T4067" i="3"/>
  <c r="T4068" i="3"/>
  <c r="T4069" i="3"/>
  <c r="T4070" i="3"/>
  <c r="T4071" i="3"/>
  <c r="T4072" i="3"/>
  <c r="T4073" i="3"/>
  <c r="T4074" i="3"/>
  <c r="T4075" i="3"/>
  <c r="T4076" i="3"/>
  <c r="T4077" i="3"/>
  <c r="T4078" i="3"/>
  <c r="T4079" i="3"/>
  <c r="T4080" i="3"/>
  <c r="T4081" i="3"/>
  <c r="T4082" i="3"/>
  <c r="T4083" i="3"/>
  <c r="T4084" i="3"/>
  <c r="T4085" i="3"/>
  <c r="T4086" i="3"/>
  <c r="T4087" i="3"/>
  <c r="T4088" i="3"/>
  <c r="T4089" i="3"/>
  <c r="T4090" i="3"/>
  <c r="T4091" i="3"/>
  <c r="T4092" i="3"/>
  <c r="T4093" i="3"/>
  <c r="T4094" i="3"/>
  <c r="T4095" i="3"/>
  <c r="T4096" i="3"/>
  <c r="T4097" i="3"/>
  <c r="T4098" i="3"/>
  <c r="T4099" i="3"/>
  <c r="T4100" i="3"/>
  <c r="T4101" i="3"/>
  <c r="T4102" i="3"/>
  <c r="T4103" i="3"/>
  <c r="T4104" i="3"/>
  <c r="T4105" i="3"/>
  <c r="T4106" i="3"/>
  <c r="T4107" i="3"/>
  <c r="T4108" i="3"/>
  <c r="T4109" i="3"/>
  <c r="T4110" i="3"/>
  <c r="T4111" i="3"/>
  <c r="T4112" i="3"/>
  <c r="T4113" i="3"/>
  <c r="T4114" i="3"/>
  <c r="T4115" i="3"/>
  <c r="T4116" i="3"/>
  <c r="T4117" i="3"/>
  <c r="T4118" i="3"/>
  <c r="T4119" i="3"/>
  <c r="T4120" i="3"/>
  <c r="T4121" i="3"/>
  <c r="T4122" i="3"/>
  <c r="T4123" i="3"/>
  <c r="T4124" i="3"/>
  <c r="T4125" i="3"/>
  <c r="T4126" i="3"/>
  <c r="T4127" i="3"/>
  <c r="T4128" i="3"/>
  <c r="T4129" i="3"/>
  <c r="T4130" i="3"/>
  <c r="T4131" i="3"/>
  <c r="T4132" i="3"/>
  <c r="T4133" i="3"/>
  <c r="T4134" i="3"/>
  <c r="T4135" i="3"/>
  <c r="T4136" i="3"/>
  <c r="T4137" i="3"/>
  <c r="T4138" i="3"/>
  <c r="T4139" i="3"/>
  <c r="T4140" i="3"/>
  <c r="T4141" i="3"/>
  <c r="T4142" i="3"/>
  <c r="T4143" i="3"/>
  <c r="T4144" i="3"/>
  <c r="T4145" i="3"/>
  <c r="T4146" i="3"/>
  <c r="T4147" i="3"/>
  <c r="T4148" i="3"/>
  <c r="T4149" i="3"/>
  <c r="T4150" i="3"/>
  <c r="T4151" i="3"/>
  <c r="T4152" i="3"/>
  <c r="T4153" i="3"/>
  <c r="T4154" i="3"/>
  <c r="T4155" i="3"/>
  <c r="T4156" i="3"/>
  <c r="T4157" i="3"/>
  <c r="T4158" i="3"/>
  <c r="T4159" i="3"/>
  <c r="T4160" i="3"/>
  <c r="T4161" i="3"/>
  <c r="T4162" i="3"/>
  <c r="T4163" i="3"/>
  <c r="T4164" i="3"/>
  <c r="T4165" i="3"/>
  <c r="T4166" i="3"/>
  <c r="T4167" i="3"/>
  <c r="T4168" i="3"/>
  <c r="T4169" i="3"/>
  <c r="T4170" i="3"/>
  <c r="T4171" i="3"/>
  <c r="T4172" i="3"/>
  <c r="T4173" i="3"/>
  <c r="T4174" i="3"/>
  <c r="T4175" i="3"/>
  <c r="T4176" i="3"/>
  <c r="T4177" i="3"/>
  <c r="T4178" i="3"/>
  <c r="T4179" i="3"/>
  <c r="T4180" i="3"/>
  <c r="T4181" i="3"/>
  <c r="T4182" i="3"/>
  <c r="T4183" i="3"/>
  <c r="T4184" i="3"/>
  <c r="T4185" i="3"/>
  <c r="T4186" i="3"/>
  <c r="T4187" i="3"/>
  <c r="T4188" i="3"/>
  <c r="T4189" i="3"/>
  <c r="T4190" i="3"/>
  <c r="T4191" i="3"/>
  <c r="T4192" i="3"/>
  <c r="T4193" i="3"/>
  <c r="T4194" i="3"/>
  <c r="T4195" i="3"/>
  <c r="T4196" i="3"/>
  <c r="T4197" i="3"/>
  <c r="T4198" i="3"/>
  <c r="T4199" i="3"/>
  <c r="T4200" i="3"/>
  <c r="T4201" i="3"/>
  <c r="T4202" i="3"/>
  <c r="T4203" i="3"/>
  <c r="T4204" i="3"/>
  <c r="T4205" i="3"/>
  <c r="T4206" i="3"/>
  <c r="T4207" i="3"/>
  <c r="T4208" i="3"/>
  <c r="T4209" i="3"/>
  <c r="T4210" i="3"/>
  <c r="T4211" i="3"/>
  <c r="T4212" i="3"/>
  <c r="T4213" i="3"/>
  <c r="T4214" i="3"/>
  <c r="T4215" i="3"/>
  <c r="T4216" i="3"/>
  <c r="T4217" i="3"/>
  <c r="T4218" i="3"/>
  <c r="T4219" i="3"/>
  <c r="T4220" i="3"/>
  <c r="T4221" i="3"/>
  <c r="T4222" i="3"/>
  <c r="T4223" i="3"/>
  <c r="T4224" i="3"/>
  <c r="T4225" i="3"/>
  <c r="T4226" i="3"/>
  <c r="T4227" i="3"/>
  <c r="T4228" i="3"/>
  <c r="T4229" i="3"/>
  <c r="T4230" i="3"/>
  <c r="T4231" i="3"/>
  <c r="T4232" i="3"/>
  <c r="T4233" i="3"/>
  <c r="T4234" i="3"/>
  <c r="T4235" i="3"/>
  <c r="T4236" i="3"/>
  <c r="T4237" i="3"/>
  <c r="T4238" i="3"/>
  <c r="T4239" i="3"/>
  <c r="T4240" i="3"/>
  <c r="T4241" i="3"/>
  <c r="T4242" i="3"/>
  <c r="T4243" i="3"/>
  <c r="T4244" i="3"/>
  <c r="T4245" i="3"/>
  <c r="T4246" i="3"/>
  <c r="T4247" i="3"/>
  <c r="T4248" i="3"/>
  <c r="T4249" i="3"/>
  <c r="T4250" i="3"/>
  <c r="T4251" i="3"/>
  <c r="T4252" i="3"/>
  <c r="T4253" i="3"/>
  <c r="T4254" i="3"/>
  <c r="T4255" i="3"/>
  <c r="T4256" i="3"/>
  <c r="T4257" i="3"/>
  <c r="T4258" i="3"/>
  <c r="T4259" i="3"/>
  <c r="T4260" i="3"/>
  <c r="T4261" i="3"/>
  <c r="T4262" i="3"/>
  <c r="T4263" i="3"/>
  <c r="T4264" i="3"/>
  <c r="T4265" i="3"/>
  <c r="T4266" i="3"/>
  <c r="T4267" i="3"/>
  <c r="T4268" i="3"/>
  <c r="T4269" i="3"/>
  <c r="T4270" i="3"/>
  <c r="T4271" i="3"/>
  <c r="T4272" i="3"/>
  <c r="T4273" i="3"/>
  <c r="T4274" i="3"/>
  <c r="T4275" i="3"/>
  <c r="T4276" i="3"/>
  <c r="T4277" i="3"/>
  <c r="T4278" i="3"/>
  <c r="T4279" i="3"/>
  <c r="T4280" i="3"/>
  <c r="T4281" i="3"/>
  <c r="T4282" i="3"/>
  <c r="T4283" i="3"/>
  <c r="T4284" i="3"/>
  <c r="T4285" i="3"/>
  <c r="T4286" i="3"/>
  <c r="T4287" i="3"/>
  <c r="T4288" i="3"/>
  <c r="T4289" i="3"/>
  <c r="T4290" i="3"/>
  <c r="T4291" i="3"/>
  <c r="T4292" i="3"/>
  <c r="T4293" i="3"/>
  <c r="T4294" i="3"/>
  <c r="T4295" i="3"/>
  <c r="T4296" i="3"/>
  <c r="T4297" i="3"/>
  <c r="T4298" i="3"/>
  <c r="T4299" i="3"/>
  <c r="T4300" i="3"/>
  <c r="T4301" i="3"/>
  <c r="T4302" i="3"/>
  <c r="T4303" i="3"/>
  <c r="T4304" i="3"/>
  <c r="T4305" i="3"/>
  <c r="T4306" i="3"/>
  <c r="T4307" i="3"/>
  <c r="T4308" i="3"/>
  <c r="T4309" i="3"/>
  <c r="T4310" i="3"/>
  <c r="T4311" i="3"/>
  <c r="T4312" i="3"/>
  <c r="T4313" i="3"/>
  <c r="T4314" i="3"/>
  <c r="T4315" i="3"/>
  <c r="T4316" i="3"/>
  <c r="T4317" i="3"/>
  <c r="T4318" i="3"/>
  <c r="T4319" i="3"/>
  <c r="T4320" i="3"/>
  <c r="T4321" i="3"/>
  <c r="T4322" i="3"/>
  <c r="T4323" i="3"/>
  <c r="T4324" i="3"/>
  <c r="T4325" i="3"/>
  <c r="T4326" i="3"/>
  <c r="T4327" i="3"/>
  <c r="T4328" i="3"/>
  <c r="T4329" i="3"/>
  <c r="T4330" i="3"/>
  <c r="T4331" i="3"/>
  <c r="T4332" i="3"/>
  <c r="T4333" i="3"/>
  <c r="T4334" i="3"/>
  <c r="T4335" i="3"/>
  <c r="T4336" i="3"/>
  <c r="T4337" i="3"/>
  <c r="T4338" i="3"/>
  <c r="T4339" i="3"/>
  <c r="T4340" i="3"/>
  <c r="T4341" i="3"/>
  <c r="T4342" i="3"/>
  <c r="T4343" i="3"/>
  <c r="T4344" i="3"/>
  <c r="T4345" i="3"/>
  <c r="T4346" i="3"/>
  <c r="T4347" i="3"/>
  <c r="T4348" i="3"/>
  <c r="T4349" i="3"/>
  <c r="T4350" i="3"/>
  <c r="T4351" i="3"/>
  <c r="T4352" i="3"/>
  <c r="T4353" i="3"/>
  <c r="T4354" i="3"/>
  <c r="T4355" i="3"/>
  <c r="T4356" i="3"/>
  <c r="T4357" i="3"/>
  <c r="T4358" i="3"/>
  <c r="T4359" i="3"/>
  <c r="T4360" i="3"/>
  <c r="T4361" i="3"/>
  <c r="T4362" i="3"/>
  <c r="T4363" i="3"/>
  <c r="T4364" i="3"/>
  <c r="T4365" i="3"/>
  <c r="T4366" i="3"/>
  <c r="T4367" i="3"/>
  <c r="T4368" i="3"/>
  <c r="T4369" i="3"/>
  <c r="T4370" i="3"/>
  <c r="T4371" i="3"/>
  <c r="T4372" i="3"/>
  <c r="T4373" i="3"/>
  <c r="T4374" i="3"/>
  <c r="T4375" i="3"/>
  <c r="T4376" i="3"/>
  <c r="T4377" i="3"/>
  <c r="T4378" i="3"/>
  <c r="T4379" i="3"/>
  <c r="T4380" i="3"/>
  <c r="T4381" i="3"/>
  <c r="T4382" i="3"/>
  <c r="T4383" i="3"/>
  <c r="T4384" i="3"/>
  <c r="T4385" i="3"/>
  <c r="T4386" i="3"/>
  <c r="T4387" i="3"/>
  <c r="T4388" i="3"/>
  <c r="T4389" i="3"/>
  <c r="T4390" i="3"/>
  <c r="T4391" i="3"/>
  <c r="T4392" i="3"/>
  <c r="T4393" i="3"/>
  <c r="T4394" i="3"/>
  <c r="T4395" i="3"/>
  <c r="T4396" i="3"/>
  <c r="T4397" i="3"/>
  <c r="T4398" i="3"/>
  <c r="T4399" i="3"/>
  <c r="T4400" i="3"/>
  <c r="T4401" i="3"/>
  <c r="T4402" i="3"/>
  <c r="T4403" i="3"/>
  <c r="T4404" i="3"/>
  <c r="T4405" i="3"/>
  <c r="T4406" i="3"/>
  <c r="T4407" i="3"/>
  <c r="T4408" i="3"/>
  <c r="T4409" i="3"/>
  <c r="T4410" i="3"/>
  <c r="T4411" i="3"/>
  <c r="T4412" i="3"/>
  <c r="T4413" i="3"/>
  <c r="T4414" i="3"/>
  <c r="T4415" i="3"/>
  <c r="T4416" i="3"/>
  <c r="T4417" i="3"/>
  <c r="T4418" i="3"/>
  <c r="T4419" i="3"/>
  <c r="T4420" i="3"/>
  <c r="T4421" i="3"/>
  <c r="T4422" i="3"/>
  <c r="T4423" i="3"/>
  <c r="T4424" i="3"/>
  <c r="T4425" i="3"/>
  <c r="T4426" i="3"/>
  <c r="T4427" i="3"/>
  <c r="T4428" i="3"/>
  <c r="T4429" i="3"/>
  <c r="T4430" i="3"/>
  <c r="T4431" i="3"/>
  <c r="T4432" i="3"/>
  <c r="T4433" i="3"/>
  <c r="T4434" i="3"/>
  <c r="T4435" i="3"/>
  <c r="T4436" i="3"/>
  <c r="T4437" i="3"/>
  <c r="T4438" i="3"/>
  <c r="T4439" i="3"/>
  <c r="T4440" i="3"/>
  <c r="T4441" i="3"/>
  <c r="T4442" i="3"/>
  <c r="T4443" i="3"/>
  <c r="T4444" i="3"/>
  <c r="T4445" i="3"/>
  <c r="T4446" i="3"/>
  <c r="T4447" i="3"/>
  <c r="T4448" i="3"/>
  <c r="T4449" i="3"/>
  <c r="T4450" i="3"/>
  <c r="T4451" i="3"/>
  <c r="T4452" i="3"/>
  <c r="T4453" i="3"/>
  <c r="T4454" i="3"/>
  <c r="T4455" i="3"/>
  <c r="T4456" i="3"/>
  <c r="T4457" i="3"/>
  <c r="T4458" i="3"/>
  <c r="T4459" i="3"/>
  <c r="T4460" i="3"/>
  <c r="T4461" i="3"/>
  <c r="T4462" i="3"/>
  <c r="T4463" i="3"/>
  <c r="T4464" i="3"/>
  <c r="T4465" i="3"/>
  <c r="T4466" i="3"/>
  <c r="T4467" i="3"/>
  <c r="T4468" i="3"/>
  <c r="T4469" i="3"/>
  <c r="T4470" i="3"/>
  <c r="T4471" i="3"/>
  <c r="T4472" i="3"/>
  <c r="T4473" i="3"/>
  <c r="T4474" i="3"/>
  <c r="T4475" i="3"/>
  <c r="T4476" i="3"/>
  <c r="T4477" i="3"/>
  <c r="T4478" i="3"/>
  <c r="T4479" i="3"/>
  <c r="T4480" i="3"/>
  <c r="T4481" i="3"/>
  <c r="T4482" i="3"/>
  <c r="T4483" i="3"/>
  <c r="T4484" i="3"/>
  <c r="T4485" i="3"/>
  <c r="T4486" i="3"/>
  <c r="T4487" i="3"/>
  <c r="T4488" i="3"/>
  <c r="T4489" i="3"/>
  <c r="T4490" i="3"/>
  <c r="T4491" i="3"/>
  <c r="T4492" i="3"/>
  <c r="T4493" i="3"/>
  <c r="T4494" i="3"/>
  <c r="T4495" i="3"/>
  <c r="T4496" i="3"/>
  <c r="T4497" i="3"/>
  <c r="T4498" i="3"/>
  <c r="T4499" i="3"/>
  <c r="T4500" i="3"/>
  <c r="T4501" i="3"/>
  <c r="T4502" i="3"/>
  <c r="T4503" i="3"/>
  <c r="T4504" i="3"/>
  <c r="T4505" i="3"/>
  <c r="T4506" i="3"/>
  <c r="T4507" i="3"/>
  <c r="T4508" i="3"/>
  <c r="T4509" i="3"/>
  <c r="T4510" i="3"/>
  <c r="T4511" i="3"/>
  <c r="T4512" i="3"/>
  <c r="T4513" i="3"/>
  <c r="T4514" i="3"/>
  <c r="T4515" i="3"/>
  <c r="T4516" i="3"/>
  <c r="T4517" i="3"/>
  <c r="T4518" i="3"/>
  <c r="T4519" i="3"/>
  <c r="T4520" i="3"/>
  <c r="T4521" i="3"/>
  <c r="T4522" i="3"/>
  <c r="T4523" i="3"/>
  <c r="T4524" i="3"/>
  <c r="T4525" i="3"/>
  <c r="T4526" i="3"/>
  <c r="T4527" i="3"/>
  <c r="T4528" i="3"/>
  <c r="T4529" i="3"/>
  <c r="T4530" i="3"/>
  <c r="T4531" i="3"/>
  <c r="T4532" i="3"/>
  <c r="T4533" i="3"/>
  <c r="T4534" i="3"/>
  <c r="T4535" i="3"/>
  <c r="T4536" i="3"/>
  <c r="T4537" i="3"/>
  <c r="T4538" i="3"/>
  <c r="T4539" i="3"/>
  <c r="T4540" i="3"/>
  <c r="T4541" i="3"/>
  <c r="T4542" i="3"/>
  <c r="T4543" i="3"/>
  <c r="T4544" i="3"/>
  <c r="T4545" i="3"/>
  <c r="T4546" i="3"/>
  <c r="T4547" i="3"/>
  <c r="T4548" i="3"/>
  <c r="T4549" i="3"/>
  <c r="T4550" i="3"/>
  <c r="T4551" i="3"/>
  <c r="T4552" i="3"/>
  <c r="T4553" i="3"/>
  <c r="T4554" i="3"/>
  <c r="T4555" i="3"/>
  <c r="T4556" i="3"/>
  <c r="T4557" i="3"/>
  <c r="T4558" i="3"/>
  <c r="T4559" i="3"/>
  <c r="T4560" i="3"/>
  <c r="T4561" i="3"/>
  <c r="T4562" i="3"/>
  <c r="T4563" i="3"/>
  <c r="T4564" i="3"/>
  <c r="T4565" i="3"/>
  <c r="T4566" i="3"/>
  <c r="T4567" i="3"/>
  <c r="T4568" i="3"/>
  <c r="T4569" i="3"/>
  <c r="T4570" i="3"/>
  <c r="T4571" i="3"/>
  <c r="T4572" i="3"/>
  <c r="T4573" i="3"/>
  <c r="T4574" i="3"/>
  <c r="T4575" i="3"/>
  <c r="T4576" i="3"/>
  <c r="T4577" i="3"/>
  <c r="T4578" i="3"/>
  <c r="T4579" i="3"/>
  <c r="T4580" i="3"/>
  <c r="T4581" i="3"/>
  <c r="T4582" i="3"/>
  <c r="T4583" i="3"/>
  <c r="T4584" i="3"/>
  <c r="T4585" i="3"/>
  <c r="T4586" i="3"/>
  <c r="T4587" i="3"/>
  <c r="T4588" i="3"/>
  <c r="T4589" i="3"/>
  <c r="T4590" i="3"/>
  <c r="T4591" i="3"/>
  <c r="T4592" i="3"/>
  <c r="T4593" i="3"/>
  <c r="T4594" i="3"/>
  <c r="T4595" i="3"/>
  <c r="T4596" i="3"/>
  <c r="T4597" i="3"/>
  <c r="T4598" i="3"/>
  <c r="T4599" i="3"/>
  <c r="T4600" i="3"/>
  <c r="T4601" i="3"/>
  <c r="T4602" i="3"/>
  <c r="T4603" i="3"/>
  <c r="T4604" i="3"/>
  <c r="T4605" i="3"/>
  <c r="T4606" i="3"/>
  <c r="T4607" i="3"/>
  <c r="T4608" i="3"/>
  <c r="T4609" i="3"/>
  <c r="T4610" i="3"/>
  <c r="T4611" i="3"/>
  <c r="T4612" i="3"/>
  <c r="T4613" i="3"/>
  <c r="T4614" i="3"/>
  <c r="T4615" i="3"/>
  <c r="T4616" i="3"/>
  <c r="T4617" i="3"/>
  <c r="T4618" i="3"/>
  <c r="T4619" i="3"/>
  <c r="T4620" i="3"/>
  <c r="T4621" i="3"/>
  <c r="T4622" i="3"/>
  <c r="T4623" i="3"/>
  <c r="T4624" i="3"/>
  <c r="T4625" i="3"/>
  <c r="T4626" i="3"/>
  <c r="T4627" i="3"/>
  <c r="T4628" i="3"/>
  <c r="T4629" i="3"/>
  <c r="T4630" i="3"/>
  <c r="T4631" i="3"/>
  <c r="T4632" i="3"/>
  <c r="T4633" i="3"/>
  <c r="T4634" i="3"/>
  <c r="T4635" i="3"/>
  <c r="T4636" i="3"/>
  <c r="T4637" i="3"/>
  <c r="T4638" i="3"/>
  <c r="T4639" i="3"/>
  <c r="T4640" i="3"/>
  <c r="T4641" i="3"/>
  <c r="T4642" i="3"/>
  <c r="T4643" i="3"/>
  <c r="T4644" i="3"/>
  <c r="T4645" i="3"/>
  <c r="T4646" i="3"/>
  <c r="T4647" i="3"/>
  <c r="T4648" i="3"/>
  <c r="T4649" i="3"/>
  <c r="T4650" i="3"/>
  <c r="T4651" i="3"/>
  <c r="T4652" i="3"/>
  <c r="T4653" i="3"/>
  <c r="T4654" i="3"/>
  <c r="T4655" i="3"/>
  <c r="T4656" i="3"/>
  <c r="T4657" i="3"/>
  <c r="T4658" i="3"/>
  <c r="T4659" i="3"/>
  <c r="T4660" i="3"/>
  <c r="T4661" i="3"/>
  <c r="T4662" i="3"/>
  <c r="T4663" i="3"/>
  <c r="T4664" i="3"/>
  <c r="T4665" i="3"/>
  <c r="T4666" i="3"/>
  <c r="T4667" i="3"/>
  <c r="T4668" i="3"/>
  <c r="T4669" i="3"/>
  <c r="T4670" i="3"/>
  <c r="T4671" i="3"/>
  <c r="T4672" i="3"/>
  <c r="T4673" i="3"/>
  <c r="T4674" i="3"/>
  <c r="T4675" i="3"/>
  <c r="T4676" i="3"/>
  <c r="T4677" i="3"/>
  <c r="T4678" i="3"/>
  <c r="T4679" i="3"/>
  <c r="T4680" i="3"/>
  <c r="T4681" i="3"/>
  <c r="T4682" i="3"/>
  <c r="T4683" i="3"/>
  <c r="T4684" i="3"/>
  <c r="T4685" i="3"/>
  <c r="T4686" i="3"/>
  <c r="T4687" i="3"/>
  <c r="T4688" i="3"/>
  <c r="T4689" i="3"/>
  <c r="T4690" i="3"/>
  <c r="T4691" i="3"/>
  <c r="T4692" i="3"/>
  <c r="T4693" i="3"/>
  <c r="T4694" i="3"/>
  <c r="T4695" i="3"/>
  <c r="T4696" i="3"/>
  <c r="T4697" i="3"/>
  <c r="T4698" i="3"/>
  <c r="T4699" i="3"/>
  <c r="T4700" i="3"/>
  <c r="T4701" i="3"/>
  <c r="T4702" i="3"/>
  <c r="T4703" i="3"/>
  <c r="T4704" i="3"/>
  <c r="T4705" i="3"/>
  <c r="T4706" i="3"/>
  <c r="T4707" i="3"/>
  <c r="T4708" i="3"/>
  <c r="T4709" i="3"/>
  <c r="T4710" i="3"/>
  <c r="T4711" i="3"/>
  <c r="T4712" i="3"/>
  <c r="T4713" i="3"/>
  <c r="T4714" i="3"/>
  <c r="T4715" i="3"/>
  <c r="T4716" i="3"/>
  <c r="T4717" i="3"/>
  <c r="T4718" i="3"/>
  <c r="T4719" i="3"/>
  <c r="T4720" i="3"/>
  <c r="T4721" i="3"/>
  <c r="T4722" i="3"/>
  <c r="T4723" i="3"/>
  <c r="T4724" i="3"/>
  <c r="T4725" i="3"/>
  <c r="T4726" i="3"/>
  <c r="T4727" i="3"/>
  <c r="T4728" i="3"/>
  <c r="T4729" i="3"/>
  <c r="T4730" i="3"/>
  <c r="T4731" i="3"/>
  <c r="T4732" i="3"/>
  <c r="T4733" i="3"/>
  <c r="T4734" i="3"/>
  <c r="T4735" i="3"/>
  <c r="T4736" i="3"/>
  <c r="T4737" i="3"/>
  <c r="T4738" i="3"/>
  <c r="T4739" i="3"/>
  <c r="T4740" i="3"/>
  <c r="T4741" i="3"/>
  <c r="T4742" i="3"/>
  <c r="T4743" i="3"/>
  <c r="T4744" i="3"/>
  <c r="T4745" i="3"/>
  <c r="T4746" i="3"/>
  <c r="T4747" i="3"/>
  <c r="T4748" i="3"/>
  <c r="T4749" i="3"/>
  <c r="T4750" i="3"/>
  <c r="T4751" i="3"/>
  <c r="T4752" i="3"/>
  <c r="T4753" i="3"/>
  <c r="T4754" i="3"/>
  <c r="T4755" i="3"/>
  <c r="T4756" i="3"/>
  <c r="T4757" i="3"/>
  <c r="T4758" i="3"/>
  <c r="T4759" i="3"/>
  <c r="T4760" i="3"/>
  <c r="T4761" i="3"/>
  <c r="T4762" i="3"/>
  <c r="T4763" i="3"/>
  <c r="T4764" i="3"/>
  <c r="T4765" i="3"/>
  <c r="T4766" i="3"/>
  <c r="T4767" i="3"/>
  <c r="T4768" i="3"/>
  <c r="T4769" i="3"/>
  <c r="T4770" i="3"/>
  <c r="T4771" i="3"/>
  <c r="T4772" i="3"/>
  <c r="T4773" i="3"/>
  <c r="T4774" i="3"/>
  <c r="T4775" i="3"/>
  <c r="T4776" i="3"/>
  <c r="T4777" i="3"/>
  <c r="T4778" i="3"/>
  <c r="T4779" i="3"/>
  <c r="T4780" i="3"/>
  <c r="T4781" i="3"/>
  <c r="T4782" i="3"/>
  <c r="T4783" i="3"/>
  <c r="T4784" i="3"/>
  <c r="T4785" i="3"/>
  <c r="T4786" i="3"/>
  <c r="T4787" i="3"/>
  <c r="T4788" i="3"/>
  <c r="T4789" i="3"/>
  <c r="T4790" i="3"/>
  <c r="T4791" i="3"/>
  <c r="T4792" i="3"/>
  <c r="T4793" i="3"/>
  <c r="T4794" i="3"/>
  <c r="T4795" i="3"/>
  <c r="T4796" i="3"/>
  <c r="T4797" i="3"/>
  <c r="T4798" i="3"/>
  <c r="T4799" i="3"/>
  <c r="T4800" i="3"/>
  <c r="T4801" i="3"/>
  <c r="T4802" i="3"/>
  <c r="T4803" i="3"/>
  <c r="T4804" i="3"/>
  <c r="T4805" i="3"/>
  <c r="T4806" i="3"/>
  <c r="T4807" i="3"/>
  <c r="T4808" i="3"/>
  <c r="T4809" i="3"/>
  <c r="T4810" i="3"/>
  <c r="T4811" i="3"/>
  <c r="T4812" i="3"/>
  <c r="T4813" i="3"/>
  <c r="T4814" i="3"/>
  <c r="T4815" i="3"/>
  <c r="T4816" i="3"/>
  <c r="T4817" i="3"/>
  <c r="T4818" i="3"/>
  <c r="T4819" i="3"/>
  <c r="T4820" i="3"/>
  <c r="T4821" i="3"/>
  <c r="T4822" i="3"/>
  <c r="T4823" i="3"/>
  <c r="T4824" i="3"/>
  <c r="T4825" i="3"/>
  <c r="T4826" i="3"/>
  <c r="T4827" i="3"/>
  <c r="T4828" i="3"/>
  <c r="T4829" i="3"/>
  <c r="T4830" i="3"/>
  <c r="T4831" i="3"/>
  <c r="T4832" i="3"/>
  <c r="T4833" i="3"/>
  <c r="T4834" i="3"/>
  <c r="T4835" i="3"/>
  <c r="T4836" i="3"/>
  <c r="T4837" i="3"/>
  <c r="T4838" i="3"/>
  <c r="T4839" i="3"/>
  <c r="T4840" i="3"/>
  <c r="T4841" i="3"/>
  <c r="T4842" i="3"/>
  <c r="T4843" i="3"/>
  <c r="T4844" i="3"/>
  <c r="T4845" i="3"/>
  <c r="T4846" i="3"/>
  <c r="T4847" i="3"/>
  <c r="T4848" i="3"/>
  <c r="T4849" i="3"/>
  <c r="T4850" i="3"/>
  <c r="T4851" i="3"/>
  <c r="T4852" i="3"/>
  <c r="T4853" i="3"/>
  <c r="T4854" i="3"/>
  <c r="T4855" i="3"/>
  <c r="T4856" i="3"/>
  <c r="T4857" i="3"/>
  <c r="T4858" i="3"/>
  <c r="T4859" i="3"/>
  <c r="T4860" i="3"/>
  <c r="T4861" i="3"/>
  <c r="T4862" i="3"/>
  <c r="T4863" i="3"/>
  <c r="T4864" i="3"/>
  <c r="T4865" i="3"/>
  <c r="T4866" i="3"/>
  <c r="T4867" i="3"/>
  <c r="T4868" i="3"/>
  <c r="T4869" i="3"/>
  <c r="T4870" i="3"/>
  <c r="T4871" i="3"/>
  <c r="T4872" i="3"/>
  <c r="T4873" i="3"/>
  <c r="T4874" i="3"/>
  <c r="T4875" i="3"/>
  <c r="T4876" i="3"/>
  <c r="T4877" i="3"/>
  <c r="T4878" i="3"/>
  <c r="T4879" i="3"/>
  <c r="T4880" i="3"/>
  <c r="T4881" i="3"/>
  <c r="T4882" i="3"/>
  <c r="T4883" i="3"/>
  <c r="T4884" i="3"/>
  <c r="T4885" i="3"/>
  <c r="T4886" i="3"/>
  <c r="T4887" i="3"/>
  <c r="T4888" i="3"/>
  <c r="T4889" i="3"/>
  <c r="T4890" i="3"/>
  <c r="T4891" i="3"/>
  <c r="T4892" i="3"/>
  <c r="T4893" i="3"/>
  <c r="T4894" i="3"/>
  <c r="T4895" i="3"/>
  <c r="T4896" i="3"/>
  <c r="T4897" i="3"/>
  <c r="T4898" i="3"/>
  <c r="T4899" i="3"/>
  <c r="T4900" i="3"/>
  <c r="T4901" i="3"/>
  <c r="T4902" i="3"/>
  <c r="T4903" i="3"/>
  <c r="T4904" i="3"/>
  <c r="T4905" i="3"/>
  <c r="T4906" i="3"/>
  <c r="T4907" i="3"/>
  <c r="T4908" i="3"/>
  <c r="T4909" i="3"/>
  <c r="T4910" i="3"/>
  <c r="T4911" i="3"/>
  <c r="T4912" i="3"/>
  <c r="T4913" i="3"/>
  <c r="T4914" i="3"/>
  <c r="T4915" i="3"/>
  <c r="T4916" i="3"/>
  <c r="T4917" i="3"/>
  <c r="T4918" i="3"/>
  <c r="T4919" i="3"/>
  <c r="T4920" i="3"/>
  <c r="T4921" i="3"/>
  <c r="T4922" i="3"/>
  <c r="T4923" i="3"/>
  <c r="T4924" i="3"/>
  <c r="T4925" i="3"/>
  <c r="T4926" i="3"/>
  <c r="T4927" i="3"/>
  <c r="T4928" i="3"/>
  <c r="T4929" i="3"/>
  <c r="T4930" i="3"/>
  <c r="T4931" i="3"/>
  <c r="T4932" i="3"/>
  <c r="T4933" i="3"/>
  <c r="T4934" i="3"/>
  <c r="T4935" i="3"/>
  <c r="T4936" i="3"/>
  <c r="T4937" i="3"/>
  <c r="T4938" i="3"/>
  <c r="T4939" i="3"/>
  <c r="T4940" i="3"/>
  <c r="T4941" i="3"/>
  <c r="T4942" i="3"/>
  <c r="T4943" i="3"/>
  <c r="T4944" i="3"/>
  <c r="T4945" i="3"/>
  <c r="T4946" i="3"/>
  <c r="T4947" i="3"/>
  <c r="T4948" i="3"/>
  <c r="T4949" i="3"/>
  <c r="T4950" i="3"/>
  <c r="T4951" i="3"/>
  <c r="T4952" i="3"/>
  <c r="T4953" i="3"/>
  <c r="T4954" i="3"/>
  <c r="T4955" i="3"/>
  <c r="T4956" i="3"/>
  <c r="T4957" i="3"/>
  <c r="T4958" i="3"/>
  <c r="T4959" i="3"/>
  <c r="T4960" i="3"/>
  <c r="T4961" i="3"/>
  <c r="T4962" i="3"/>
  <c r="T4963" i="3"/>
  <c r="T4964" i="3"/>
  <c r="T4965" i="3"/>
  <c r="T4966" i="3"/>
  <c r="T4967" i="3"/>
  <c r="T4968" i="3"/>
  <c r="T4969" i="3"/>
  <c r="T4970" i="3"/>
  <c r="T4971" i="3"/>
  <c r="T4972" i="3"/>
  <c r="T4973" i="3"/>
  <c r="T4974" i="3"/>
  <c r="T4975" i="3"/>
  <c r="T4976" i="3"/>
  <c r="T4977" i="3"/>
  <c r="T4978" i="3"/>
  <c r="T4979" i="3"/>
  <c r="T4980" i="3"/>
  <c r="T4981" i="3"/>
  <c r="T4982" i="3"/>
  <c r="T4983" i="3"/>
  <c r="T4984" i="3"/>
  <c r="T4985" i="3"/>
  <c r="T4986" i="3"/>
  <c r="T4987" i="3"/>
  <c r="T4988" i="3"/>
  <c r="T4989" i="3"/>
  <c r="T4990" i="3"/>
  <c r="T4991" i="3"/>
  <c r="T4992" i="3"/>
  <c r="T4993" i="3"/>
  <c r="T4994" i="3"/>
  <c r="T4995" i="3"/>
  <c r="T4996" i="3"/>
  <c r="T4997" i="3"/>
  <c r="T4998" i="3"/>
  <c r="T4999" i="3"/>
  <c r="T5000" i="3"/>
  <c r="T5001" i="3"/>
  <c r="T5002" i="3"/>
  <c r="T5003" i="3"/>
  <c r="T5004" i="3"/>
  <c r="T5005" i="3"/>
  <c r="T5006" i="3"/>
  <c r="T5007" i="3"/>
  <c r="T5008" i="3"/>
  <c r="T5009" i="3"/>
  <c r="T5010" i="3"/>
  <c r="T5011" i="3"/>
  <c r="T5012" i="3"/>
  <c r="T5013" i="3"/>
  <c r="T5014" i="3"/>
  <c r="T5015" i="3"/>
  <c r="T5016" i="3"/>
  <c r="T5017" i="3"/>
  <c r="T5018" i="3"/>
  <c r="T5019" i="3"/>
  <c r="T5020" i="3"/>
  <c r="T5021" i="3"/>
  <c r="T5022" i="3"/>
  <c r="T5023" i="3"/>
  <c r="T5024" i="3"/>
  <c r="T5025" i="3"/>
  <c r="T5026" i="3"/>
  <c r="T5027" i="3"/>
  <c r="T5028" i="3"/>
  <c r="T5029" i="3"/>
  <c r="T5030" i="3"/>
  <c r="F18" i="1" l="1"/>
  <c r="H2" i="1"/>
  <c r="E8" i="1"/>
  <c r="E2" i="1" s="1"/>
  <c r="E12" i="1"/>
  <c r="E9" i="1"/>
  <c r="E10" i="1" s="1"/>
  <c r="E6" i="1"/>
  <c r="B19" i="1" s="1"/>
  <c r="E5" i="1"/>
  <c r="E4" i="1"/>
  <c r="E3" i="1"/>
  <c r="E15" i="1"/>
  <c r="E16" i="1"/>
  <c r="E22" i="1" a="1"/>
  <c r="E24" i="1" a="1"/>
  <c r="E26" i="1" a="1"/>
  <c r="E28" i="1" a="1"/>
  <c r="E23" i="1" a="1"/>
  <c r="E29" i="1" a="1"/>
  <c r="E25" i="1" a="1"/>
  <c r="E27" i="1" a="1"/>
  <c r="G22" i="1" a="1"/>
  <c r="G24" i="1" a="1"/>
  <c r="G26" i="1" a="1"/>
  <c r="G28" i="1" a="1"/>
  <c r="G23" i="1" a="1"/>
  <c r="G27" i="1" a="1"/>
  <c r="G25" i="1" a="1"/>
  <c r="G29" i="1" a="1"/>
  <c r="G29" i="1" l="1"/>
  <c r="AT17" i="3" s="1"/>
  <c r="G25" i="1"/>
  <c r="AT9" i="3" s="1"/>
  <c r="G27" i="1"/>
  <c r="AT13" i="3" s="1"/>
  <c r="G23" i="1"/>
  <c r="AT5" i="3" s="1"/>
  <c r="G28" i="1"/>
  <c r="AT15" i="3" s="1"/>
  <c r="G26" i="1"/>
  <c r="AT11" i="3" s="1"/>
  <c r="G24" i="1"/>
  <c r="AT7" i="3" s="1"/>
  <c r="G22" i="1"/>
  <c r="AT3" i="3" s="1"/>
  <c r="E27" i="1"/>
  <c r="AT12" i="3" s="1"/>
  <c r="E25" i="1"/>
  <c r="AT8" i="3" s="1"/>
  <c r="E29" i="1"/>
  <c r="AT16" i="3" s="1"/>
  <c r="E23" i="1"/>
  <c r="AT4" i="3" s="1"/>
  <c r="E28" i="1"/>
  <c r="AT14" i="3" s="1"/>
  <c r="E26" i="1"/>
  <c r="AT10" i="3" s="1"/>
  <c r="E24" i="1"/>
  <c r="AT6" i="3" s="1"/>
  <c r="E22" i="1"/>
  <c r="AT2" i="3" s="1"/>
  <c r="H6" i="1"/>
  <c r="K12" i="1" a="1"/>
  <c r="K12" i="1" s="1"/>
  <c r="B26" i="1" s="1"/>
  <c r="K10" i="1"/>
  <c r="K11" i="1" s="1"/>
  <c r="K13" i="1" a="1"/>
  <c r="K13" i="1" s="1"/>
  <c r="H9" i="1"/>
  <c r="K2" i="1" a="1"/>
  <c r="K2" i="1" s="1"/>
  <c r="E17" i="1"/>
  <c r="H3" i="1"/>
  <c r="H7" i="1"/>
  <c r="K3" i="1"/>
  <c r="E11" i="1"/>
  <c r="E18" i="1"/>
  <c r="H4" i="1"/>
  <c r="H11" i="1" s="1"/>
  <c r="AN3" i="3" l="1"/>
  <c r="AR3" i="3"/>
  <c r="AU3" i="3"/>
  <c r="AV3" i="3" s="1"/>
  <c r="AS3" i="3" s="1"/>
  <c r="AN9" i="3"/>
  <c r="AU9" i="3"/>
  <c r="AV9" i="3" s="1"/>
  <c r="AS9" i="3" s="1"/>
  <c r="AR9" i="3"/>
  <c r="AN2" i="3"/>
  <c r="AR2" i="3"/>
  <c r="AU2" i="3"/>
  <c r="AV2" i="3" s="1"/>
  <c r="AN4" i="3"/>
  <c r="AR4" i="3"/>
  <c r="AU4" i="3"/>
  <c r="AV4" i="3" s="1"/>
  <c r="AN6" i="3"/>
  <c r="AR6" i="3"/>
  <c r="AU6" i="3"/>
  <c r="AV6" i="3" s="1"/>
  <c r="AN16" i="3"/>
  <c r="E40" i="1" s="1"/>
  <c r="AQ16" i="3"/>
  <c r="AR16" i="3"/>
  <c r="I40" i="1" s="1"/>
  <c r="AS16" i="3"/>
  <c r="AU16" i="3"/>
  <c r="AV16" i="3" s="1"/>
  <c r="AN7" i="3"/>
  <c r="AR7" i="3"/>
  <c r="AU7" i="3"/>
  <c r="AV7" i="3" s="1"/>
  <c r="AS7" i="3" s="1"/>
  <c r="AN13" i="3"/>
  <c r="AQ13" i="3"/>
  <c r="AR13" i="3"/>
  <c r="AU13" i="3"/>
  <c r="AV13" i="3" s="1"/>
  <c r="AS13" i="3" s="1"/>
  <c r="AN10" i="3"/>
  <c r="AR10" i="3"/>
  <c r="AU10" i="3"/>
  <c r="AV10" i="3" s="1"/>
  <c r="AN8" i="3"/>
  <c r="AQ8" i="3"/>
  <c r="AR8" i="3"/>
  <c r="AS8" i="3"/>
  <c r="AU8" i="3"/>
  <c r="AV8" i="3" s="1"/>
  <c r="AN11" i="3"/>
  <c r="AR11" i="3"/>
  <c r="AU11" i="3"/>
  <c r="AV11" i="3" s="1"/>
  <c r="AS11" i="3" s="1"/>
  <c r="AN14" i="3"/>
  <c r="AR14" i="3"/>
  <c r="AU14" i="3"/>
  <c r="AV14" i="3" s="1"/>
  <c r="AN12" i="3"/>
  <c r="AQ12" i="3"/>
  <c r="AR12" i="3"/>
  <c r="AU12" i="3"/>
  <c r="AV12" i="3" s="1"/>
  <c r="AN15" i="3"/>
  <c r="J39" i="1" s="1"/>
  <c r="AQ15" i="3"/>
  <c r="AR15" i="3"/>
  <c r="AS15" i="3"/>
  <c r="AU15" i="3"/>
  <c r="AV15" i="3" s="1"/>
  <c r="AP17" i="3"/>
  <c r="AR17" i="3"/>
  <c r="N40" i="1" s="1"/>
  <c r="AN17" i="3"/>
  <c r="AO17" i="3"/>
  <c r="AU17" i="3"/>
  <c r="AV17" i="3" s="1"/>
  <c r="AS17" i="3" s="1"/>
  <c r="AR5" i="3"/>
  <c r="AN5" i="3"/>
  <c r="AU5" i="3"/>
  <c r="AV5" i="3" s="1"/>
  <c r="AS5" i="3" s="1"/>
  <c r="B24" i="1"/>
  <c r="N39" i="1"/>
  <c r="J40" i="1"/>
  <c r="B18" i="1"/>
  <c r="H5" i="1"/>
  <c r="H10" i="1" s="1"/>
  <c r="H13" i="1" s="1"/>
  <c r="B21" i="1" s="1"/>
  <c r="B20" i="1"/>
  <c r="K6" i="1"/>
  <c r="B22" i="1" s="1"/>
  <c r="B17" i="1"/>
  <c r="K7" i="1"/>
  <c r="B23" i="1" s="1"/>
  <c r="K29" i="1"/>
  <c r="H29" i="1"/>
  <c r="H28" i="1"/>
  <c r="F29" i="1"/>
  <c r="I29" i="1"/>
  <c r="AO15" i="3" l="1"/>
  <c r="AO11" i="3"/>
  <c r="AP13" i="3"/>
  <c r="AO7" i="3"/>
  <c r="AS2" i="3"/>
  <c r="AQ3" i="3"/>
  <c r="AQ17" i="3"/>
  <c r="AO8" i="3"/>
  <c r="AQ10" i="3"/>
  <c r="AO16" i="3"/>
  <c r="AQ6" i="3"/>
  <c r="AO2" i="3"/>
  <c r="AP14" i="3"/>
  <c r="AS14" i="3"/>
  <c r="AO13" i="3"/>
  <c r="AS4" i="3"/>
  <c r="AP9" i="3"/>
  <c r="AP3" i="3"/>
  <c r="AQ5" i="3"/>
  <c r="AP4" i="3"/>
  <c r="AP5" i="3"/>
  <c r="AP12" i="3"/>
  <c r="AO14" i="3"/>
  <c r="AP10" i="3"/>
  <c r="AP6" i="3"/>
  <c r="AO4" i="3"/>
  <c r="AO5" i="3"/>
  <c r="AP15" i="3"/>
  <c r="L39" i="1" s="1"/>
  <c r="AS12" i="3"/>
  <c r="AO12" i="3"/>
  <c r="AQ11" i="3"/>
  <c r="AP8" i="3"/>
  <c r="AS10" i="3"/>
  <c r="AO10" i="3"/>
  <c r="AQ7" i="3"/>
  <c r="AP16" i="3"/>
  <c r="G40" i="1" s="1"/>
  <c r="AS6" i="3"/>
  <c r="AO6" i="3"/>
  <c r="AQ2" i="3"/>
  <c r="AO9" i="3"/>
  <c r="AO3" i="3"/>
  <c r="AQ14" i="3"/>
  <c r="AP11" i="3"/>
  <c r="AP7" i="3"/>
  <c r="AQ4" i="3"/>
  <c r="AP2" i="3"/>
  <c r="AQ9" i="3"/>
  <c r="K39" i="1"/>
  <c r="E37" i="1"/>
  <c r="I37" i="1"/>
  <c r="I39" i="1"/>
  <c r="H40" i="1"/>
  <c r="J33" i="1"/>
  <c r="N33" i="1"/>
  <c r="E38" i="1"/>
  <c r="I38" i="1"/>
  <c r="J37" i="1"/>
  <c r="M40" i="1"/>
  <c r="I35" i="1"/>
  <c r="N36" i="1"/>
  <c r="J36" i="1"/>
  <c r="J34" i="1"/>
  <c r="N34" i="1"/>
  <c r="E33" i="1"/>
  <c r="I33" i="1"/>
  <c r="F40" i="1"/>
  <c r="J38" i="1"/>
  <c r="N38" i="1"/>
  <c r="I36" i="1"/>
  <c r="I34" i="1"/>
  <c r="E34" i="1"/>
  <c r="J35" i="1"/>
  <c r="N35" i="1"/>
  <c r="K40" i="1"/>
  <c r="E39" i="1"/>
  <c r="L40" i="1"/>
  <c r="M39" i="1"/>
  <c r="N37" i="1"/>
  <c r="H12" i="1"/>
  <c r="J25" i="1"/>
  <c r="H22" i="1"/>
  <c r="J28" i="1"/>
  <c r="J29" i="1"/>
  <c r="H24" i="1"/>
  <c r="K24" i="1"/>
  <c r="F24" i="1"/>
  <c r="J24" i="1"/>
  <c r="F22" i="1"/>
  <c r="K23" i="1"/>
  <c r="H26" i="1"/>
  <c r="K26" i="1"/>
  <c r="J23" i="1"/>
  <c r="J27" i="1"/>
  <c r="K28" i="1"/>
  <c r="J26" i="1"/>
  <c r="K25" i="1"/>
  <c r="F28" i="1"/>
  <c r="K27" i="1"/>
  <c r="H23" i="1"/>
  <c r="F25" i="1"/>
  <c r="F23" i="1"/>
  <c r="F27" i="1"/>
  <c r="F26" i="1"/>
  <c r="H25" i="1"/>
  <c r="H27" i="1"/>
  <c r="I28" i="1"/>
  <c r="I25" i="1"/>
  <c r="I23" i="1"/>
  <c r="I26" i="1"/>
  <c r="I22" i="1"/>
  <c r="I24" i="1"/>
  <c r="I27" i="1"/>
  <c r="K9" i="1" l="1" a="1"/>
  <c r="K9" i="1" s="1"/>
  <c r="B25" i="1" s="1"/>
  <c r="F38" i="1"/>
  <c r="H39" i="1"/>
  <c r="K35" i="1"/>
  <c r="G36" i="1"/>
  <c r="H33" i="1"/>
  <c r="L34" i="1"/>
  <c r="M33" i="1"/>
  <c r="F39" i="1"/>
  <c r="H37" i="1"/>
  <c r="F35" i="1"/>
  <c r="F34" i="1"/>
  <c r="M38" i="1"/>
  <c r="K37" i="1"/>
  <c r="G37" i="1"/>
  <c r="L37" i="1"/>
  <c r="F36" i="1"/>
  <c r="K38" i="1"/>
  <c r="K36" i="1"/>
  <c r="M36" i="1"/>
  <c r="M35" i="1"/>
  <c r="H34" i="1"/>
  <c r="L38" i="1"/>
  <c r="G33" i="1"/>
  <c r="K34" i="1"/>
  <c r="L36" i="1"/>
  <c r="H35" i="1"/>
  <c r="H38" i="1"/>
  <c r="L33" i="1"/>
  <c r="G39" i="1"/>
  <c r="F37" i="1"/>
  <c r="L35" i="1"/>
  <c r="G34" i="1"/>
  <c r="M34" i="1"/>
  <c r="G35" i="1"/>
  <c r="M37" i="1"/>
  <c r="G38" i="1"/>
  <c r="K33" i="1"/>
  <c r="H36" i="1"/>
  <c r="F33" i="1"/>
  <c r="E35" i="1"/>
  <c r="E36" i="1"/>
  <c r="N19" i="1"/>
  <c r="N20" i="1"/>
  <c r="N18" i="1"/>
  <c r="Q1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2E0D99-D031-40FC-8C58-300FB12F4ED3}" keepAlive="1" name="Query - CompanyName" description="Connection to the 'CompanyName' query in the workbook." type="5" refreshedVersion="8" background="1" saveData="1">
    <dbPr connection="Provider=Microsoft.Mashup.OleDb.1;Data Source=$Workbook$;Location=CompanyName;Extended Properties=&quot;&quot;" command="SELECT * FROM [CompanyName]"/>
  </connection>
  <connection id="2" xr16:uid="{A7AAFFE0-B5EF-421E-B14F-66CF01016610}" keepAlive="1" name="Query - Options" description="Connection to the 'Options' query in the workbook." type="5" refreshedVersion="8" background="1" saveData="1">
    <dbPr connection="Provider=Microsoft.Mashup.OleDb.1;Data Source=$Workbook$;Location=Options;Extended Properties=&quot;&quot;" command="SELECT * FROM [Options]"/>
  </connection>
  <connection id="3" xr16:uid="{D6D9614F-8C38-4963-B0FC-45A110EDBE8F}" keepAlive="1" name="Query - SECRequest" description="Connection to the 'SECRequest' query in the workbook." type="5" refreshedVersion="8" background="1" saveData="1">
    <dbPr connection="Provider=Microsoft.Mashup.OleDb.1;Data Source=$Workbook$;Location=SECRequest;Extended Properties=&quot;&quot;" command="SELECT * FROM [SECRequest]"/>
  </connection>
  <connection id="4" xr16:uid="{56E4EF22-766C-4CE3-BAEE-69511DFD20C4}" keepAlive="1" name="Query - SP500_Data" description="Connection to the 'SP500_Data' query in the workbook." type="5" refreshedVersion="8" background="1" saveData="1">
    <dbPr connection="Provider=Microsoft.Mashup.OleDb.1;Data Source=$Workbook$;Location=SP500_Data;Extended Properties=&quot;&quot;" command="SELECT * FROM [SP500_Data]"/>
  </connection>
  <connection id="5" xr16:uid="{F5BFF49E-CD7E-4245-B069-EC94756BAB45}" keepAlive="1" name="Query - StockData" description="Connection to the 'StockData' query in the workbook." type="5" refreshedVersion="8" background="1" saveData="1">
    <dbPr connection="Provider=Microsoft.Mashup.OleDb.1;Data Source=$Workbook$;Location=StockData;Extended Properties=&quot;&quot;" command="SELECT * FROM [Stock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<sst xmlns="http://schemas.openxmlformats.org/spreadsheetml/2006/main" count="188" uniqueCount="139">
  <si>
    <t>Company Name</t>
  </si>
  <si>
    <t>Value</t>
  </si>
  <si>
    <t>Assets</t>
  </si>
  <si>
    <t>Profit</t>
  </si>
  <si>
    <t>AV/s:</t>
  </si>
  <si>
    <t>AV:</t>
  </si>
  <si>
    <t>Revnue:</t>
  </si>
  <si>
    <t>RAV/s:</t>
  </si>
  <si>
    <t>RAV:</t>
  </si>
  <si>
    <t>Ticker</t>
  </si>
  <si>
    <t>NAV/s:</t>
  </si>
  <si>
    <t>NAV:</t>
  </si>
  <si>
    <t>P/s:</t>
  </si>
  <si>
    <t>Liability:</t>
  </si>
  <si>
    <t>Net Profit:</t>
  </si>
  <si>
    <t>Liability/s:</t>
  </si>
  <si>
    <t>SP500 ticker</t>
  </si>
  <si>
    <t>Shares</t>
  </si>
  <si>
    <t>Value/Share</t>
  </si>
  <si>
    <t>Beta</t>
  </si>
  <si>
    <t>Share price:</t>
  </si>
  <si>
    <t>(Cents)</t>
  </si>
  <si>
    <t>Goodwill (N):</t>
  </si>
  <si>
    <t>Sharpe ratio</t>
  </si>
  <si>
    <t>Shares:</t>
  </si>
  <si>
    <t>(Integer)</t>
  </si>
  <si>
    <t>Risk free rate</t>
  </si>
  <si>
    <t>Goodwill (R):</t>
  </si>
  <si>
    <t>Earnings/s:</t>
  </si>
  <si>
    <t>Profit discounted (N):</t>
  </si>
  <si>
    <t>Market Cap:</t>
  </si>
  <si>
    <t>Time to risk free:</t>
  </si>
  <si>
    <t>(Years)</t>
  </si>
  <si>
    <t>Date</t>
  </si>
  <si>
    <t>Open</t>
  </si>
  <si>
    <t>High</t>
  </si>
  <si>
    <t>Low</t>
  </si>
  <si>
    <t>Close</t>
  </si>
  <si>
    <t>Price Changes</t>
  </si>
  <si>
    <t>Volume</t>
  </si>
  <si>
    <t>Volume2</t>
  </si>
  <si>
    <t>Annual return</t>
  </si>
  <si>
    <t>Annual St. Dev</t>
  </si>
  <si>
    <t>Operating Profit:</t>
  </si>
  <si>
    <t>Gross Profit:</t>
  </si>
  <si>
    <t>Metric</t>
  </si>
  <si>
    <t>Liabilities</t>
  </si>
  <si>
    <t>Sales</t>
  </si>
  <si>
    <t>Gross Profit</t>
  </si>
  <si>
    <t>Operating Profit</t>
  </si>
  <si>
    <t>Net Profit</t>
  </si>
  <si>
    <t>Goodwill</t>
  </si>
  <si>
    <t>Shares Outstanding</t>
  </si>
  <si>
    <t>Treynor ratio</t>
  </si>
  <si>
    <t>Market return</t>
  </si>
  <si>
    <t>Jensens Alpha</t>
  </si>
  <si>
    <t>MSFT</t>
  </si>
  <si>
    <t>SPY</t>
  </si>
  <si>
    <t>Microsoft Corporation</t>
  </si>
  <si>
    <t>Kurtosis</t>
  </si>
  <si>
    <t>Kurtosis type</t>
  </si>
  <si>
    <t>Server port</t>
  </si>
  <si>
    <t>Server IP</t>
  </si>
  <si>
    <t>127.0.0.1</t>
  </si>
  <si>
    <t>target_days</t>
  </si>
  <si>
    <t>actual_days</t>
  </si>
  <si>
    <t>expiry</t>
  </si>
  <si>
    <t>right</t>
  </si>
  <si>
    <t>strike</t>
  </si>
  <si>
    <t>price</t>
  </si>
  <si>
    <t>bid</t>
  </si>
  <si>
    <t>ask</t>
  </si>
  <si>
    <t>last</t>
  </si>
  <si>
    <t>volume</t>
  </si>
  <si>
    <t>open_interest</t>
  </si>
  <si>
    <t>contract_symbol</t>
  </si>
  <si>
    <t>C</t>
  </si>
  <si>
    <t>P</t>
  </si>
  <si>
    <t>20261218</t>
  </si>
  <si>
    <t>20270917</t>
  </si>
  <si>
    <t>Implied volatility</t>
  </si>
  <si>
    <t>(Call)</t>
  </si>
  <si>
    <t>(Put)</t>
  </si>
  <si>
    <t>Average</t>
  </si>
  <si>
    <t>Average IV</t>
  </si>
  <si>
    <t>r</t>
  </si>
  <si>
    <t>a</t>
  </si>
  <si>
    <t>b</t>
  </si>
  <si>
    <t>Scatter analysis</t>
  </si>
  <si>
    <t>Financial statements</t>
  </si>
  <si>
    <t>Market correl</t>
  </si>
  <si>
    <t>Time correl</t>
  </si>
  <si>
    <t>Line of best fit</t>
  </si>
  <si>
    <t>20261030</t>
  </si>
  <si>
    <t>20261106</t>
  </si>
  <si>
    <t>20270115</t>
  </si>
  <si>
    <t>20270416</t>
  </si>
  <si>
    <t xml:space="preserve">Avg change </t>
  </si>
  <si>
    <t>Avg change</t>
  </si>
  <si>
    <t>Cuvature (Call)</t>
  </si>
  <si>
    <t>Curvature (Put)</t>
  </si>
  <si>
    <t>Delta</t>
  </si>
  <si>
    <t>Gamma</t>
  </si>
  <si>
    <t>Vega</t>
  </si>
  <si>
    <t>Theta</t>
  </si>
  <si>
    <t>Rho</t>
  </si>
  <si>
    <t>Model price</t>
  </si>
  <si>
    <t>IV</t>
  </si>
  <si>
    <t>d1</t>
  </si>
  <si>
    <t>d2</t>
  </si>
  <si>
    <t>Options info</t>
  </si>
  <si>
    <t>Options greeks</t>
  </si>
  <si>
    <t>Metrics</t>
  </si>
  <si>
    <t>Returns</t>
  </si>
  <si>
    <t>TTRF</t>
  </si>
  <si>
    <t>Sharpe</t>
  </si>
  <si>
    <t>Treynor</t>
  </si>
  <si>
    <t>Jensen</t>
  </si>
  <si>
    <t>Correl</t>
  </si>
  <si>
    <t>Running peak</t>
  </si>
  <si>
    <t>Drawdown</t>
  </si>
  <si>
    <t>20261019</t>
  </si>
  <si>
    <t>MSFT261019C00545000</t>
  </si>
  <si>
    <t>MSFT261019P00545000</t>
  </si>
  <si>
    <t>MSFT261030C00545000</t>
  </si>
  <si>
    <t>MSFT261030P00545000</t>
  </si>
  <si>
    <t>MSFT261106C00545000</t>
  </si>
  <si>
    <t>MSFT261106P00545000</t>
  </si>
  <si>
    <t>20261113</t>
  </si>
  <si>
    <t>MSFT261113C00545000</t>
  </si>
  <si>
    <t>MSFT261113P00545000</t>
  </si>
  <si>
    <t>MSFT261218C00545000</t>
  </si>
  <si>
    <t>MSFT261218P00545000</t>
  </si>
  <si>
    <t>MSFT270115C00545000</t>
  </si>
  <si>
    <t>MSFT270115P00545000</t>
  </si>
  <si>
    <t>MSFT270416C00545000</t>
  </si>
  <si>
    <t>MSFT270416P00545000</t>
  </si>
  <si>
    <t>MSFT270917C00545000</t>
  </si>
  <si>
    <t>MSFT270917P00545000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</si>
</sst>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0&quot; day&quot;"/>
    <numFmt numFmtId="166" formatCode="0.000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660066"/>
      <name val="Aptos Narrow"/>
      <family val="2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5C5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theme="9"/>
      </patternFill>
    </fill>
    <fill>
      <patternFill patternType="solid">
        <fgColor theme="7"/>
        <bgColor indexed="64"/>
      </patternFill>
    </fill>
  </fills>
  <borders count="26">
    <border>
      <left/>
      <right/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2" xfId="0" applyBorder="1"/>
    <xf numFmtId="0" fontId="1" fillId="5" borderId="3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3" fontId="0" fillId="0" borderId="11" xfId="0" applyNumberFormat="1" applyBorder="1" applyAlignment="1">
      <alignment horizontal="center"/>
    </xf>
    <xf numFmtId="43" fontId="0" fillId="0" borderId="12" xfId="0" applyNumberFormat="1" applyBorder="1" applyAlignment="1">
      <alignment horizontal="center"/>
    </xf>
    <xf numFmtId="0" fontId="1" fillId="7" borderId="4" xfId="0" applyFont="1" applyFill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10" fontId="0" fillId="0" borderId="0" xfId="1" applyNumberFormat="1" applyFont="1"/>
    <xf numFmtId="0" fontId="1" fillId="6" borderId="4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0" fillId="0" borderId="4" xfId="0" applyBorder="1"/>
    <xf numFmtId="0" fontId="0" fillId="8" borderId="7" xfId="0" applyFill="1" applyBorder="1" applyAlignment="1">
      <alignment horizontal="center"/>
    </xf>
    <xf numFmtId="2" fontId="0" fillId="0" borderId="0" xfId="0" applyNumberFormat="1"/>
    <xf numFmtId="10" fontId="0" fillId="0" borderId="0" xfId="0" applyNumberFormat="1"/>
    <xf numFmtId="0" fontId="1" fillId="0" borderId="14" xfId="0" applyFont="1" applyBorder="1" applyAlignment="1">
      <alignment horizontal="left"/>
    </xf>
    <xf numFmtId="0" fontId="1" fillId="4" borderId="15" xfId="0" applyFont="1" applyFill="1" applyBorder="1" applyAlignment="1">
      <alignment horizontal="left"/>
    </xf>
    <xf numFmtId="0" fontId="1" fillId="0" borderId="16" xfId="0" applyFont="1" applyBorder="1" applyAlignment="1">
      <alignment horizontal="center"/>
    </xf>
    <xf numFmtId="43" fontId="0" fillId="0" borderId="6" xfId="0" applyNumberFormat="1" applyBorder="1" applyAlignment="1">
      <alignment horizontal="center"/>
    </xf>
    <xf numFmtId="43" fontId="0" fillId="0" borderId="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43" fontId="0" fillId="0" borderId="0" xfId="0" applyNumberFormat="1" applyAlignment="1">
      <alignment horizontal="center"/>
    </xf>
    <xf numFmtId="0" fontId="1" fillId="3" borderId="13" xfId="0" applyFont="1" applyFill="1" applyBorder="1" applyAlignment="1">
      <alignment horizontal="left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1" fillId="0" borderId="10" xfId="0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0" fontId="1" fillId="0" borderId="17" xfId="0" applyFont="1" applyBorder="1" applyAlignment="1">
      <alignment horizontal="left"/>
    </xf>
    <xf numFmtId="0" fontId="1" fillId="0" borderId="19" xfId="0" applyFont="1" applyBorder="1"/>
    <xf numFmtId="0" fontId="1" fillId="0" borderId="17" xfId="0" applyFont="1" applyBorder="1"/>
    <xf numFmtId="10" fontId="0" fillId="0" borderId="20" xfId="0" applyNumberFormat="1" applyBorder="1" applyAlignment="1">
      <alignment horizontal="center"/>
    </xf>
    <xf numFmtId="2" fontId="0" fillId="0" borderId="11" xfId="1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0" xfId="0" applyBorder="1"/>
    <xf numFmtId="0" fontId="0" fillId="10" borderId="4" xfId="0" applyFill="1" applyBorder="1" applyAlignment="1">
      <alignment horizontal="center"/>
    </xf>
    <xf numFmtId="9" fontId="0" fillId="9" borderId="7" xfId="0" applyNumberFormat="1" applyFill="1" applyBorder="1" applyAlignment="1">
      <alignment horizontal="center"/>
    </xf>
    <xf numFmtId="0" fontId="0" fillId="10" borderId="4" xfId="0" applyFill="1" applyBorder="1"/>
    <xf numFmtId="0" fontId="1" fillId="0" borderId="18" xfId="0" applyFont="1" applyBorder="1" applyAlignment="1">
      <alignment horizontal="left"/>
    </xf>
    <xf numFmtId="1" fontId="0" fillId="0" borderId="10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0" borderId="11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4" fillId="0" borderId="23" xfId="0" applyFont="1" applyBorder="1"/>
    <xf numFmtId="0" fontId="1" fillId="16" borderId="22" xfId="0" applyFont="1" applyFill="1" applyBorder="1" applyAlignment="1">
      <alignment horizontal="center"/>
    </xf>
    <xf numFmtId="0" fontId="1" fillId="14" borderId="21" xfId="0" applyFont="1" applyFill="1" applyBorder="1" applyAlignment="1">
      <alignment horizontal="center"/>
    </xf>
    <xf numFmtId="0" fontId="1" fillId="15" borderId="21" xfId="0" applyFont="1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3" borderId="21" xfId="0" applyFont="1" applyFill="1" applyBorder="1"/>
    <xf numFmtId="0" fontId="0" fillId="13" borderId="21" xfId="0" applyFill="1" applyBorder="1"/>
    <xf numFmtId="0" fontId="0" fillId="11" borderId="21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10" fontId="0" fillId="0" borderId="21" xfId="0" applyNumberFormat="1" applyBorder="1"/>
    <xf numFmtId="10" fontId="0" fillId="18" borderId="21" xfId="0" applyNumberFormat="1" applyFill="1" applyBorder="1"/>
    <xf numFmtId="0" fontId="0" fillId="17" borderId="21" xfId="0" applyFill="1" applyBorder="1" applyAlignment="1">
      <alignment horizontal="center"/>
    </xf>
    <xf numFmtId="166" fontId="0" fillId="0" borderId="21" xfId="0" applyNumberForma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11" borderId="25" xfId="0" applyFill="1" applyBorder="1" applyAlignment="1">
      <alignment horizontal="center"/>
    </xf>
    <xf numFmtId="0" fontId="1" fillId="19" borderId="21" xfId="0" applyFont="1" applyFill="1" applyBorder="1"/>
    <xf numFmtId="0" fontId="0" fillId="20" borderId="0" xfId="0" applyFill="1"/>
  </cellXfs>
  <cellStyles count="2">
    <cellStyle name="Normal" xfId="0" builtinId="0"/>
    <cellStyle name="Percent" xfId="1" builtinId="5"/>
  </cellStyles>
  <dxfs count="32">
    <dxf>
      <numFmt numFmtId="2" formatCode="0.00"/>
    </dxf>
    <dxf>
      <numFmt numFmtId="2" formatCode="0.00"/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yyyy/mm/dd"/>
    </dxf>
    <dxf>
      <font>
        <strike val="0"/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525371828521433E-2"/>
          <c:y val="0.15782407407407409"/>
          <c:w val="0.84478018372703412"/>
          <c:h val="0.72125801983085447"/>
        </c:manualLayout>
      </c:layout>
      <c:scatterChart>
        <c:scatterStyle val="smoothMarker"/>
        <c:varyColors val="0"/>
        <c:ser>
          <c:idx val="0"/>
          <c:order val="0"/>
          <c:tx>
            <c:v>Implied Volatility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Main!$D$22:$D$29</c:f>
              <c:numCache>
                <c:formatCode>0" day"</c:formatCode>
                <c:ptCount val="8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30</c:v>
                </c:pt>
                <c:pt idx="4">
                  <c:v>60</c:v>
                </c:pt>
                <c:pt idx="5">
                  <c:v>90</c:v>
                </c:pt>
                <c:pt idx="6">
                  <c:v>180</c:v>
                </c:pt>
                <c:pt idx="7">
                  <c:v>365</c:v>
                </c:pt>
              </c:numCache>
            </c:numRef>
          </c:xVal>
          <c:yVal>
            <c:numRef>
              <c:f>Main!$I$22:$I$29</c:f>
              <c:numCache>
                <c:formatCode>0.00%</c:formatCode>
                <c:ptCount val="8"/>
                <c:pt idx="0">
                  <c:v>0.21952344058671125</c:v>
                </c:pt>
                <c:pt idx="1">
                  <c:v>0.27480874730920496</c:v>
                </c:pt>
                <c:pt idx="2">
                  <c:v>0.35890330594035103</c:v>
                </c:pt>
                <c:pt idx="3">
                  <c:v>0.33879287252870799</c:v>
                </c:pt>
                <c:pt idx="4">
                  <c:v>0.32743831105380461</c:v>
                </c:pt>
                <c:pt idx="5">
                  <c:v>0.31724578069699638</c:v>
                </c:pt>
                <c:pt idx="6">
                  <c:v>0.31159439488843793</c:v>
                </c:pt>
                <c:pt idx="7">
                  <c:v>0.28980934402605207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FA-4D20-A4C2-49D8EBB9A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462287"/>
        <c:axId val="1633169999"/>
      </c:scatterChart>
      <c:valAx>
        <c:axId val="185746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day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169999"/>
        <c:crosses val="autoZero"/>
        <c:crossBetween val="midCat"/>
      </c:valAx>
      <c:valAx>
        <c:axId val="163316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46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142875</xdr:rowOff>
        </xdr:from>
        <xdr:to>
          <xdr:col>1</xdr:col>
          <xdr:colOff>1666875</xdr:colOff>
          <xdr:row>1</xdr:row>
          <xdr:rowOff>180975</xdr:rowOff>
        </xdr:to>
        <xdr:sp macro="" textlink="">
          <xdr:nvSpPr>
            <xdr:cNvPr id="2049" name="btn_ma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1" i="0" u="none" strike="noStrike" baseline="0">
                  <a:solidFill>
                    <a:srgbClr val="660066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14286</xdr:rowOff>
    </xdr:from>
    <xdr:to>
      <xdr:col>18</xdr:col>
      <xdr:colOff>95250</xdr:colOff>
      <xdr:row>15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4CD87E-95AC-1A4C-800B-8E7B82280E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2EFBA3B-4CB8-4638-8693-2438B5553CE0}" autoFormatId="16" applyNumberFormats="0" applyBorderFormats="0" applyFontFormats="0" applyPatternFormats="0" applyAlignmentFormats="0" applyWidthHeightFormats="0">
  <queryTableRefresh nextId="2">
    <queryTableFields count="1">
      <queryTableField id="1" name="Company Nam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E53316F-6223-4F90-9A3C-43E52416E7AB}" autoFormatId="16" applyNumberFormats="0" applyBorderFormats="0" applyFontFormats="0" applyPatternFormats="0" applyAlignmentFormats="0" applyWidthHeightFormats="0">
  <queryTableRefresh nextId="10" unboundColumnsRight="2">
    <queryTableFields count="9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7" dataBound="0" tableColumnId="7"/>
      <queryTableField id="6" name="Volume" tableColumnId="6"/>
      <queryTableField id="8" dataBound="0" tableColumnId="8"/>
      <queryTableField id="9" dataBound="0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A00332CB-226B-4DE0-A668-0379CB6F872D}" autoFormatId="16" applyNumberFormats="0" applyBorderFormats="0" applyFontFormats="0" applyPatternFormats="0" applyAlignmentFormats="0" applyWidthHeightFormats="0">
  <queryTableRefresh nextId="10" unboundColumnsRight="2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9" name="Volume" tableColumnId="8"/>
      <queryTableField id="7" dataBound="0" tableColumnId="7"/>
      <queryTableField id="8" dataBound="0" tableColumnId="6"/>
    </queryTableFields>
    <queryTableDeletedFields count="1">
      <deletedField name="Volume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10BDFF98-A261-41E3-9E0F-66566AA2A561}" autoFormatId="16" applyNumberFormats="0" applyBorderFormats="0" applyFontFormats="0" applyPatternFormats="0" applyAlignmentFormats="0" applyWidthHeightFormats="0">
  <queryTableRefresh nextId="3">
    <queryTableFields count="2">
      <queryTableField id="1" name="Metric" tableColumnId="1"/>
      <queryTableField id="2" name="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ADA6F9CB-9417-4A8C-9913-A3D3B71F0509}" autoFormatId="16" applyNumberFormats="0" applyBorderFormats="0" applyFontFormats="0" applyPatternFormats="0" applyAlignmentFormats="0" applyWidthHeightFormats="0">
  <queryTableRefresh nextId="22" unboundColumnsRight="9">
    <queryTableFields count="21">
      <queryTableField id="1" name="target_days" tableColumnId="1"/>
      <queryTableField id="2" name="actual_days" tableColumnId="2"/>
      <queryTableField id="3" name="expiry" tableColumnId="3"/>
      <queryTableField id="4" name="right" tableColumnId="4"/>
      <queryTableField id="5" name="strike" tableColumnId="5"/>
      <queryTableField id="6" name="price" tableColumnId="6"/>
      <queryTableField id="7" name="bid" tableColumnId="7"/>
      <queryTableField id="8" name="ask" tableColumnId="8"/>
      <queryTableField id="9" name="last" tableColumnId="9"/>
      <queryTableField id="10" name="volume" tableColumnId="10"/>
      <queryTableField id="11" name="open_interest" tableColumnId="11"/>
      <queryTableField id="12" name="contract_symbol" tableColumnId="12"/>
      <queryTableField id="13" dataBound="0" tableColumnId="13"/>
      <queryTableField id="15" dataBound="0" tableColumnId="15"/>
      <queryTableField id="14" dataBound="0" tableColumnId="14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F8F883-0BC1-4A22-88CC-C6FAB6FE6DFE}" name="CompanyName" displayName="CompanyName" ref="A1:A2" tableType="queryTable" totalsRowShown="0" tableBorderDxfId="31">
  <autoFilter ref="A1:A2" xr:uid="{FEF8F883-0BC1-4A22-88CC-C6FAB6FE6DFE}"/>
  <tableColumns count="1">
    <tableColumn id="1" xr3:uid="{BFBDFEC6-9F3F-4555-B402-D0AC9F9C990C}" uniqueName="1" name="Company Nam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AF3007-3CCD-4A95-828B-DD774001BB53}" name="StockData" displayName="StockData" ref="A1:I5030" tableType="queryTable" totalsRowShown="0">
  <autoFilter ref="A1:I5030" xr:uid="{E2AF3007-3CCD-4A95-828B-DD774001BB53}"/>
  <sortState xmlns:xlrd2="http://schemas.microsoft.com/office/spreadsheetml/2017/richdata2" ref="A2:I5030">
    <sortCondition descending="1" ref="A1:A5029"/>
  </sortState>
  <tableColumns count="9">
    <tableColumn id="1" xr3:uid="{AAC209DC-95D6-4848-9970-9B657ED00858}" uniqueName="1" name="Date" queryTableFieldId="1" dataDxfId="8"/>
    <tableColumn id="2" xr3:uid="{9EA6345D-8776-4023-BE44-12AABEA6850E}" uniqueName="2" name="Open" queryTableFieldId="2" dataDxfId="7"/>
    <tableColumn id="3" xr3:uid="{FDDE806F-DB15-4232-B1BF-0B05D58047C9}" uniqueName="3" name="High" queryTableFieldId="3" dataDxfId="6"/>
    <tableColumn id="4" xr3:uid="{23978B17-EE88-40E9-93E7-E2553675C30F}" uniqueName="4" name="Low" queryTableFieldId="4" dataDxfId="5"/>
    <tableColumn id="5" xr3:uid="{33AD056A-3672-488F-98AB-70E5CB82D51A}" uniqueName="5" name="Close" queryTableFieldId="5" dataDxfId="4"/>
    <tableColumn id="7" xr3:uid="{EEEEF420-1F53-400A-A8D8-3400717F6810}" uniqueName="7" name="Price Changes" queryTableFieldId="7" dataDxfId="3" dataCellStyle="Percent">
      <calculatedColumnFormula>(StockData[[#This Row],[Close]]-E3)/E3</calculatedColumnFormula>
    </tableColumn>
    <tableColumn id="6" xr3:uid="{581CF45E-57D7-4D63-9490-EF9B1394C24D}" uniqueName="6" name="Volume" queryTableFieldId="6" dataDxfId="2"/>
    <tableColumn id="8" xr3:uid="{87A115E6-47AA-4404-B542-A105DB9F04EF}" uniqueName="8" name="Running peak" queryTableFieldId="8" dataDxfId="1">
      <calculatedColumnFormula>IF(ISNUMBER(E2),MAX($E$2:E2),"")</calculatedColumnFormula>
    </tableColumn>
    <tableColumn id="9" xr3:uid="{EC1454B5-5DB5-4875-BE95-A2B2C38173CE}" uniqueName="9" name="Drawdown" queryTableFieldId="9" dataDxfId="0">
      <calculatedColumnFormula>IF(AND(ISNUMBER(E2),ISNUMBER(H2)),E2/H2-1,"")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93E74A-F4F4-4C6F-8B62-E5DA4AB774B2}" name="SP500_Data" displayName="SP500_Data" ref="N1:U5030" tableType="queryTable" totalsRowShown="0">
  <autoFilter ref="N1:U5030" xr:uid="{0693E74A-F4F4-4C6F-8B62-E5DA4AB774B2}"/>
  <tableColumns count="8">
    <tableColumn id="1" xr3:uid="{30B72774-E7CF-43C9-9F0F-731A8E65D17A}" uniqueName="1" name="Date" queryTableFieldId="1" dataDxfId="18"/>
    <tableColumn id="2" xr3:uid="{0DF45846-FBDA-41B4-A983-AE0D64E2AD97}" uniqueName="2" name="Open" queryTableFieldId="2" dataDxfId="17"/>
    <tableColumn id="3" xr3:uid="{F235121C-931A-4068-93F9-BA03AEC45094}" uniqueName="3" name="High" queryTableFieldId="3" dataDxfId="16"/>
    <tableColumn id="4" xr3:uid="{8EBCF1E3-4845-47E4-A9AD-30143A6763DB}" uniqueName="4" name="Low" queryTableFieldId="4" dataDxfId="15"/>
    <tableColumn id="5" xr3:uid="{799E353B-8216-4344-A59D-C3AFEAD8A8AD}" uniqueName="5" name="Close" queryTableFieldId="5" dataDxfId="14"/>
    <tableColumn id="8" xr3:uid="{3C47887A-88C6-491A-9FB2-BF8A8261E9C5}" uniqueName="8" name="Volume" queryTableFieldId="9"/>
    <tableColumn id="7" xr3:uid="{A52FAFB2-0F9C-4E2F-A8B3-B700CEDEB559}" uniqueName="7" name="Price Changes" queryTableFieldId="7" dataDxfId="13" dataCellStyle="Percent">
      <calculatedColumnFormula>(SP500_Data[[#This Row],[Close]]-R3)/R3</calculatedColumnFormula>
    </tableColumn>
    <tableColumn id="6" xr3:uid="{6909CDB9-4A01-4CB8-A71A-EA506EF87754}" uniqueName="6" name="Volume2" queryTableFieldId="8" dataDxfId="1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9B204F-00DC-45A5-8BBD-BD1D9BFECD2E}" name="SECRequest" displayName="SECRequest" ref="X1:Y9" tableType="queryTable" totalsRowShown="0">
  <autoFilter ref="X1:Y9" xr:uid="{929B204F-00DC-45A5-8BBD-BD1D9BFECD2E}"/>
  <tableColumns count="2">
    <tableColumn id="1" xr3:uid="{FF537BF2-8FB3-420B-A016-7B7C1ACDBBD9}" uniqueName="1" name="Metric" queryTableFieldId="1"/>
    <tableColumn id="2" xr3:uid="{CCE94F11-E18F-4141-89E3-63B3C4B15D3B}" uniqueName="2" name="Value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53AA5F4-7C8E-4C71-870B-957D05E53843}" name="Options" displayName="Options" ref="AB1:AV17" tableType="queryTable" totalsRowShown="0">
  <autoFilter ref="AB1:AV17" xr:uid="{553AA5F4-7C8E-4C71-870B-957D05E53843}"/>
  <tableColumns count="21">
    <tableColumn id="1" xr3:uid="{25433C84-62C7-422B-9E9A-F5AA6D03A840}" uniqueName="1" name="target_days" queryTableFieldId="1"/>
    <tableColumn id="2" xr3:uid="{C06D010A-FEC7-4F00-897C-8B50D7CDFA2C}" uniqueName="2" name="actual_days" queryTableFieldId="2"/>
    <tableColumn id="3" xr3:uid="{5AD148DD-A87D-43CA-95AB-E0DC84DC16F6}" uniqueName="3" name="expiry" queryTableFieldId="3" dataDxfId="30"/>
    <tableColumn id="4" xr3:uid="{05F4CBBA-7CF4-493D-8F17-305555976474}" uniqueName="4" name="right" queryTableFieldId="4" dataDxfId="29"/>
    <tableColumn id="5" xr3:uid="{BB8AB8EA-7172-4776-A680-FEA53D397DD7}" uniqueName="5" name="strike" queryTableFieldId="5"/>
    <tableColumn id="6" xr3:uid="{3E782FD0-70DD-41EF-BF29-F52D27E1F599}" uniqueName="6" name="price" queryTableFieldId="6"/>
    <tableColumn id="7" xr3:uid="{706A2B0A-51A8-4FBB-A157-48871474E9FF}" uniqueName="7" name="bid" queryTableFieldId="7"/>
    <tableColumn id="8" xr3:uid="{EB5B5A2A-73DF-4D81-8E76-DAA7BDFAA189}" uniqueName="8" name="ask" queryTableFieldId="8"/>
    <tableColumn id="9" xr3:uid="{6707C6D1-A252-408D-826F-DDB60E8FE15C}" uniqueName="9" name="last" queryTableFieldId="9"/>
    <tableColumn id="10" xr3:uid="{1590F2F4-5C2C-4719-9A0E-E8E799EE64CC}" uniqueName="10" name="volume" queryTableFieldId="10"/>
    <tableColumn id="11" xr3:uid="{99D4EDC9-4B66-47EF-A55B-DE5E3900CFD4}" uniqueName="11" name="open_interest" queryTableFieldId="11"/>
    <tableColumn id="12" xr3:uid="{4AC78951-98F5-4345-A817-226E56B259BC}" uniqueName="12" name="contract_symbol" queryTableFieldId="12" dataDxfId="28"/>
    <tableColumn id="13" xr3:uid="{66F94C0C-8309-4C15-B4B2-89450082812A}" uniqueName="13" name="Delta" queryTableFieldId="13" dataDxfId="27">
      <calculatedColumnFormula>IFERROR(IF(OR(AC2&lt;=0,AT2&lt;=0,AF2&lt;=0),"",IF(AE2="C",_xlfn.NORM.S.DIST((LN((Main!$E$15/100)/AF2)+(Risk_free_rate+AT2^2/2)*AC2/365)/(AT2*SQRT(AC2/365)),TRUE),_xlfn.NORM.S.DIST((LN((Main!$E$15/100)/AF2)+(Risk_free_rate+AT2^2/2)*AC2/365)/(AT2*SQRT(AC2/365)),TRUE)-1)),"")</calculatedColumnFormula>
    </tableColumn>
    <tableColumn id="15" xr3:uid="{8DEFC2BD-674D-4A94-8DCD-B1ABE0E74CDC}" uniqueName="15" name="Gamma" queryTableFieldId="15" dataDxfId="26">
      <calculatedColumnFormula>IFERROR(IF(OR(AC2&lt;=0,AT2&lt;=0,AF2&lt;=0),"",_xlfn.NORM.S.DIST(AU2,FALSE)/((Main!$E$15/100)*AT2*SQRT(AC2/365))),"")</calculatedColumnFormula>
    </tableColumn>
    <tableColumn id="14" xr3:uid="{FC3F48BA-C4A6-43BF-9414-D6AAF24EF07A}" uniqueName="14" name="Vega" queryTableFieldId="14" dataDxfId="25">
      <calculatedColumnFormula>IFERROR(IF(OR(AC2&lt;=0,AT2&lt;=0,AF2&lt;=0),"",(Main!$E$15/100)*_xlfn.NORM.S.DIST(AU2,FALSE)*SQRT(AC2/365)/100),"")</calculatedColumnFormula>
    </tableColumn>
    <tableColumn id="16" xr3:uid="{43389414-2380-4CD0-81F9-4A8326F6A7A9}" uniqueName="16" name="Theta" queryTableFieldId="16" dataDxfId="24">
      <calculatedColumnFormula>IFERROR(IF(OR(AC2&lt;=0,AT2&lt;=0,AF2&lt;=0),"",(-((Main!$E$15/100)*_xlfn.NORM.S.DIST(AU2,FALSE)*AT2/(2*SQRT(AC2/365)))-IF(AE2="C",1,-1)*Risk_free_rate*AF2*EXP(-Risk_free_rate*AC2/365)*_xlfn.NORM.S.DIST(IF(AE2="C",AV2,-AV2),TRUE))/365),"")</calculatedColumnFormula>
    </tableColumn>
    <tableColumn id="17" xr3:uid="{F6D7A3D4-26C8-47AB-A28B-2AEB8A3A6BBE}" uniqueName="17" name="Rho" queryTableFieldId="17" dataDxfId="23">
      <calculatedColumnFormula>IFERROR(IF(OR(AC2&lt;=0,AT2&lt;=0,AF2&lt;=0),"",IF(AE2="C",1,-1)*AF2*(AC2/365)*EXP(-Risk_free_rate*AC2/365)*_xlfn.NORM.S.DIST(IF(AE2="C",1,-1)*((LN(Main!$E$15/AF2)+(Risk_free_rate+AT2^2/2)*AC2/365)/(AT2*SQRT(AC2/365))-AT2*SQRT(AC2/365)),TRUE)/100),"")</calculatedColumnFormula>
    </tableColumn>
    <tableColumn id="18" xr3:uid="{504C5488-6A25-4597-B32C-DCA92CDFDA3E}" uniqueName="18" name="Model price" queryTableFieldId="18" dataDxfId="22">
      <calculatedColumnFormula>IFERROR(IF(OR(AC2&lt;=0,AT2&lt;=0,AF2&lt;=0),"",IF(AE2="C",(Main!$E$15/100)*_xlfn.NORM.S.DIST(AU2,TRUE)-AF2*EXP(-Risk_free_rate*AC2/365)*_xlfn.NORM.S.DIST(AV2,TRUE),AF2*EXP(-Risk_free_rate*AC2/365)*_xlfn.NORM.S.DIST(-AV2,TRUE)-(Main!$E$15/100)*_xlfn.NORM.S.DIST(-AU2,TRUE))),"")</calculatedColumnFormula>
    </tableColumn>
    <tableColumn id="19" xr3:uid="{8A37ACBE-C381-4F10-87CE-075B70FF73AE}" uniqueName="19" name="IV" queryTableFieldId="19" dataDxfId="21">
      <calculatedColumnFormula>IFERROR(IF(AE2="C",_xlfn.XLOOKUP(AB2,Main!$D$22:$D$29,Main!$E$22:$E$29),_xlfn.XLOOKUP(AB2,Main!$D$22:$D$29,Main!$G$22:$G$29)),"")</calculatedColumnFormula>
    </tableColumn>
    <tableColumn id="20" xr3:uid="{B7794139-32A3-4488-A651-FED61514EA99}" uniqueName="20" name="d1" queryTableFieldId="20" dataDxfId="20">
      <calculatedColumnFormula>IFERROR((LN((Main!$E$15/100)/AF2)+(Risk_free_rate+AT2^2/2)*AC2/365)/(AT2*SQRT(AC2/365)),"")</calculatedColumnFormula>
    </tableColumn>
    <tableColumn id="21" xr3:uid="{00DD188E-7ED6-44EE-B945-80475F0E6273}" uniqueName="21" name="d2" queryTableFieldId="21" dataDxfId="19">
      <calculatedColumnFormula>IFERROR(AU2-AT2*SQRT(AC2/365),"")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E5D3A-A334-474F-B992-A8E71C940CF7}">
  <sheetPr codeName="Sheet1"/>
  <dimension ref="A1:S40"/>
  <sheetViews>
    <sheetView tabSelected="1" workbookViewId="0">
      <selection activeCell="A22" sqref="A22"/>
    </sheetView>
  </sheetViews>
  <sheetFormatPr defaultRowHeight="15" x14ac:dyDescent="0.25"/>
  <cols>
    <col min="1" max="1" width="20.5703125" bestFit="1" customWidth="1"/>
    <col min="2" max="2" width="26.85546875" customWidth="1"/>
    <col min="3" max="3" width="9.5703125" customWidth="1"/>
    <col min="4" max="4" width="20.5703125" customWidth="1"/>
    <col min="5" max="5" width="20" customWidth="1"/>
    <col min="6" max="6" width="13.7109375" customWidth="1"/>
    <col min="7" max="7" width="16.5703125" customWidth="1"/>
    <col min="8" max="8" width="13.7109375" customWidth="1"/>
    <col min="9" max="9" width="11.42578125" customWidth="1"/>
    <col min="10" max="10" width="14.5703125" customWidth="1"/>
    <col min="11" max="11" width="15.42578125" customWidth="1"/>
    <col min="12" max="12" width="13.85546875" customWidth="1"/>
    <col min="13" max="13" width="17.140625" customWidth="1"/>
    <col min="14" max="14" width="13.42578125" customWidth="1"/>
    <col min="16" max="16" width="14.5703125" customWidth="1"/>
    <col min="17" max="17" width="20.28515625" customWidth="1"/>
  </cols>
  <sheetData>
    <row r="1" spans="1:19" ht="15.75" thickBot="1" x14ac:dyDescent="0.3">
      <c r="A1" t="s">
        <v>0</v>
      </c>
      <c r="B1" s="1"/>
      <c r="D1" t="s">
        <v>89</v>
      </c>
      <c r="F1" s="1"/>
      <c r="I1" s="28"/>
      <c r="L1" s="28"/>
      <c r="P1" s="1"/>
      <c r="Q1" s="1"/>
      <c r="S1" s="22"/>
    </row>
    <row r="2" spans="1:19" ht="15.75" thickBot="1" x14ac:dyDescent="0.3">
      <c r="A2" t="s">
        <v>58</v>
      </c>
      <c r="B2" s="1"/>
      <c r="D2" s="30" t="s">
        <v>3</v>
      </c>
      <c r="E2" s="25" t="str">
        <f>E8</f>
        <v>Dm</v>
      </c>
      <c r="F2" s="1"/>
      <c r="G2" s="11" t="s">
        <v>1</v>
      </c>
      <c r="H2" s="5" t="str">
        <f>IF(RIGHT(Ticker,3)=".JO","Rand","Dollar")</f>
        <v>Dollar</v>
      </c>
      <c r="I2" s="29"/>
      <c r="J2" s="36" t="s">
        <v>41</v>
      </c>
      <c r="K2" s="38" cm="1">
        <f t="array" ref="K2">_xlfn.LET(_xlpm.r,Data!F2:INDEX(Data!F:F,COUNTA(Data!F:F)-1),(PRODUCT(1+_xlpm.r)^(252/COUNT(_xlpm.r)))-1)</f>
        <v>0.15924629356898357</v>
      </c>
      <c r="L2" s="29"/>
      <c r="P2" s="1"/>
      <c r="Q2" s="1"/>
    </row>
    <row r="3" spans="1:19" ht="15.75" thickBot="1" x14ac:dyDescent="0.3">
      <c r="B3" s="1"/>
      <c r="D3" s="14" t="s">
        <v>6</v>
      </c>
      <c r="E3" s="26">
        <f>Data!Y4/1000000</f>
        <v>331839</v>
      </c>
      <c r="F3" s="1"/>
      <c r="G3" s="12" t="s">
        <v>4</v>
      </c>
      <c r="H3" s="9" t="str">
        <f>FIXED(E9/E16 * 1000000,2,FALSE)</f>
        <v>102,13</v>
      </c>
      <c r="I3" s="29"/>
      <c r="J3" s="35" t="s">
        <v>42</v>
      </c>
      <c r="K3" s="34">
        <f>_xlfn.LET(_xlpm.v,_xlfn.STDEV.P(Data!F2:INDEX(Data!F:F,COUNTA(Data!F:F)-1))*252^(0.5),_xlpm.v)</f>
        <v>0.28030846200003057</v>
      </c>
      <c r="L3" s="29"/>
      <c r="P3" s="1"/>
      <c r="Q3" s="1"/>
    </row>
    <row r="4" spans="1:19" ht="15.75" thickBot="1" x14ac:dyDescent="0.3">
      <c r="A4" s="3" t="s">
        <v>9</v>
      </c>
      <c r="B4" s="1"/>
      <c r="D4" s="14" t="s">
        <v>44</v>
      </c>
      <c r="E4" s="26">
        <f>Data!Y5/1000000</f>
        <v>297578</v>
      </c>
      <c r="F4" s="1"/>
      <c r="G4" s="12" t="s">
        <v>7</v>
      </c>
      <c r="H4" s="9" t="str">
        <f>FIXED(E10*1000000/E16,2,FALSE)</f>
        <v>86,02</v>
      </c>
      <c r="I4" s="29"/>
      <c r="J4" s="37" t="s">
        <v>54</v>
      </c>
      <c r="K4" s="34" cm="1">
        <f t="array" ref="K4">_xlfn.LET(
_xlpm.r,Data!T2:T10002,
_xlpm.valid,_xlfn._xlws.FILTER(_xlpm.r,ISNUMBER(_xlpm.r)),
(PRODUCT(1+_xlpm.valid)^(252/COUNT(_xlpm.valid)))-1
)</f>
        <v>9.1100160724673085E-2</v>
      </c>
      <c r="L4" s="29"/>
      <c r="P4" s="1"/>
      <c r="Q4" s="1"/>
    </row>
    <row r="5" spans="1:19" ht="15.75" thickBot="1" x14ac:dyDescent="0.3">
      <c r="A5" s="4" t="s">
        <v>56</v>
      </c>
      <c r="B5" s="1"/>
      <c r="D5" s="14" t="s">
        <v>43</v>
      </c>
      <c r="E5" s="26">
        <f>Data!Y6/1000000</f>
        <v>155237</v>
      </c>
      <c r="F5" s="1"/>
      <c r="G5" s="12" t="s">
        <v>10</v>
      </c>
      <c r="H5" s="9" t="str">
        <f>FIXED(E11/E16 *1000000,2,FALSE)</f>
        <v>59,58</v>
      </c>
      <c r="I5" s="29"/>
      <c r="J5" s="37" t="s">
        <v>19</v>
      </c>
      <c r="K5" s="39" cm="1">
        <f t="array" ref="K5">_xlfn.LET(
_xlpm.s,Data!F2:F10002,
_xlpm.m,Data!T2:T10002,
_xlpm.valid,ISNUMBER(_xlpm.s)*ISNUMBER(_xlpm.m),
_xlpm.stock,_xlfn._xlws.FILTER(_xlpm.s,_xlpm.valid),
_xlpm.market,_xlfn._xlws.FILTER(_xlpm.m,_xlpm.valid),
_xlfn.COVARIANCE.S(_xlpm.stock,_xlpm.market)/_xlfn.VAR.S(_xlpm.market)
)</f>
        <v>1.0412957185724394</v>
      </c>
      <c r="L5" s="29"/>
      <c r="P5" s="1"/>
      <c r="Q5" s="1"/>
    </row>
    <row r="6" spans="1:19" ht="15.75" thickBot="1" x14ac:dyDescent="0.3">
      <c r="B6" s="1"/>
      <c r="D6" s="15" t="s">
        <v>14</v>
      </c>
      <c r="E6" s="27">
        <f>Data!Y7/1000000</f>
        <v>133749</v>
      </c>
      <c r="F6" s="1"/>
      <c r="G6" s="12" t="s">
        <v>12</v>
      </c>
      <c r="H6" s="9" t="str">
        <f>FIXED(Share_price/100,2,FALSE)</f>
        <v>541,15</v>
      </c>
      <c r="I6" s="1"/>
      <c r="J6" s="35" t="s">
        <v>23</v>
      </c>
      <c r="K6" s="34">
        <f>(Annual_return-Risk_free_rate)/Ann_St</f>
        <v>0.42541096589859834</v>
      </c>
      <c r="L6" s="1"/>
      <c r="P6" s="1"/>
      <c r="Q6" s="1"/>
    </row>
    <row r="7" spans="1:19" ht="15.75" thickBot="1" x14ac:dyDescent="0.3">
      <c r="A7" s="19" t="s">
        <v>16</v>
      </c>
      <c r="B7" s="1"/>
      <c r="G7" s="13" t="s">
        <v>15</v>
      </c>
      <c r="H7" s="10" t="str">
        <f>FIXED(E12*1000000/Shares,2,FALSE)</f>
        <v>42,55</v>
      </c>
      <c r="I7" s="1"/>
      <c r="J7" s="37" t="s">
        <v>53</v>
      </c>
      <c r="K7" s="34">
        <f>(Annual_return-Risk_free_rate)/Beta</f>
        <v>0.11451722257387539</v>
      </c>
      <c r="P7" s="1"/>
      <c r="Q7" s="1"/>
    </row>
    <row r="8" spans="1:19" ht="15.75" thickBot="1" x14ac:dyDescent="0.3">
      <c r="A8" s="20" t="s">
        <v>57</v>
      </c>
      <c r="B8" s="1"/>
      <c r="D8" s="24" t="s">
        <v>2</v>
      </c>
      <c r="E8" s="25" t="str">
        <f>IF(RIGHT(Ticker,3)=".JO","Rm","Dm")</f>
        <v>Dm</v>
      </c>
      <c r="F8" s="1"/>
      <c r="J8" s="37" t="s">
        <v>55</v>
      </c>
      <c r="K8" s="34">
        <f>(Annual_return-(Risk_free_rate+Beta*(K4-Risk_free_rate)))</f>
        <v>6.603591498801796E-2</v>
      </c>
      <c r="P8" s="1"/>
      <c r="Q8" s="1"/>
    </row>
    <row r="9" spans="1:19" ht="15.75" thickBot="1" x14ac:dyDescent="0.3">
      <c r="B9" s="1"/>
      <c r="D9" s="14" t="s">
        <v>5</v>
      </c>
      <c r="E9" s="31">
        <f>Data!Y2/1000000</f>
        <v>758376</v>
      </c>
      <c r="F9" s="1"/>
      <c r="G9" s="17" t="s">
        <v>18</v>
      </c>
      <c r="H9" s="6" t="str">
        <f>H2</f>
        <v>Dollar</v>
      </c>
      <c r="J9" s="35" t="s">
        <v>84</v>
      </c>
      <c r="K9" s="40" cm="1">
        <f t="array" ref="K9">SUMPRODUCT(I22:I29,SQRT({7;14;21;30;60;90;180;365}))/SUM(SQRT({7;14;21;30;60;90;180;365}))</f>
        <v>0.30773752897804962</v>
      </c>
      <c r="P9" s="1"/>
      <c r="Q9" s="1"/>
    </row>
    <row r="10" spans="1:19" ht="15.75" thickBot="1" x14ac:dyDescent="0.3">
      <c r="A10" s="19" t="s">
        <v>26</v>
      </c>
      <c r="B10" s="1"/>
      <c r="D10" s="14" t="s">
        <v>8</v>
      </c>
      <c r="E10" s="31">
        <f>E9-Data!Y8/1000000</f>
        <v>638725</v>
      </c>
      <c r="F10" s="1"/>
      <c r="G10" s="14" t="s">
        <v>22</v>
      </c>
      <c r="H10" s="7" t="str">
        <f>FIXED(H6-H5,2,FALSE)</f>
        <v>481,57</v>
      </c>
      <c r="J10" s="35" t="s">
        <v>59</v>
      </c>
      <c r="K10" s="40">
        <f>_xlfn.LET(_xlpm.r,COUNT(Data!F:F),KURT(Data!F2:INDEX(Data!F:F,_xlpm.r+1))+3)</f>
        <v>12.833941394651855</v>
      </c>
      <c r="P10" s="1"/>
      <c r="Q10" s="1"/>
    </row>
    <row r="11" spans="1:19" ht="15.75" thickBot="1" x14ac:dyDescent="0.3">
      <c r="A11" s="43">
        <v>0.04</v>
      </c>
      <c r="B11" s="1"/>
      <c r="D11" s="14" t="s">
        <v>11</v>
      </c>
      <c r="E11" s="31">
        <f>(E9-E12)</f>
        <v>442387</v>
      </c>
      <c r="F11" s="1"/>
      <c r="G11" s="14" t="s">
        <v>27</v>
      </c>
      <c r="H11" s="8" t="str">
        <f>FIXED(H6-H4,2,FALSE)</f>
        <v>455,13</v>
      </c>
      <c r="J11" s="35" t="s">
        <v>60</v>
      </c>
      <c r="K11" s="51" t="str">
        <f>IF(Kurtosis&gt;3,"Leptokurtic",IF(Kurtosis&lt;3,"Platykurtic","Mesokurtic"))</f>
        <v>Leptokurtic</v>
      </c>
      <c r="P11" s="1"/>
      <c r="Q11" s="1"/>
    </row>
    <row r="12" spans="1:19" ht="15.75" thickBot="1" x14ac:dyDescent="0.3">
      <c r="A12" s="1"/>
      <c r="B12" s="1"/>
      <c r="D12" s="15" t="s">
        <v>13</v>
      </c>
      <c r="E12" s="32">
        <f>Data!Y3/1000000</f>
        <v>315989</v>
      </c>
      <c r="G12" s="14" t="s">
        <v>29</v>
      </c>
      <c r="H12" s="8" t="str">
        <f>FIXED(H10-(E17/100),2,FALSE)</f>
        <v>463,56</v>
      </c>
      <c r="J12" s="35" t="s">
        <v>90</v>
      </c>
      <c r="K12" s="40" cm="1">
        <f t="array" ref="K12">_xlfn.LET(_xlpm.r,MATCH(TRUE,ISERROR(Data!F2:F10000),0)+1,ROUND(CORREL(Data!F2:INDEX(Data!F:F,_xlpm.r-1),Data!T2:INDEX(Data!T:T,_xlpm.r-1)),4))</f>
        <v>0.7238</v>
      </c>
      <c r="M12" s="1"/>
      <c r="N12" s="1"/>
      <c r="P12" s="1"/>
      <c r="Q12" s="1"/>
    </row>
    <row r="13" spans="1:19" ht="15.75" thickBot="1" x14ac:dyDescent="0.3">
      <c r="A13" s="41" t="s">
        <v>62</v>
      </c>
      <c r="B13" s="41" t="s">
        <v>61</v>
      </c>
      <c r="F13" s="1"/>
      <c r="G13" s="23" t="s">
        <v>31</v>
      </c>
      <c r="H13" s="32">
        <f>_xlfn.CEILING.MATH(H10/(E17/100))</f>
        <v>27</v>
      </c>
      <c r="I13" s="1" t="s">
        <v>32</v>
      </c>
      <c r="J13" s="45" t="s">
        <v>91</v>
      </c>
      <c r="K13" s="52" cm="1">
        <f t="array" ref="K13">_xlfn.LET(_xlpm.r,MATCH(TRUE,ISERROR(Data!F2:F10000),0)+1,ROUND(CORREL(Data!F2:INDEX(Data!F:F,_xlpm.r-1),Data!A2:INDEX(Data!A:A,_xlpm.r-1)),4))</f>
        <v>1.4999999999999999E-2</v>
      </c>
      <c r="L13" s="1"/>
      <c r="M13" s="1"/>
      <c r="N13" s="1"/>
      <c r="O13" s="1"/>
      <c r="P13" s="1"/>
      <c r="Q13" s="1"/>
    </row>
    <row r="14" spans="1:19" ht="15.75" thickBot="1" x14ac:dyDescent="0.3">
      <c r="A14" s="44" t="s">
        <v>63</v>
      </c>
      <c r="B14" s="42">
        <v>5000</v>
      </c>
      <c r="D14" s="18" t="s">
        <v>17</v>
      </c>
      <c r="E14" s="33"/>
      <c r="F14" s="1"/>
      <c r="I14" s="1"/>
      <c r="J14" s="1"/>
      <c r="K14" s="2"/>
      <c r="L14" s="1"/>
      <c r="M14" s="1"/>
      <c r="N14" s="1"/>
      <c r="O14" s="1"/>
      <c r="P14" s="1"/>
      <c r="Q14" s="1"/>
    </row>
    <row r="15" spans="1:19" x14ac:dyDescent="0.25">
      <c r="D15" s="14" t="s">
        <v>20</v>
      </c>
      <c r="E15" s="46">
        <f>Data!E2*100</f>
        <v>54115.00244140625</v>
      </c>
      <c r="F15" s="1" t="s">
        <v>21</v>
      </c>
      <c r="K15" s="2"/>
    </row>
    <row r="16" spans="1:19" ht="15.75" thickBot="1" x14ac:dyDescent="0.3">
      <c r="A16" s="72" t="s">
        <v>112</v>
      </c>
      <c r="D16" s="14" t="s">
        <v>24</v>
      </c>
      <c r="E16" s="31">
        <f>Data!Y9</f>
        <v>7425545491</v>
      </c>
      <c r="F16" s="1" t="s">
        <v>25</v>
      </c>
    </row>
    <row r="17" spans="1:17" ht="15.75" thickBot="1" x14ac:dyDescent="0.3">
      <c r="A17" s="48" t="s">
        <v>113</v>
      </c>
      <c r="B17" s="48" t="str">
        <f>IF(K2 &gt; 0.04, "Yes", "No")</f>
        <v>Yes</v>
      </c>
      <c r="D17" s="14" t="s">
        <v>28</v>
      </c>
      <c r="E17" s="31">
        <f>Net_Profit*1000000/E16*100</f>
        <v>1801.2010048569236</v>
      </c>
      <c r="F17" s="1" t="s">
        <v>21</v>
      </c>
      <c r="M17" s="53" t="s">
        <v>88</v>
      </c>
      <c r="N17" s="50"/>
      <c r="P17" s="58" t="s">
        <v>92</v>
      </c>
      <c r="Q17" s="57" t="str">
        <f>_xlfn.CONCAT("y = ",ROUND(N18,5)," + ",ROUND(N19,5), "x")</f>
        <v>y = 0,30531 + -0,00001x</v>
      </c>
    </row>
    <row r="18" spans="1:17" ht="15.75" thickBot="1" x14ac:dyDescent="0.3">
      <c r="A18" s="48" t="s">
        <v>59</v>
      </c>
      <c r="B18" s="48" t="str">
        <f>IF(Kurtosis&gt;3,"Investigate",IF(Kurtosis&lt;3,"Yes","Investigate"))</f>
        <v>Investigate</v>
      </c>
      <c r="D18" s="15" t="s">
        <v>30</v>
      </c>
      <c r="E18" s="32" t="str">
        <f>FIXED(E15*E16/100,2,FALSE)</f>
        <v>4 018 334 123 742,38</v>
      </c>
      <c r="F18" s="1" t="str">
        <f>IF(RIGHT(Ticker,3)=".JO","(Rand)","(Dollar)")</f>
        <v>(Dollar)</v>
      </c>
      <c r="M18" s="54" t="s">
        <v>86</v>
      </c>
      <c r="N18" s="49">
        <f>INTERCEPT(I22:I29,D22:D29)</f>
        <v>0.30531391534127322</v>
      </c>
    </row>
    <row r="19" spans="1:17" x14ac:dyDescent="0.25">
      <c r="A19" s="48" t="s">
        <v>3</v>
      </c>
      <c r="B19" s="48" t="str">
        <f>IF(Net_Profit &gt; 0, "Yes", "No")</f>
        <v>Yes</v>
      </c>
      <c r="M19" s="55" t="s">
        <v>87</v>
      </c>
      <c r="N19" s="48">
        <f>SLOPE(I22:I29,D22:D29)</f>
        <v>-5.7302812254489376E-6</v>
      </c>
    </row>
    <row r="20" spans="1:17" x14ac:dyDescent="0.25">
      <c r="A20" s="48" t="s">
        <v>1</v>
      </c>
      <c r="B20" s="48" t="str">
        <f>IF(NAV &gt; (E18/1000000),"Investigate","Yes")</f>
        <v>Yes</v>
      </c>
      <c r="D20" s="68" t="s">
        <v>110</v>
      </c>
      <c r="M20" s="56" t="s">
        <v>85</v>
      </c>
      <c r="N20" s="48">
        <f>CORREL(D22:D29,I22:I29)</f>
        <v>-1.6194990242412381E-2</v>
      </c>
    </row>
    <row r="21" spans="1:17" x14ac:dyDescent="0.25">
      <c r="A21" s="48" t="s">
        <v>114</v>
      </c>
      <c r="B21" s="48" t="str">
        <f>IF(H13 &lt; 10, IF(H13 &lt; 2, "Investigate", "Yes"), "No")</f>
        <v>No</v>
      </c>
      <c r="D21" s="59" t="s">
        <v>80</v>
      </c>
      <c r="E21" s="60" t="s">
        <v>81</v>
      </c>
      <c r="F21" s="61" t="s">
        <v>97</v>
      </c>
      <c r="G21" s="62" t="s">
        <v>82</v>
      </c>
      <c r="H21" s="61" t="s">
        <v>98</v>
      </c>
      <c r="I21" s="63" t="s">
        <v>83</v>
      </c>
      <c r="J21" s="61" t="s">
        <v>99</v>
      </c>
      <c r="K21" s="61" t="s">
        <v>100</v>
      </c>
    </row>
    <row r="22" spans="1:17" x14ac:dyDescent="0.25">
      <c r="A22" s="48" t="s">
        <v>115</v>
      </c>
      <c r="B22" s="48" t="str">
        <f>IF(NOT(ISNUMBER(K6)),"Investigate",IF(K6&lt;0,"No",IF(K6&lt;0.5,"Investigate","Yes")))</f>
        <v>Investigate</v>
      </c>
      <c r="D22" s="47">
        <v>7</v>
      </c>
      <c r="E22" s="64" cm="1">
        <f t="array" ref="E22">IV(Share_price/100,INDEX(Data!AF:AF,ROW()-20),INDEX(Data!AC:AC,ROW()-20)/365,Risk_free_rate,INDEX(Data!AG:AG,ROW()-20),INDEX(Data!AE:AE,ROW()-20))</f>
        <v>0.29541846482416811</v>
      </c>
      <c r="F22" s="65">
        <f>(E23-E22)/(D23-D22)</f>
        <v>-2.1684292639273389E-2</v>
      </c>
      <c r="G22" s="64" cm="1">
        <f t="array" ref="G22">IV(Share_price/100,INDEX(Data!AF:AF,ROW()-19),INDEX(Data!AC:AC,ROW()-19)/365,Risk_free_rate,INDEX(Data!AG:AG,ROW()-19),INDEX(Data!AE:AE,ROW()-19))</f>
        <v>0.14362841634925438</v>
      </c>
      <c r="H22" s="65">
        <f>(G23-G22)/(D23-D22)</f>
        <v>3.7480094559985876E-2</v>
      </c>
      <c r="I22" s="64">
        <f t="shared" ref="I22:I29" si="0">AVERAGE(E22,G22)</f>
        <v>0.21952344058671125</v>
      </c>
      <c r="J22" s="66">
        <v>1</v>
      </c>
      <c r="K22" s="66"/>
      <c r="Q22" s="21"/>
    </row>
    <row r="23" spans="1:17" x14ac:dyDescent="0.25">
      <c r="A23" s="48" t="s">
        <v>116</v>
      </c>
      <c r="B23" s="48" t="str">
        <f>IF(OR(NOT(ISNUMBER(K7)),NOT(ISNUMBER(Beta)),Beta&lt;=0),"Investigate",IF(K7&lt;0,"No",IF(K7&lt;0.05,"Investigate","Yes")))</f>
        <v>Yes</v>
      </c>
      <c r="D23" s="47">
        <v>14</v>
      </c>
      <c r="E23" s="64" cm="1">
        <f t="array" ref="E23">IV(Share_price/100,INDEX(Data!AF:AF,ROW()-20),INDEX(Data!AC:AC,ROW()-20)/365,Risk_free_rate,INDEX(Data!AG:AG,ROW()-20),INDEX(Data!AE:AE,ROW()-20))</f>
        <v>0.14362841634925438</v>
      </c>
      <c r="F23" s="65">
        <f t="shared" ref="F23:F29" si="1">(E24-E23)/(D24-D23)</f>
        <v>3.7480094559985876E-2</v>
      </c>
      <c r="G23" s="64" cm="1">
        <f t="array" ref="G23">IV(Share_price/100,INDEX(Data!AF:AF,ROW()-19),INDEX(Data!AC:AC,ROW()-19)/365,Risk_free_rate,INDEX(Data!AG:AG,ROW()-19),INDEX(Data!AE:AE,ROW()-19))</f>
        <v>0.40598907826915553</v>
      </c>
      <c r="H23" s="65">
        <f t="shared" ref="H23:H29" si="2">(G24-G23)/(D24-D23)</f>
        <v>-1.3453077808229861E-2</v>
      </c>
      <c r="I23" s="64">
        <f t="shared" si="0"/>
        <v>0.27480874730920496</v>
      </c>
      <c r="J23" s="67">
        <f>2*((E24-E23)/(D24-D23)-(E23-E22)/(D23-D22))/(D24-D22)</f>
        <v>8.4520553141798939E-3</v>
      </c>
      <c r="K23" s="67">
        <f>2*((G24-G23)/(D24-D23)-(G23-G22)/(D23-D22))/(D24-D22)</f>
        <v>-7.2761674811736765E-3</v>
      </c>
    </row>
    <row r="24" spans="1:17" x14ac:dyDescent="0.25">
      <c r="A24" s="48" t="s">
        <v>117</v>
      </c>
      <c r="B24" s="48" t="str">
        <f>IF(NOT(ISNUMBER(K8)),"Investigate",IF(K8&lt;0,"No",IF(K8&lt;0.02,"Investigate","Yes")))</f>
        <v>Yes</v>
      </c>
      <c r="D24" s="47">
        <v>21</v>
      </c>
      <c r="E24" s="64" cm="1">
        <f t="array" ref="E24">IV(Share_price/100,INDEX(Data!AF:AF,ROW()-20),INDEX(Data!AC:AC,ROW()-20)/365,Risk_free_rate,INDEX(Data!AG:AG,ROW()-20),INDEX(Data!AE:AE,ROW()-20))</f>
        <v>0.40598907826915553</v>
      </c>
      <c r="F24" s="65">
        <f t="shared" si="1"/>
        <v>-1.0463504961956558E-2</v>
      </c>
      <c r="G24" s="64" cm="1">
        <f t="array" ref="G24">IV(Share_price/100,INDEX(Data!AF:AF,ROW()-19),INDEX(Data!AC:AC,ROW()-19)/365,Risk_free_rate,INDEX(Data!AG:AG,ROW()-19),INDEX(Data!AE:AE,ROW()-19))</f>
        <v>0.31181753361154652</v>
      </c>
      <c r="H24" s="65">
        <f t="shared" si="2"/>
        <v>5.9945197593692162E-3</v>
      </c>
      <c r="I24" s="64">
        <f t="shared" si="0"/>
        <v>0.35890330594035103</v>
      </c>
      <c r="J24" s="67">
        <f t="shared" ref="J24:J29" si="3">2*((E25-E24)/(D25-D24)-(E24-E23)/(D24-D23))/(D25-D23)</f>
        <v>-5.9929499402428046E-3</v>
      </c>
      <c r="K24" s="67">
        <f t="shared" ref="K24:K29" si="4">2*((G25-G24)/(D25-D24)-(G24-G23)/(D24-D23))/(D25-D23)</f>
        <v>2.4309496959498845E-3</v>
      </c>
    </row>
    <row r="25" spans="1:17" x14ac:dyDescent="0.25">
      <c r="A25" s="48" t="s">
        <v>107</v>
      </c>
      <c r="B25" s="48" t="str">
        <f>IF(NOT(ISNUMBER(K9)),"Investigate",IF(K9&gt;0.6,"Investigate",IF(K9&lt;0.15,"Yes","Yes")))</f>
        <v>Yes</v>
      </c>
      <c r="D25" s="47">
        <v>30</v>
      </c>
      <c r="E25" s="64" cm="1">
        <f t="array" ref="E25">IV(Share_price/100,INDEX(Data!AF:AF,ROW()-20),INDEX(Data!AC:AC,ROW()-20)/365,Risk_free_rate,INDEX(Data!AG:AG,ROW()-20),INDEX(Data!AE:AE,ROW()-20))</f>
        <v>0.31181753361154652</v>
      </c>
      <c r="F25" s="65">
        <f t="shared" si="1"/>
        <v>1.7983559278107648E-3</v>
      </c>
      <c r="G25" s="64" cm="1">
        <f t="array" ref="G25">IV(Share_price/100,INDEX(Data!AF:AF,ROW()-19),INDEX(Data!AC:AC,ROW()-19)/365,Risk_free_rate,INDEX(Data!AG:AG,ROW()-19),INDEX(Data!AE:AE,ROW()-19))</f>
        <v>0.36576821144586946</v>
      </c>
      <c r="H25" s="65">
        <f t="shared" si="2"/>
        <v>-2.5553266928043236E-3</v>
      </c>
      <c r="I25" s="64">
        <f t="shared" si="0"/>
        <v>0.33879287252870799</v>
      </c>
      <c r="J25" s="67">
        <f t="shared" si="3"/>
        <v>6.2881337896242685E-4</v>
      </c>
      <c r="K25" s="67">
        <f t="shared" si="4"/>
        <v>-4.3845366421402769E-4</v>
      </c>
    </row>
    <row r="26" spans="1:17" x14ac:dyDescent="0.25">
      <c r="A26" s="48" t="s">
        <v>118</v>
      </c>
      <c r="B26" s="48" t="str">
        <f>IF(NOT(ISNUMBER(K12)),"Investigate",IF(K12&gt;=0.9,"Yes",IF(K12&lt;=-0.5,"No","Investigate")))</f>
        <v>Investigate</v>
      </c>
      <c r="D26" s="47">
        <v>60</v>
      </c>
      <c r="E26" s="64" cm="1">
        <f t="array" ref="E26">IV(Share_price/100,INDEX(Data!AF:AF,ROW()-20),INDEX(Data!AC:AC,ROW()-20)/365,Risk_free_rate,INDEX(Data!AG:AG,ROW()-20),INDEX(Data!AE:AE,ROW()-20))</f>
        <v>0.36576821144586946</v>
      </c>
      <c r="F26" s="65">
        <f t="shared" si="1"/>
        <v>-2.5553266928043236E-3</v>
      </c>
      <c r="G26" s="64" cm="1">
        <f t="array" ref="G26">IV(Share_price/100,INDEX(Data!AF:AF,ROW()-19),INDEX(Data!AC:AC,ROW()-19)/365,Risk_free_rate,INDEX(Data!AG:AG,ROW()-19),INDEX(Data!AE:AE,ROW()-19))</f>
        <v>0.28910841066173976</v>
      </c>
      <c r="H26" s="65">
        <f t="shared" si="2"/>
        <v>1.8758246690171083E-3</v>
      </c>
      <c r="I26" s="64">
        <f t="shared" si="0"/>
        <v>0.32743831105380461</v>
      </c>
      <c r="J26" s="67">
        <f t="shared" si="3"/>
        <v>-1.4512275402050293E-4</v>
      </c>
      <c r="K26" s="67">
        <f t="shared" si="4"/>
        <v>1.4770504539404772E-4</v>
      </c>
    </row>
    <row r="27" spans="1:17" x14ac:dyDescent="0.25">
      <c r="D27" s="47">
        <v>90</v>
      </c>
      <c r="E27" s="64" cm="1">
        <f t="array" ref="E27">IV(Share_price/100,INDEX(Data!AF:AF,ROW()-20),INDEX(Data!AC:AC,ROW()-20)/365,Risk_free_rate,INDEX(Data!AG:AG,ROW()-20),INDEX(Data!AE:AE,ROW()-20))</f>
        <v>0.28910841066173976</v>
      </c>
      <c r="F27" s="65">
        <f t="shared" si="1"/>
        <v>6.2527488967236951E-4</v>
      </c>
      <c r="G27" s="64" cm="1">
        <f t="array" ref="G27">IV(Share_price/100,INDEX(Data!AF:AF,ROW()-19),INDEX(Data!AC:AC,ROW()-19)/365,Risk_free_rate,INDEX(Data!AG:AG,ROW()-19),INDEX(Data!AE:AE,ROW()-19))</f>
        <v>0.34538315073225301</v>
      </c>
      <c r="H27" s="65">
        <f t="shared" si="2"/>
        <v>-7.5086124097366834E-4</v>
      </c>
      <c r="I27" s="64">
        <f t="shared" si="0"/>
        <v>0.31724578069699638</v>
      </c>
      <c r="J27" s="67">
        <f t="shared" si="3"/>
        <v>5.3010026374611549E-5</v>
      </c>
      <c r="K27" s="67">
        <f t="shared" si="4"/>
        <v>-4.3778098499846273E-5</v>
      </c>
    </row>
    <row r="28" spans="1:17" x14ac:dyDescent="0.25">
      <c r="D28" s="47">
        <v>180</v>
      </c>
      <c r="E28" s="64" cm="1">
        <f t="array" ref="E28">IV(Share_price/100,INDEX(Data!AF:AF,ROW()-20),INDEX(Data!AC:AC,ROW()-20)/365,Risk_free_rate,INDEX(Data!AG:AG,ROW()-20),INDEX(Data!AE:AE,ROW()-20))</f>
        <v>0.34538315073225301</v>
      </c>
      <c r="F28" s="65">
        <f t="shared" si="1"/>
        <v>-3.6528384696016302E-4</v>
      </c>
      <c r="G28" s="64" cm="1">
        <f t="array" ref="G28">IV(Share_price/100,INDEX(Data!AF:AF,ROW()-19),INDEX(Data!AC:AC,ROW()-19)/365,Risk_free_rate,INDEX(Data!AG:AG,ROW()-19),INDEX(Data!AE:AE,ROW()-19))</f>
        <v>0.27780563904462285</v>
      </c>
      <c r="H28" s="65">
        <f t="shared" si="2"/>
        <v>1.2976978358301858E-4</v>
      </c>
      <c r="I28" s="64">
        <f t="shared" si="0"/>
        <v>0.31159439488843793</v>
      </c>
      <c r="J28" s="67">
        <f t="shared" si="3"/>
        <v>-7.2040635391456915E-6</v>
      </c>
      <c r="K28" s="67">
        <f t="shared" si="4"/>
        <v>6.4045892695031778E-6</v>
      </c>
    </row>
    <row r="29" spans="1:17" x14ac:dyDescent="0.25">
      <c r="D29" s="47">
        <v>365</v>
      </c>
      <c r="E29" s="64" cm="1">
        <f t="array" ref="E29">IV(Share_price/100,INDEX(Data!AF:AF,ROW()-20),INDEX(Data!AC:AC,ROW()-20)/365,Risk_free_rate,INDEX(Data!AG:AG,ROW()-20),INDEX(Data!AE:AE,ROW()-20))</f>
        <v>0.27780563904462285</v>
      </c>
      <c r="F29" s="65">
        <f t="shared" si="1"/>
        <v>7.6111133984828176E-4</v>
      </c>
      <c r="G29" s="64" cm="1">
        <f t="array" ref="G29">IV(Share_price/100,INDEX(Data!AF:AF,ROW()-19),INDEX(Data!AC:AC,ROW()-19)/365,Risk_free_rate,INDEX(Data!AG:AG,ROW()-19),INDEX(Data!AE:AE,ROW()-19))</f>
        <v>0.30181304900748129</v>
      </c>
      <c r="H29" s="65">
        <f t="shared" si="2"/>
        <v>8.2688506577392133E-4</v>
      </c>
      <c r="I29" s="64">
        <f t="shared" si="0"/>
        <v>0.28980934402605207</v>
      </c>
      <c r="J29" s="67">
        <f t="shared" si="3"/>
        <v>-1.2515502075649384E-5</v>
      </c>
      <c r="K29" s="67">
        <f t="shared" si="4"/>
        <v>-7.7457253576766969E-6</v>
      </c>
    </row>
    <row r="31" spans="1:17" x14ac:dyDescent="0.25">
      <c r="D31" s="69" t="s">
        <v>111</v>
      </c>
      <c r="E31" s="70" t="s">
        <v>81</v>
      </c>
      <c r="J31" s="62" t="s">
        <v>82</v>
      </c>
    </row>
    <row r="32" spans="1:17" x14ac:dyDescent="0.25">
      <c r="D32" s="59" t="s">
        <v>80</v>
      </c>
      <c r="E32" s="71" t="s">
        <v>101</v>
      </c>
      <c r="F32" s="71" t="s">
        <v>102</v>
      </c>
      <c r="G32" s="71" t="s">
        <v>103</v>
      </c>
      <c r="H32" s="71" t="s">
        <v>104</v>
      </c>
      <c r="I32" s="71" t="s">
        <v>105</v>
      </c>
      <c r="J32" s="71" t="s">
        <v>101</v>
      </c>
      <c r="K32" s="71" t="s">
        <v>102</v>
      </c>
      <c r="L32" s="71" t="s">
        <v>103</v>
      </c>
      <c r="M32" s="71" t="s">
        <v>104</v>
      </c>
      <c r="N32" s="71" t="s">
        <v>105</v>
      </c>
    </row>
    <row r="33" spans="4:14" x14ac:dyDescent="0.25">
      <c r="D33" s="47">
        <v>7</v>
      </c>
      <c r="E33" s="64">
        <f>Data!AN2</f>
        <v>0.44003894617930916</v>
      </c>
      <c r="F33" s="64">
        <f>Data!AO2</f>
        <v>1.9243447075936424E-2</v>
      </c>
      <c r="G33" s="64">
        <f>Data!AP2</f>
        <v>0.27366184928800497</v>
      </c>
      <c r="H33" s="64">
        <f>Data!AQ2</f>
        <v>-0.69908193276649944</v>
      </c>
      <c r="I33" s="64">
        <f>Data!AR2</f>
        <v>8.9530152595976437E-2</v>
      </c>
      <c r="J33" s="64">
        <f>Data!AN3</f>
        <v>-0.63309396722070077</v>
      </c>
      <c r="K33" s="64">
        <f>Data!AO3</f>
        <v>3.7784343309836994E-2</v>
      </c>
      <c r="L33" s="64">
        <f>Data!AP3</f>
        <v>0.26124380538035563</v>
      </c>
      <c r="M33" s="64">
        <f>Data!AQ3</f>
        <v>-0.27448374683866072</v>
      </c>
      <c r="N33" s="64">
        <f>Data!AR3</f>
        <v>0</v>
      </c>
    </row>
    <row r="34" spans="4:14" x14ac:dyDescent="0.25">
      <c r="D34" s="47">
        <v>14</v>
      </c>
      <c r="E34" s="64">
        <f>Data!AN4</f>
        <v>0.43915716388511705</v>
      </c>
      <c r="F34" s="64">
        <f>Data!AO4</f>
        <v>2.3506269301059004E-2</v>
      </c>
      <c r="G34" s="64">
        <f>Data!AP4</f>
        <v>0.46048501388753238</v>
      </c>
      <c r="H34" s="64">
        <f>Data!AQ4</f>
        <v>-0.21997921572852708</v>
      </c>
      <c r="I34" s="64">
        <f>Data!AR4</f>
        <v>0.25336315744317306</v>
      </c>
      <c r="J34" s="64">
        <f>Data!AN5</f>
        <v>-0.50631863999413307</v>
      </c>
      <c r="K34" s="64">
        <f>Data!AO5</f>
        <v>8.4128961289697771E-3</v>
      </c>
      <c r="L34" s="64">
        <f>Data!AP5</f>
        <v>0.46585557707124187</v>
      </c>
      <c r="M34" s="64">
        <f>Data!AQ5</f>
        <v>-0.52400784782957854</v>
      </c>
      <c r="N34" s="64">
        <f>Data!AR5</f>
        <v>0</v>
      </c>
    </row>
    <row r="35" spans="4:14" x14ac:dyDescent="0.25">
      <c r="D35" s="47">
        <v>21</v>
      </c>
      <c r="E35" s="64">
        <f>Data!AN6</f>
        <v>0.50367824920654125</v>
      </c>
      <c r="F35" s="64">
        <f>Data!AO6</f>
        <v>7.0810944044473051E-3</v>
      </c>
      <c r="G35" s="64">
        <f>Data!AP6</f>
        <v>0.55356481335482599</v>
      </c>
      <c r="H35" s="64">
        <f>Data!AQ6</f>
        <v>-0.49574401096850712</v>
      </c>
      <c r="I35" s="64">
        <f>Data!AR6</f>
        <v>0.35741487698137531</v>
      </c>
      <c r="J35" s="64">
        <f>Data!AN7</f>
        <v>-0.50629888186632033</v>
      </c>
      <c r="K35" s="64">
        <f>Data!AO7</f>
        <v>9.2188877153526836E-3</v>
      </c>
      <c r="L35" s="64">
        <f>Data!AP7</f>
        <v>0.55351933960840294</v>
      </c>
      <c r="M35" s="64">
        <f>Data!AQ7</f>
        <v>-0.32752065667481234</v>
      </c>
      <c r="N35" s="64">
        <f>Data!AR7</f>
        <v>0</v>
      </c>
    </row>
    <row r="36" spans="4:14" x14ac:dyDescent="0.25">
      <c r="D36" s="47">
        <v>30</v>
      </c>
      <c r="E36" s="64">
        <f>Data!AN8</f>
        <v>0.50191832926323676</v>
      </c>
      <c r="F36" s="64">
        <f>Data!AO8</f>
        <v>8.1124571478548499E-3</v>
      </c>
      <c r="G36" s="64">
        <f>Data!AP8</f>
        <v>0.62915426058631974</v>
      </c>
      <c r="H36" s="64">
        <f>Data!AQ8</f>
        <v>-0.34414202981510084</v>
      </c>
      <c r="I36" s="64">
        <f>Data!AR8</f>
        <v>0.46130686775737201</v>
      </c>
      <c r="J36" s="64">
        <f>Data!AN9</f>
        <v>-0.49255513562133513</v>
      </c>
      <c r="K36" s="64">
        <f>Data!AO9</f>
        <v>6.9147483502097224E-3</v>
      </c>
      <c r="L36" s="64">
        <f>Data!AP9</f>
        <v>0.62905197783162436</v>
      </c>
      <c r="M36" s="64">
        <f>Data!AQ9</f>
        <v>-0.33926126747419477</v>
      </c>
      <c r="N36" s="64">
        <f>Data!AR9</f>
        <v>0</v>
      </c>
    </row>
    <row r="37" spans="4:14" x14ac:dyDescent="0.25">
      <c r="D37" s="47">
        <v>60</v>
      </c>
      <c r="E37" s="64">
        <f>Data!AN10</f>
        <v>0.53136102243973871</v>
      </c>
      <c r="F37" s="64">
        <f>Data!AO10</f>
        <v>4.7251569096627023E-3</v>
      </c>
      <c r="G37" s="64">
        <f>Data!AP10</f>
        <v>0.91518444362646112</v>
      </c>
      <c r="H37" s="64">
        <f>Data!AQ10</f>
        <v>-0.28142676768179675</v>
      </c>
      <c r="I37" s="64">
        <f>Data!AR10</f>
        <v>0.97837731607455258</v>
      </c>
      <c r="J37" s="64">
        <f>Data!AN11</f>
        <v>-0.47502764563289124</v>
      </c>
      <c r="K37" s="64">
        <f>Data!AO11</f>
        <v>5.9848622391361923E-3</v>
      </c>
      <c r="L37" s="64">
        <f>Data!AP11</f>
        <v>0.91622327540266835</v>
      </c>
      <c r="M37" s="64">
        <f>Data!AQ11</f>
        <v>-0.16959923978708791</v>
      </c>
      <c r="N37" s="64">
        <f>Data!AR11</f>
        <v>-1.9858874868800076E-306</v>
      </c>
    </row>
    <row r="38" spans="4:14" x14ac:dyDescent="0.25">
      <c r="D38" s="47">
        <v>90</v>
      </c>
      <c r="E38" s="64">
        <f>Data!AN12</f>
        <v>0.53794249797061444</v>
      </c>
      <c r="F38" s="64">
        <f>Data!AO12</f>
        <v>5.0020037791293787E-3</v>
      </c>
      <c r="G38" s="64">
        <f>Data!AP12</f>
        <v>1.0906241135252772</v>
      </c>
      <c r="H38" s="64">
        <f>Data!AQ12</f>
        <v>-0.19606114728655535</v>
      </c>
      <c r="I38" s="64">
        <f>Data!AR12</f>
        <v>1.3891772528862447</v>
      </c>
      <c r="J38" s="64">
        <f>Data!AN13</f>
        <v>-0.45780566027412517</v>
      </c>
      <c r="K38" s="64">
        <f>Data!AO13</f>
        <v>4.1824962087683836E-3</v>
      </c>
      <c r="L38" s="64">
        <f>Data!AP13</f>
        <v>1.0894493820218079</v>
      </c>
      <c r="M38" s="64">
        <f>Data!AQ13</f>
        <v>-0.16895736641278475</v>
      </c>
      <c r="N38" s="64">
        <f>Data!AR13</f>
        <v>-1.6299090648023326E-151</v>
      </c>
    </row>
    <row r="39" spans="4:14" x14ac:dyDescent="0.25">
      <c r="D39" s="47">
        <v>180</v>
      </c>
      <c r="E39" s="64">
        <f>Data!AN14</f>
        <v>0.57007510723942256</v>
      </c>
      <c r="F39" s="64">
        <f>Data!AO14</f>
        <v>2.9517676341555333E-3</v>
      </c>
      <c r="G39" s="64">
        <f>Data!AP14</f>
        <v>1.5132042143081561</v>
      </c>
      <c r="H39" s="64">
        <f>Data!AQ14</f>
        <v>-0.16889907218592107</v>
      </c>
      <c r="I39" s="64">
        <f>Data!AR14</f>
        <v>2.7068892776704314</v>
      </c>
      <c r="J39" s="64">
        <f>Data!AN15</f>
        <v>-0.43425418558862561</v>
      </c>
      <c r="K39" s="64">
        <f>Data!AO15</f>
        <v>3.6767181057348625E-3</v>
      </c>
      <c r="L39" s="64">
        <f>Data!AP15</f>
        <v>1.5160573123515693</v>
      </c>
      <c r="M39" s="64">
        <f>Data!AQ15</f>
        <v>-8.3813556650955315E-2</v>
      </c>
      <c r="N39" s="64">
        <f>Data!AR15</f>
        <v>-1.8299024874430551E-119</v>
      </c>
    </row>
    <row r="40" spans="4:14" x14ac:dyDescent="0.25">
      <c r="D40" s="47">
        <v>365</v>
      </c>
      <c r="E40" s="64">
        <f>Data!AN16</f>
        <v>0.59721599062643804</v>
      </c>
      <c r="F40" s="64">
        <f>Data!AO16</f>
        <v>2.6714143780985473E-3</v>
      </c>
      <c r="G40" s="64">
        <f>Data!AP16</f>
        <v>2.0184802976754321</v>
      </c>
      <c r="H40" s="64">
        <f>Data!AQ16</f>
        <v>-0.11098429925378292</v>
      </c>
      <c r="I40" s="64">
        <f>Data!AR16</f>
        <v>4.8771824071794283</v>
      </c>
      <c r="J40" s="64">
        <f>Data!AN17</f>
        <v>-0.40176379439007925</v>
      </c>
      <c r="K40" s="64">
        <f>Data!AO17</f>
        <v>2.4573154808775286E-3</v>
      </c>
      <c r="L40" s="64">
        <f>Data!AP17</f>
        <v>2.0171636244563431</v>
      </c>
      <c r="M40" s="64">
        <f>Data!AQ17</f>
        <v>-6.0054689080535975E-2</v>
      </c>
      <c r="N40" s="64">
        <f>Data!AR17</f>
        <v>-8.8074476706531643E-56</v>
      </c>
    </row>
  </sheetData>
  <conditionalFormatting sqref="B17:B26">
    <cfRule type="containsText" dxfId="11" priority="1" operator="containsText" text="Investigate">
      <formula>NOT(ISERROR(SEARCH("Investigate",B17)))</formula>
    </cfRule>
    <cfRule type="containsText" dxfId="10" priority="2" operator="containsText" text="No">
      <formula>NOT(ISERROR(SEARCH("No",B17)))</formula>
    </cfRule>
    <cfRule type="containsText" dxfId="9" priority="3" operator="containsText" text="Yes">
      <formula>NOT(ISERROR(SEARCH("Yes",B17)))</formula>
    </cfRule>
  </conditionalFormatting>
  <dataValidations count="1">
    <dataValidation type="custom" operator="greaterThanOrEqual" allowBlank="1" showInputMessage="1" showErrorMessage="1" errorTitle="Error" error="Percentages between 1% - 100% is allowed" sqref="A11" xr:uid="{C74720D9-DDD0-4337-963A-90DF62F7F5EA}">
      <formula1>AND(ISNUMBER(Risk_free_rate),Risk_free_rate&gt;=0, Risk_free_rate&lt;=100%)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_main">
              <controlPr defaultSize="0" print="0" autoFill="0" autoPict="0" macro="[0]!RefreshAndCalculate">
                <anchor moveWithCells="1" sizeWithCells="1">
                  <from>
                    <xdr:col>1</xdr:col>
                    <xdr:colOff>133350</xdr:colOff>
                    <xdr:row>0</xdr:row>
                    <xdr:rowOff>142875</xdr:rowOff>
                  </from>
                  <to>
                    <xdr:col>1</xdr:col>
                    <xdr:colOff>1666875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EBC5A-28A6-4CDC-94C2-D079E5F30191}">
  <sheetPr codeName="Sheet2"/>
  <dimension ref="A1:AV5032"/>
  <sheetViews>
    <sheetView topLeftCell="A4998" workbookViewId="0">
      <selection activeCell="AB1" sqref="AB1:AM1"/>
    </sheetView>
  </sheetViews>
  <sheetFormatPr defaultRowHeight="15" x14ac:dyDescent="0.25"/>
  <cols>
    <col min="1" max="1" width="10.5703125" style="2" bestFit="1" customWidth="1"/>
    <col min="2" max="2" width="8.140625" style="21" bestFit="1" customWidth="1"/>
    <col min="3" max="3" width="7.42578125" style="21" bestFit="1" customWidth="1"/>
    <col min="4" max="4" width="6.85546875" style="21" bestFit="1" customWidth="1"/>
    <col min="5" max="5" width="8.5703125" style="21" bestFit="1" customWidth="1"/>
    <col min="6" max="6" width="16.28515625" style="16" bestFit="1" customWidth="1"/>
    <col min="7" max="7" width="12.7109375" style="21" bestFit="1" customWidth="1"/>
    <col min="8" max="8" width="15.5703125" bestFit="1" customWidth="1"/>
    <col min="9" max="9" width="12.7109375" bestFit="1" customWidth="1"/>
    <col min="12" max="12" width="10.5703125" style="2" bestFit="1" customWidth="1"/>
    <col min="13" max="13" width="8.140625" style="21" bestFit="1" customWidth="1"/>
    <col min="14" max="14" width="10.5703125" style="21" bestFit="1" customWidth="1"/>
    <col min="15" max="15" width="8.140625" style="21" bestFit="1" customWidth="1"/>
    <col min="16" max="16" width="7.42578125" style="21" bestFit="1" customWidth="1"/>
    <col min="17" max="17" width="6.85546875" style="21" bestFit="1" customWidth="1"/>
    <col min="18" max="18" width="8.5703125" style="16" bestFit="1" customWidth="1"/>
    <col min="19" max="19" width="10.140625" style="21" bestFit="1" customWidth="1"/>
    <col min="20" max="20" width="16.28515625" bestFit="1" customWidth="1"/>
    <col min="21" max="21" width="12.7109375" bestFit="1" customWidth="1"/>
    <col min="22" max="22" width="18.5703125" bestFit="1" customWidth="1"/>
    <col min="23" max="23" width="12" bestFit="1" customWidth="1"/>
    <col min="24" max="24" width="18.5703125" bestFit="1" customWidth="1"/>
    <col min="25" max="25" width="12" bestFit="1" customWidth="1"/>
    <col min="26" max="26" width="13.5703125" bestFit="1" customWidth="1"/>
    <col min="27" max="27" width="13.7109375" bestFit="1" customWidth="1"/>
    <col min="28" max="28" width="13.5703125" bestFit="1" customWidth="1"/>
    <col min="29" max="29" width="13.7109375" bestFit="1" customWidth="1"/>
    <col min="30" max="30" width="9.140625" bestFit="1" customWidth="1"/>
    <col min="31" max="31" width="7.42578125" bestFit="1" customWidth="1"/>
    <col min="32" max="32" width="8.42578125" bestFit="1" customWidth="1"/>
    <col min="33" max="33" width="7.85546875" bestFit="1" customWidth="1"/>
    <col min="34" max="34" width="6.140625" bestFit="1" customWidth="1"/>
    <col min="35" max="35" width="6.28515625" bestFit="1" customWidth="1"/>
    <col min="36" max="36" width="6.5703125" bestFit="1" customWidth="1"/>
    <col min="37" max="37" width="10" bestFit="1" customWidth="1"/>
    <col min="38" max="38" width="16" bestFit="1" customWidth="1"/>
    <col min="39" max="39" width="21.140625" bestFit="1" customWidth="1"/>
    <col min="40" max="40" width="12.85546875" bestFit="1" customWidth="1"/>
    <col min="41" max="42" width="12.140625" bestFit="1" customWidth="1"/>
    <col min="43" max="44" width="12.85546875" bestFit="1" customWidth="1"/>
    <col min="45" max="45" width="13.85546875" bestFit="1" customWidth="1"/>
    <col min="46" max="46" width="12.140625" bestFit="1" customWidth="1"/>
    <col min="47" max="48" width="12.85546875" bestFit="1" customWidth="1"/>
  </cols>
  <sheetData>
    <row r="1" spans="1:48" x14ac:dyDescent="0.25">
      <c r="A1" s="2" t="s">
        <v>33</v>
      </c>
      <c r="B1" s="21" t="s">
        <v>34</v>
      </c>
      <c r="C1" s="21" t="s">
        <v>35</v>
      </c>
      <c r="D1" s="21" t="s">
        <v>36</v>
      </c>
      <c r="E1" s="21" t="s">
        <v>37</v>
      </c>
      <c r="F1" s="16" t="s">
        <v>38</v>
      </c>
      <c r="G1" s="21" t="s">
        <v>39</v>
      </c>
      <c r="H1" s="21" t="s">
        <v>119</v>
      </c>
      <c r="I1" s="21" t="s">
        <v>120</v>
      </c>
      <c r="L1"/>
      <c r="M1"/>
      <c r="N1" s="2" t="s">
        <v>33</v>
      </c>
      <c r="O1" s="21" t="s">
        <v>34</v>
      </c>
      <c r="P1" s="21" t="s">
        <v>35</v>
      </c>
      <c r="Q1" s="21" t="s">
        <v>36</v>
      </c>
      <c r="R1" s="21" t="s">
        <v>37</v>
      </c>
      <c r="S1" t="s">
        <v>39</v>
      </c>
      <c r="T1" s="16" t="s">
        <v>38</v>
      </c>
      <c r="U1" s="21" t="s">
        <v>40</v>
      </c>
      <c r="W1" s="22"/>
      <c r="X1" t="s">
        <v>45</v>
      </c>
      <c r="Y1" t="s">
        <v>1</v>
      </c>
      <c r="AB1" t="s">
        <v>64</v>
      </c>
      <c r="AC1" t="s">
        <v>65</v>
      </c>
      <c r="AD1" t="s">
        <v>66</v>
      </c>
      <c r="AE1" t="s">
        <v>67</v>
      </c>
      <c r="AF1" t="s">
        <v>68</v>
      </c>
      <c r="AG1" t="s">
        <v>69</v>
      </c>
      <c r="AH1" t="s">
        <v>70</v>
      </c>
      <c r="AI1" t="s">
        <v>71</v>
      </c>
      <c r="AJ1" t="s">
        <v>72</v>
      </c>
      <c r="AK1" t="s">
        <v>73</v>
      </c>
      <c r="AL1" t="s">
        <v>74</v>
      </c>
      <c r="AM1" t="s">
        <v>75</v>
      </c>
      <c r="AN1" t="s">
        <v>101</v>
      </c>
      <c r="AO1" t="s">
        <v>102</v>
      </c>
      <c r="AP1" t="s">
        <v>103</v>
      </c>
      <c r="AQ1" t="s">
        <v>104</v>
      </c>
      <c r="AR1" t="s">
        <v>105</v>
      </c>
      <c r="AS1" t="s">
        <v>106</v>
      </c>
      <c r="AT1" t="s">
        <v>107</v>
      </c>
      <c r="AU1" t="s">
        <v>108</v>
      </c>
      <c r="AV1" t="s">
        <v>109</v>
      </c>
    </row>
    <row r="2" spans="1:48" x14ac:dyDescent="0.25">
      <c r="A2" s="2">
        <v>46307</v>
      </c>
      <c r="B2" s="21">
        <v>537.530029296875</v>
      </c>
      <c r="C2" s="21">
        <v>542.739990234375</v>
      </c>
      <c r="D2" s="21">
        <v>535.70001220703125</v>
      </c>
      <c r="E2" s="21">
        <v>541.1500244140625</v>
      </c>
      <c r="F2" s="16">
        <f>(StockData[[#This Row],[Close]]-E3)/E3</f>
        <v>1.1363031017658298E-2</v>
      </c>
      <c r="G2" s="21">
        <v>18292000</v>
      </c>
      <c r="H2" s="21">
        <f>IF(ISNUMBER(E2),MAX($E$2:E2),"")</f>
        <v>541.1500244140625</v>
      </c>
      <c r="I2" s="21">
        <f>IF(AND(ISNUMBER(E2),ISNUMBER(H2)),E2/H2-1,"")</f>
        <v>0</v>
      </c>
      <c r="L2"/>
      <c r="M2"/>
      <c r="N2" s="2">
        <v>46307</v>
      </c>
      <c r="O2" s="21">
        <v>778.780029296875</v>
      </c>
      <c r="P2" s="21">
        <v>779.4000244140625</v>
      </c>
      <c r="Q2" s="21">
        <v>777.04998779296875</v>
      </c>
      <c r="R2" s="21">
        <v>778.0999755859375</v>
      </c>
      <c r="S2">
        <v>18639800</v>
      </c>
      <c r="T2" s="16">
        <f>(SP500_Data[[#This Row],[Close]]-R3)/R3</f>
        <v>-6.0371159158397348E-4</v>
      </c>
      <c r="U2" s="21">
        <v>34502700</v>
      </c>
      <c r="X2" t="s">
        <v>2</v>
      </c>
      <c r="Y2">
        <v>758376000000</v>
      </c>
      <c r="AB2">
        <v>7</v>
      </c>
      <c r="AC2">
        <v>6</v>
      </c>
      <c r="AD2" t="s">
        <v>121</v>
      </c>
      <c r="AE2" t="s">
        <v>76</v>
      </c>
      <c r="AF2">
        <v>545</v>
      </c>
      <c r="AG2">
        <v>6.5749999999999993</v>
      </c>
      <c r="AH2">
        <v>6.3</v>
      </c>
      <c r="AI2">
        <v>6.85</v>
      </c>
      <c r="AJ2">
        <v>7.5</v>
      </c>
      <c r="AK2">
        <v>78</v>
      </c>
      <c r="AL2">
        <v>105</v>
      </c>
      <c r="AM2" t="s">
        <v>122</v>
      </c>
      <c r="AN2">
        <f>IFERROR(IF(OR(AC2&lt;=0,AT2&lt;=0,AF2&lt;=0),"",IF(AE2="C",_xlfn.NORM.S.DIST((LN((Main!$E$15/100)/AF2)+(Risk_free_rate+AT2^2/2)*AC2/365)/(AT2*SQRT(AC2/365)),TRUE),_xlfn.NORM.S.DIST((LN((Main!$E$15/100)/AF2)+(Risk_free_rate+AT2^2/2)*AC2/365)/(AT2*SQRT(AC2/365)),TRUE)-1)),"")</f>
        <v>0.44003894617930916</v>
      </c>
      <c r="AO2">
        <f>IFERROR(IF(OR(AC2&lt;=0,AT2&lt;=0,AF2&lt;=0),"",_xlfn.NORM.S.DIST(AU2,FALSE)/((Main!$E$15/100)*AT2*SQRT(AC2/365))),"")</f>
        <v>1.9243447075936424E-2</v>
      </c>
      <c r="AP2">
        <f>IFERROR(IF(OR(AC2&lt;=0,AT2&lt;=0,AF2&lt;=0),"",(Main!$E$15/100)*_xlfn.NORM.S.DIST(AU2,FALSE)*SQRT(AC2/365)/100),"")</f>
        <v>0.27366184928800497</v>
      </c>
      <c r="AQ2">
        <f>IFERROR(IF(OR(AC2&lt;=0,AT2&lt;=0,AF2&lt;=0),"",(-((Main!$E$15/100)*_xlfn.NORM.S.DIST(AU2,FALSE)*AT2/(2*SQRT(AC2/365)))-IF(AE2="C",1,-1)*Risk_free_rate*AF2*EXP(-Risk_free_rate*AC2/365)*_xlfn.NORM.S.DIST(IF(AE2="C",AV2,-AV2),TRUE))/365),"")</f>
        <v>-0.69908193276649944</v>
      </c>
      <c r="AR2">
        <f>IFERROR(IF(OR(AC2&lt;=0,AT2&lt;=0,AF2&lt;=0),"",IF(AE2="C",1,-1)*AF2*(AC2/365)*EXP(-Risk_free_rate*AC2/365)*_xlfn.NORM.S.DIST(IF(AE2="C",1,-1)*((LN(Main!$E$15/AF2)+(Risk_free_rate+AT2^2/2)*AC2/365)/(AT2*SQRT(AC2/365))-AT2*SQRT(AC2/365)),TRUE)/100),"")</f>
        <v>8.9530152595976437E-2</v>
      </c>
      <c r="AS2">
        <f>IFERROR(IF(OR(AC2&lt;=0,AT2&lt;=0,AF2&lt;=0),"",IF(AE2="C",(Main!$E$15/100)*_xlfn.NORM.S.DIST(AU2,TRUE)-AF2*EXP(-Risk_free_rate*AC2/365)*_xlfn.NORM.S.DIST(AV2,TRUE),AF2*EXP(-Risk_free_rate*AC2/365)*_xlfn.NORM.S.DIST(-AV2,TRUE)-(Main!$E$15/100)*_xlfn.NORM.S.DIST(-AU2,TRUE))),"")</f>
        <v>6.5749999999999602</v>
      </c>
      <c r="AT2">
        <f>IFERROR(IF(AE2="C",_xlfn.XLOOKUP(AB2,Main!$D$22:$D$29,Main!$E$22:$E$29),_xlfn.XLOOKUP(AB2,Main!$D$22:$D$29,Main!$G$22:$G$29)),"")</f>
        <v>0.29541846482416811</v>
      </c>
      <c r="AU2">
        <f>IFERROR((LN((Main!$E$15/100)/AF2)+(Risk_free_rate+AT2^2/2)*AC2/365)/(AT2*SQRT(AC2/365)),"")</f>
        <v>-0.15087047377119792</v>
      </c>
      <c r="AV2">
        <f t="shared" ref="AV2:AV17" si="0">IFERROR(AU2-AT2*SQRT(AC2/365),"")</f>
        <v>-0.18874671116784475</v>
      </c>
    </row>
    <row r="3" spans="1:48" x14ac:dyDescent="0.25">
      <c r="A3" s="2">
        <v>46304</v>
      </c>
      <c r="B3" s="21">
        <v>528.239990234375</v>
      </c>
      <c r="C3" s="21">
        <v>537.219970703125</v>
      </c>
      <c r="D3" s="21">
        <v>526.239990234375</v>
      </c>
      <c r="E3" s="21">
        <v>535.07000732421875</v>
      </c>
      <c r="F3" s="16">
        <f>(StockData[[#This Row],[Close]]-E4)/E4</f>
        <v>2.3841913323325286E-2</v>
      </c>
      <c r="G3" s="21">
        <v>18500600</v>
      </c>
      <c r="H3" s="21">
        <f>IF(ISNUMBER(E3),MAX($E$2:E3),"")</f>
        <v>541.1500244140625</v>
      </c>
      <c r="I3" s="21">
        <f>IF(AND(ISNUMBER(E3),ISNUMBER(H3)),E3/H3-1,"")</f>
        <v>-1.1235363236704932E-2</v>
      </c>
      <c r="L3"/>
      <c r="M3"/>
      <c r="N3" s="2">
        <v>46304</v>
      </c>
      <c r="O3" s="21">
        <v>776.239990234375</v>
      </c>
      <c r="P3" s="21">
        <v>779.41998291015625</v>
      </c>
      <c r="Q3" s="21">
        <v>775.1400146484375</v>
      </c>
      <c r="R3" s="21">
        <v>778.57000732421875</v>
      </c>
      <c r="S3">
        <v>22624500</v>
      </c>
      <c r="T3" s="16">
        <f>(SP500_Data[[#This Row],[Close]]-R4)/R4</f>
        <v>5.9953932427339318E-3</v>
      </c>
      <c r="U3" s="21">
        <v>28751600</v>
      </c>
      <c r="V3" s="21"/>
      <c r="W3" s="21"/>
      <c r="X3" t="s">
        <v>46</v>
      </c>
      <c r="Y3">
        <v>315989000000</v>
      </c>
      <c r="AB3">
        <v>7</v>
      </c>
      <c r="AC3">
        <v>6</v>
      </c>
      <c r="AD3" t="s">
        <v>121</v>
      </c>
      <c r="AE3" t="s">
        <v>77</v>
      </c>
      <c r="AF3">
        <v>545</v>
      </c>
      <c r="AG3">
        <v>5.9749999999999996</v>
      </c>
      <c r="AH3">
        <v>5.7</v>
      </c>
      <c r="AI3">
        <v>6.25</v>
      </c>
      <c r="AJ3">
        <v>6.05</v>
      </c>
      <c r="AK3">
        <v>124</v>
      </c>
      <c r="AL3">
        <v>21</v>
      </c>
      <c r="AM3" t="s">
        <v>123</v>
      </c>
      <c r="AN3">
        <f>IFERROR(IF(OR(AC3&lt;=0,AT3&lt;=0,AF3&lt;=0),"",IF(AE3="C",_xlfn.NORM.S.DIST((LN((Main!$E$15/100)/AF3)+(Risk_free_rate+AT3^2/2)*AC3/365)/(AT3*SQRT(AC3/365)),TRUE),_xlfn.NORM.S.DIST((LN((Main!$E$15/100)/AF3)+(Risk_free_rate+AT3^2/2)*AC3/365)/(AT3*SQRT(AC3/365)),TRUE)-1)),"")</f>
        <v>-0.63309396722070077</v>
      </c>
      <c r="AO3">
        <f>IFERROR(IF(OR(AC3&lt;=0,AT3&lt;=0,AF3&lt;=0),"",_xlfn.NORM.S.DIST(AU3,FALSE)/((Main!$E$15/100)*AT3*SQRT(AC3/365))),"")</f>
        <v>3.7784343309836994E-2</v>
      </c>
      <c r="AP3">
        <f>IFERROR(IF(OR(AC3&lt;=0,AT3&lt;=0,AF3&lt;=0),"",(Main!$E$15/100)*_xlfn.NORM.S.DIST(AU3,FALSE)*SQRT(AC3/365)/100),"")</f>
        <v>0.26124380538035563</v>
      </c>
      <c r="AQ3">
        <f>IFERROR(IF(OR(AC3&lt;=0,AT3&lt;=0,AF3&lt;=0),"",(-((Main!$E$15/100)*_xlfn.NORM.S.DIST(AU3,FALSE)*AT3/(2*SQRT(AC3/365)))-IF(AE3="C",1,-1)*Risk_free_rate*AF3*EXP(-Risk_free_rate*AC3/365)*_xlfn.NORM.S.DIST(IF(AE3="C",AV3,-AV3),TRUE))/365),"")</f>
        <v>-0.27448374683866072</v>
      </c>
      <c r="AR3">
        <f>IFERROR(IF(OR(AC3&lt;=0,AT3&lt;=0,AF3&lt;=0),"",IF(AE3="C",1,-1)*AF3*(AC3/365)*EXP(-Risk_free_rate*AC3/365)*_xlfn.NORM.S.DIST(IF(AE3="C",1,-1)*((LN(Main!$E$15/AF3)+(Risk_free_rate+AT3^2/2)*AC3/365)/(AT3*SQRT(AC3/365))-AT3*SQRT(AC3/365)),TRUE)/100),"")</f>
        <v>0</v>
      </c>
      <c r="AS3">
        <f>IFERROR(IF(OR(AC3&lt;=0,AT3&lt;=0,AF3&lt;=0),"",IF(AE3="C",(Main!$E$15/100)*_xlfn.NORM.S.DIST(AU3,TRUE)-AF3*EXP(-Risk_free_rate*AC3/365)*_xlfn.NORM.S.DIST(AV3,TRUE),AF3*EXP(-Risk_free_rate*AC3/365)*_xlfn.NORM.S.DIST(-AV3,TRUE)-(Main!$E$15/100)*_xlfn.NORM.S.DIST(-AU3,TRUE))),"")</f>
        <v>5.9750000000000796</v>
      </c>
      <c r="AT3">
        <f>IFERROR(IF(AE3="C",_xlfn.XLOOKUP(AB3,Main!$D$22:$D$29,Main!$E$22:$E$29),_xlfn.XLOOKUP(AB3,Main!$D$22:$D$29,Main!$G$22:$G$29)),"")</f>
        <v>0.14362841634925438</v>
      </c>
      <c r="AU3">
        <f>IFERROR((LN((Main!$E$15/100)/AF3)+(Risk_free_rate+AT3^2/2)*AC3/365)/(AT3*SQRT(AC3/365)),"")</f>
        <v>-0.34005904173631812</v>
      </c>
      <c r="AV3">
        <f t="shared" si="0"/>
        <v>-0.35847395022142831</v>
      </c>
    </row>
    <row r="4" spans="1:48" x14ac:dyDescent="0.25">
      <c r="A4" s="2">
        <v>46303</v>
      </c>
      <c r="B4" s="21">
        <v>529.80999755859375</v>
      </c>
      <c r="C4" s="21">
        <v>533.510009765625</v>
      </c>
      <c r="D4" s="21">
        <v>518.78997802734375</v>
      </c>
      <c r="E4" s="21">
        <v>522.6099853515625</v>
      </c>
      <c r="F4" s="16">
        <f>(StockData[[#This Row],[Close]]-E5)/E5</f>
        <v>-1.3496723577202052E-2</v>
      </c>
      <c r="G4" s="21">
        <v>20228700</v>
      </c>
      <c r="H4" s="21">
        <f>IF(ISNUMBER(E4),MAX($E$2:E4),"")</f>
        <v>541.1500244140625</v>
      </c>
      <c r="I4" s="21">
        <f>IF(AND(ISNUMBER(E4),ISNUMBER(H4)),E4/H4-1,"")</f>
        <v>-3.4260442069783625E-2</v>
      </c>
      <c r="L4"/>
      <c r="M4"/>
      <c r="N4" s="2">
        <v>46303</v>
      </c>
      <c r="O4" s="21">
        <v>774.8599853515625</v>
      </c>
      <c r="P4" s="21">
        <v>777.09002685546875</v>
      </c>
      <c r="Q4" s="21">
        <v>770.44000244140625</v>
      </c>
      <c r="R4" s="21">
        <v>773.92999267578125</v>
      </c>
      <c r="S4">
        <v>40431100</v>
      </c>
      <c r="T4" s="16">
        <f>(SP500_Data[[#This Row],[Close]]-R5)/R5</f>
        <v>-4.2330075800386556E-3</v>
      </c>
      <c r="U4" s="21">
        <v>27422300</v>
      </c>
      <c r="V4" s="21"/>
      <c r="W4" s="21"/>
      <c r="X4" t="s">
        <v>47</v>
      </c>
      <c r="Y4">
        <v>331839000000</v>
      </c>
      <c r="AB4">
        <v>14</v>
      </c>
      <c r="AC4">
        <v>17</v>
      </c>
      <c r="AD4" t="s">
        <v>93</v>
      </c>
      <c r="AE4" t="s">
        <v>76</v>
      </c>
      <c r="AF4">
        <v>545</v>
      </c>
      <c r="AG4">
        <v>17.574999999999999</v>
      </c>
      <c r="AH4">
        <v>17.45</v>
      </c>
      <c r="AI4">
        <v>17.7</v>
      </c>
      <c r="AJ4">
        <v>17.399999999999999</v>
      </c>
      <c r="AK4">
        <v>197</v>
      </c>
      <c r="AL4">
        <v>612</v>
      </c>
      <c r="AM4" t="s">
        <v>124</v>
      </c>
      <c r="AN4">
        <f>IFERROR(IF(OR(AC4&lt;=0,AT4&lt;=0,AF4&lt;=0),"",IF(AE4="C",_xlfn.NORM.S.DIST((LN((Main!$E$15/100)/AF4)+(Risk_free_rate+AT4^2/2)*AC4/365)/(AT4*SQRT(AC4/365)),TRUE),_xlfn.NORM.S.DIST((LN((Main!$E$15/100)/AF4)+(Risk_free_rate+AT4^2/2)*AC4/365)/(AT4*SQRT(AC4/365)),TRUE)-1)),"")</f>
        <v>0.43915716388511705</v>
      </c>
      <c r="AO4">
        <f>IFERROR(IF(OR(AC4&lt;=0,AT4&lt;=0,AF4&lt;=0),"",_xlfn.NORM.S.DIST(AU4,FALSE)/((Main!$E$15/100)*AT4*SQRT(AC4/365))),"")</f>
        <v>2.3506269301059004E-2</v>
      </c>
      <c r="AP4">
        <f>IFERROR(IF(OR(AC4&lt;=0,AT4&lt;=0,AF4&lt;=0),"",(Main!$E$15/100)*_xlfn.NORM.S.DIST(AU4,FALSE)*SQRT(AC4/365)/100),"")</f>
        <v>0.46048501388753238</v>
      </c>
      <c r="AQ4">
        <f>IFERROR(IF(OR(AC4&lt;=0,AT4&lt;=0,AF4&lt;=0),"",(-((Main!$E$15/100)*_xlfn.NORM.S.DIST(AU4,FALSE)*AT4/(2*SQRT(AC4/365)))-IF(AE4="C",1,-1)*Risk_free_rate*AF4*EXP(-Risk_free_rate*AC4/365)*_xlfn.NORM.S.DIST(IF(AE4="C",AV4,-AV4),TRUE))/365),"")</f>
        <v>-0.21997921572852708</v>
      </c>
      <c r="AR4">
        <f>IFERROR(IF(OR(AC4&lt;=0,AT4&lt;=0,AF4&lt;=0),"",IF(AE4="C",1,-1)*AF4*(AC4/365)*EXP(-Risk_free_rate*AC4/365)*_xlfn.NORM.S.DIST(IF(AE4="C",1,-1)*((LN(Main!$E$15/AF4)+(Risk_free_rate+AT4^2/2)*AC4/365)/(AT4*SQRT(AC4/365))-AT4*SQRT(AC4/365)),TRUE)/100),"")</f>
        <v>0.25336315744317306</v>
      </c>
      <c r="AS4">
        <f>IFERROR(IF(OR(AC4&lt;=0,AT4&lt;=0,AF4&lt;=0),"",IF(AE4="C",(Main!$E$15/100)*_xlfn.NORM.S.DIST(AU4,TRUE)-AF4*EXP(-Risk_free_rate*AC4/365)*_xlfn.NORM.S.DIST(AV4,TRUE),AF4*EXP(-Risk_free_rate*AC4/365)*_xlfn.NORM.S.DIST(-AV4,TRUE)-(Main!$E$15/100)*_xlfn.NORM.S.DIST(-AU4,TRUE))),"")</f>
        <v>5.3864527212026019</v>
      </c>
      <c r="AT4">
        <f>IFERROR(IF(AE4="C",_xlfn.XLOOKUP(AB4,Main!$D$22:$D$29,Main!$E$22:$E$29),_xlfn.XLOOKUP(AB4,Main!$D$22:$D$29,Main!$G$22:$G$29)),"")</f>
        <v>0.14362841634925438</v>
      </c>
      <c r="AU4">
        <f>IFERROR((LN((Main!$E$15/100)/AF4)+(Risk_free_rate+AT4^2/2)*AC4/365)/(AT4*SQRT(AC4/365)),"")</f>
        <v>-0.15310645217697505</v>
      </c>
      <c r="AV4">
        <f t="shared" si="0"/>
        <v>-0.18410336204111769</v>
      </c>
    </row>
    <row r="5" spans="1:48" x14ac:dyDescent="0.25">
      <c r="A5" s="2">
        <v>46302</v>
      </c>
      <c r="B5" s="21">
        <v>530.72998046875</v>
      </c>
      <c r="C5" s="21">
        <v>531.72998046875</v>
      </c>
      <c r="D5" s="21">
        <v>524.69000244140625</v>
      </c>
      <c r="E5" s="21">
        <v>529.760009765625</v>
      </c>
      <c r="F5" s="16">
        <f>(StockData[[#This Row],[Close]]-E6)/E6</f>
        <v>8.6911389243444256E-4</v>
      </c>
      <c r="G5" s="21">
        <v>16790200</v>
      </c>
      <c r="H5" s="21">
        <f>IF(ISNUMBER(E5),MAX($E$2:E5),"")</f>
        <v>541.1500244140625</v>
      </c>
      <c r="I5" s="21">
        <f>IF(AND(ISNUMBER(E5),ISNUMBER(H5)),E5/H5-1,"")</f>
        <v>-2.1047794760371996E-2</v>
      </c>
      <c r="L5"/>
      <c r="M5"/>
      <c r="N5" s="2">
        <v>46302</v>
      </c>
      <c r="O5" s="21">
        <v>775.77001953125</v>
      </c>
      <c r="P5" s="21">
        <v>779.0999755859375</v>
      </c>
      <c r="Q5" s="21">
        <v>773.6099853515625</v>
      </c>
      <c r="R5" s="21">
        <v>777.219970703125</v>
      </c>
      <c r="S5">
        <v>30989200</v>
      </c>
      <c r="T5" s="16">
        <f>(SP500_Data[[#This Row],[Close]]-R6)/R6</f>
        <v>-2.4003081645026236E-3</v>
      </c>
      <c r="U5" s="21">
        <v>32430900</v>
      </c>
      <c r="V5" s="21"/>
      <c r="W5" s="21"/>
      <c r="X5" t="s">
        <v>48</v>
      </c>
      <c r="Y5">
        <v>297578000000</v>
      </c>
      <c r="AB5">
        <v>14</v>
      </c>
      <c r="AC5">
        <v>17</v>
      </c>
      <c r="AD5" t="s">
        <v>93</v>
      </c>
      <c r="AE5" t="s">
        <v>77</v>
      </c>
      <c r="AF5">
        <v>545</v>
      </c>
      <c r="AG5">
        <v>16.024999999999999</v>
      </c>
      <c r="AH5">
        <v>15.85</v>
      </c>
      <c r="AI5">
        <v>16.2</v>
      </c>
      <c r="AJ5">
        <v>16</v>
      </c>
      <c r="AK5">
        <v>299</v>
      </c>
      <c r="AL5">
        <v>48</v>
      </c>
      <c r="AM5" t="s">
        <v>125</v>
      </c>
      <c r="AN5">
        <f>IFERROR(IF(OR(AC5&lt;=0,AT5&lt;=0,AF5&lt;=0),"",IF(AE5="C",_xlfn.NORM.S.DIST((LN((Main!$E$15/100)/AF5)+(Risk_free_rate+AT5^2/2)*AC5/365)/(AT5*SQRT(AC5/365)),TRUE),_xlfn.NORM.S.DIST((LN((Main!$E$15/100)/AF5)+(Risk_free_rate+AT5^2/2)*AC5/365)/(AT5*SQRT(AC5/365)),TRUE)-1)),"")</f>
        <v>-0.50631863999413307</v>
      </c>
      <c r="AO5">
        <f>IFERROR(IF(OR(AC5&lt;=0,AT5&lt;=0,AF5&lt;=0),"",_xlfn.NORM.S.DIST(AU5,FALSE)/((Main!$E$15/100)*AT5*SQRT(AC5/365))),"")</f>
        <v>8.4128961289697771E-3</v>
      </c>
      <c r="AP5">
        <f>IFERROR(IF(OR(AC5&lt;=0,AT5&lt;=0,AF5&lt;=0),"",(Main!$E$15/100)*_xlfn.NORM.S.DIST(AU5,FALSE)*SQRT(AC5/365)/100),"")</f>
        <v>0.46585557707124187</v>
      </c>
      <c r="AQ5">
        <f>IFERROR(IF(OR(AC5&lt;=0,AT5&lt;=0,AF5&lt;=0),"",(-((Main!$E$15/100)*_xlfn.NORM.S.DIST(AU5,FALSE)*AT5/(2*SQRT(AC5/365)))-IF(AE5="C",1,-1)*Risk_free_rate*AF5*EXP(-Risk_free_rate*AC5/365)*_xlfn.NORM.S.DIST(IF(AE5="C",AV5,-AV5),TRUE))/365),"")</f>
        <v>-0.52400784782957854</v>
      </c>
      <c r="AR5">
        <f>IFERROR(IF(OR(AC5&lt;=0,AT5&lt;=0,AF5&lt;=0),"",IF(AE5="C",1,-1)*AF5*(AC5/365)*EXP(-Risk_free_rate*AC5/365)*_xlfn.NORM.S.DIST(IF(AE5="C",1,-1)*((LN(Main!$E$15/AF5)+(Risk_free_rate+AT5^2/2)*AC5/365)/(AT5*SQRT(AC5/365))-AT5*SQRT(AC5/365)),TRUE)/100),"")</f>
        <v>0</v>
      </c>
      <c r="AS5">
        <f>IFERROR(IF(OR(AC5&lt;=0,AT5&lt;=0,AF5&lt;=0),"",IF(AE5="C",(Main!$E$15/100)*_xlfn.NORM.S.DIST(AU5,TRUE)-AF5*EXP(-Risk_free_rate*AC5/365)*_xlfn.NORM.S.DIST(AV5,TRUE),AF5*EXP(-Risk_free_rate*AC5/365)*_xlfn.NORM.S.DIST(-AV5,TRUE)-(Main!$E$15/100)*_xlfn.NORM.S.DIST(-AU5,TRUE))),"")</f>
        <v>20.410578331573618</v>
      </c>
      <c r="AT5">
        <f>IFERROR(IF(AE5="C",_xlfn.XLOOKUP(AB5,Main!$D$22:$D$29,Main!$E$22:$E$29),_xlfn.XLOOKUP(AB5,Main!$D$22:$D$29,Main!$G$22:$G$29)),"")</f>
        <v>0.40598907826915553</v>
      </c>
      <c r="AU5">
        <f>IFERROR((LN((Main!$E$15/100)/AF5)+(Risk_free_rate+AT5^2/2)*AC5/365)/(AT5*SQRT(AC5/365)),"")</f>
        <v>-1.5839143924978778E-2</v>
      </c>
      <c r="AV5">
        <f t="shared" si="0"/>
        <v>-0.1034569509356365</v>
      </c>
    </row>
    <row r="6" spans="1:48" x14ac:dyDescent="0.25">
      <c r="A6" s="2">
        <v>46301</v>
      </c>
      <c r="B6" s="21">
        <v>531.67999267578125</v>
      </c>
      <c r="C6" s="21">
        <v>535.69000244140625</v>
      </c>
      <c r="D6" s="21">
        <v>528.780029296875</v>
      </c>
      <c r="E6" s="21">
        <v>529.29998779296875</v>
      </c>
      <c r="F6" s="16">
        <f>(StockData[[#This Row],[Close]]-E7)/E7</f>
        <v>7.8449201695521744E-3</v>
      </c>
      <c r="G6" s="21">
        <v>21107500</v>
      </c>
      <c r="H6" s="21">
        <f>IF(ISNUMBER(E6),MAX($E$2:E6),"")</f>
        <v>541.1500244140625</v>
      </c>
      <c r="I6" s="21">
        <f>IF(AND(ISNUMBER(E6),ISNUMBER(H6)),E6/H6-1,"")</f>
        <v>-2.1897876903774538E-2</v>
      </c>
      <c r="L6"/>
      <c r="M6"/>
      <c r="N6" s="2">
        <v>46301</v>
      </c>
      <c r="O6" s="21">
        <v>778.1500244140625</v>
      </c>
      <c r="P6" s="21">
        <v>781.6199951171875</v>
      </c>
      <c r="Q6" s="21">
        <v>777.96002197265625</v>
      </c>
      <c r="R6" s="21">
        <v>779.09002685546875</v>
      </c>
      <c r="S6">
        <v>36054300</v>
      </c>
      <c r="T6" s="16">
        <f>(SP500_Data[[#This Row],[Close]]-R7)/R7</f>
        <v>5.4979926844148574E-3</v>
      </c>
      <c r="U6" s="21">
        <v>39188700</v>
      </c>
      <c r="V6" s="21"/>
      <c r="W6" s="21"/>
      <c r="X6" t="s">
        <v>49</v>
      </c>
      <c r="Y6">
        <v>155237000000</v>
      </c>
      <c r="AB6">
        <v>21</v>
      </c>
      <c r="AC6">
        <v>24</v>
      </c>
      <c r="AD6" t="s">
        <v>94</v>
      </c>
      <c r="AE6" t="s">
        <v>76</v>
      </c>
      <c r="AF6">
        <v>545</v>
      </c>
      <c r="AG6">
        <v>19.100000000000001</v>
      </c>
      <c r="AH6">
        <v>18.5</v>
      </c>
      <c r="AI6">
        <v>19.7</v>
      </c>
      <c r="AJ6">
        <v>19.850000000000001</v>
      </c>
      <c r="AK6">
        <v>54</v>
      </c>
      <c r="AL6">
        <v>189</v>
      </c>
      <c r="AM6" t="s">
        <v>126</v>
      </c>
      <c r="AN6">
        <f>IFERROR(IF(OR(AC6&lt;=0,AT6&lt;=0,AF6&lt;=0),"",IF(AE6="C",_xlfn.NORM.S.DIST((LN((Main!$E$15/100)/AF6)+(Risk_free_rate+AT6^2/2)*AC6/365)/(AT6*SQRT(AC6/365)),TRUE),_xlfn.NORM.S.DIST((LN((Main!$E$15/100)/AF6)+(Risk_free_rate+AT6^2/2)*AC6/365)/(AT6*SQRT(AC6/365)),TRUE)-1)),"")</f>
        <v>0.50367824920654125</v>
      </c>
      <c r="AO6">
        <f>IFERROR(IF(OR(AC6&lt;=0,AT6&lt;=0,AF6&lt;=0),"",_xlfn.NORM.S.DIST(AU6,FALSE)/((Main!$E$15/100)*AT6*SQRT(AC6/365))),"")</f>
        <v>7.0810944044473051E-3</v>
      </c>
      <c r="AP6">
        <f>IFERROR(IF(OR(AC6&lt;=0,AT6&lt;=0,AF6&lt;=0),"",(Main!$E$15/100)*_xlfn.NORM.S.DIST(AU6,FALSE)*SQRT(AC6/365)/100),"")</f>
        <v>0.55356481335482599</v>
      </c>
      <c r="AQ6">
        <f>IFERROR(IF(OR(AC6&lt;=0,AT6&lt;=0,AF6&lt;=0),"",(-((Main!$E$15/100)*_xlfn.NORM.S.DIST(AU6,FALSE)*AT6/(2*SQRT(AC6/365)))-IF(AE6="C",1,-1)*Risk_free_rate*AF6*EXP(-Risk_free_rate*AC6/365)*_xlfn.NORM.S.DIST(IF(AE6="C",AV6,-AV6),TRUE))/365),"")</f>
        <v>-0.49574401096850712</v>
      </c>
      <c r="AR6">
        <f>IFERROR(IF(OR(AC6&lt;=0,AT6&lt;=0,AF6&lt;=0),"",IF(AE6="C",1,-1)*AF6*(AC6/365)*EXP(-Risk_free_rate*AC6/365)*_xlfn.NORM.S.DIST(IF(AE6="C",1,-1)*((LN(Main!$E$15/AF6)+(Risk_free_rate+AT6^2/2)*AC6/365)/(AT6*SQRT(AC6/365))-AT6*SQRT(AC6/365)),TRUE)/100),"")</f>
        <v>0.35741487698137531</v>
      </c>
      <c r="AS6">
        <f>IFERROR(IF(OR(AC6&lt;=0,AT6&lt;=0,AF6&lt;=0),"",IF(AE6="C",(Main!$E$15/100)*_xlfn.NORM.S.DIST(AU6,TRUE)-AF6*EXP(-Risk_free_rate*AC6/365)*_xlfn.NORM.S.DIST(AV6,TRUE),AF6*EXP(-Risk_free_rate*AC6/365)*_xlfn.NORM.S.DIST(-AV6,TRUE)-(Main!$E$15/100)*_xlfn.NORM.S.DIST(-AU6,TRUE))),"")</f>
        <v>21.326550032921375</v>
      </c>
      <c r="AT6">
        <f>IFERROR(IF(AE6="C",_xlfn.XLOOKUP(AB6,Main!$D$22:$D$29,Main!$E$22:$E$29),_xlfn.XLOOKUP(AB6,Main!$D$22:$D$29,Main!$G$22:$G$29)),"")</f>
        <v>0.40598907826915553</v>
      </c>
      <c r="AU6">
        <f>IFERROR((LN((Main!$E$15/100)/AF6)+(Risk_free_rate+AT6^2/2)*AC6/365)/(AT6*SQRT(AC6/365)),"")</f>
        <v>9.2201340958639622E-3</v>
      </c>
      <c r="AV6">
        <f t="shared" si="0"/>
        <v>-9.4885333503264654E-2</v>
      </c>
    </row>
    <row r="7" spans="1:48" x14ac:dyDescent="0.25">
      <c r="A7" s="2">
        <v>46300</v>
      </c>
      <c r="B7" s="21">
        <v>521.6199951171875</v>
      </c>
      <c r="C7" s="21">
        <v>532.3499755859375</v>
      </c>
      <c r="D7" s="21">
        <v>521.469970703125</v>
      </c>
      <c r="E7" s="21">
        <v>525.17999267578125</v>
      </c>
      <c r="F7" s="16">
        <f>(StockData[[#This Row],[Close]]-E8)/E8</f>
        <v>1.4781680184432232E-2</v>
      </c>
      <c r="G7" s="21">
        <v>26604800</v>
      </c>
      <c r="H7" s="21">
        <f>IF(ISNUMBER(E7),MAX($E$2:E7),"")</f>
        <v>541.1500244140625</v>
      </c>
      <c r="I7" s="21">
        <f>IF(AND(ISNUMBER(E7),ISNUMBER(H7)),E7/H7-1,"")</f>
        <v>-2.9511283410867506E-2</v>
      </c>
      <c r="L7"/>
      <c r="M7"/>
      <c r="N7" s="2">
        <v>46300</v>
      </c>
      <c r="O7" s="21">
        <v>769.69000244140625</v>
      </c>
      <c r="P7" s="21">
        <v>776.6099853515625</v>
      </c>
      <c r="Q7" s="21">
        <v>769.6300048828125</v>
      </c>
      <c r="R7" s="21">
        <v>774.83001708984375</v>
      </c>
      <c r="S7">
        <v>44840200</v>
      </c>
      <c r="T7" s="16">
        <f>(SP500_Data[[#This Row],[Close]]-R8)/R8</f>
        <v>6.7434155483417557E-3</v>
      </c>
      <c r="U7" s="21">
        <v>45520300</v>
      </c>
      <c r="V7" s="21"/>
      <c r="W7" s="21"/>
      <c r="X7" t="s">
        <v>50</v>
      </c>
      <c r="Y7">
        <v>133749000000</v>
      </c>
      <c r="AB7">
        <v>21</v>
      </c>
      <c r="AC7">
        <v>24</v>
      </c>
      <c r="AD7" t="s">
        <v>94</v>
      </c>
      <c r="AE7" t="s">
        <v>77</v>
      </c>
      <c r="AF7">
        <v>545</v>
      </c>
      <c r="AG7">
        <v>17.274999999999999</v>
      </c>
      <c r="AH7">
        <v>16.899999999999999</v>
      </c>
      <c r="AI7">
        <v>17.649999999999999</v>
      </c>
      <c r="AJ7">
        <v>16.03</v>
      </c>
      <c r="AK7">
        <v>4</v>
      </c>
      <c r="AL7">
        <v>54</v>
      </c>
      <c r="AM7" t="s">
        <v>127</v>
      </c>
      <c r="AN7">
        <f>IFERROR(IF(OR(AC7&lt;=0,AT7&lt;=0,AF7&lt;=0),"",IF(AE7="C",_xlfn.NORM.S.DIST((LN((Main!$E$15/100)/AF7)+(Risk_free_rate+AT7^2/2)*AC7/365)/(AT7*SQRT(AC7/365)),TRUE),_xlfn.NORM.S.DIST((LN((Main!$E$15/100)/AF7)+(Risk_free_rate+AT7^2/2)*AC7/365)/(AT7*SQRT(AC7/365)),TRUE)-1)),"")</f>
        <v>-0.50629888186632033</v>
      </c>
      <c r="AO7">
        <f>IFERROR(IF(OR(AC7&lt;=0,AT7&lt;=0,AF7&lt;=0),"",_xlfn.NORM.S.DIST(AU7,FALSE)/((Main!$E$15/100)*AT7*SQRT(AC7/365))),"")</f>
        <v>9.2188877153526836E-3</v>
      </c>
      <c r="AP7">
        <f>IFERROR(IF(OR(AC7&lt;=0,AT7&lt;=0,AF7&lt;=0),"",(Main!$E$15/100)*_xlfn.NORM.S.DIST(AU7,FALSE)*SQRT(AC7/365)/100),"")</f>
        <v>0.55351933960840294</v>
      </c>
      <c r="AQ7">
        <f>IFERROR(IF(OR(AC7&lt;=0,AT7&lt;=0,AF7&lt;=0),"",(-((Main!$E$15/100)*_xlfn.NORM.S.DIST(AU7,FALSE)*AT7/(2*SQRT(AC7/365)))-IF(AE7="C",1,-1)*Risk_free_rate*AF7*EXP(-Risk_free_rate*AC7/365)*_xlfn.NORM.S.DIST(IF(AE7="C",AV7,-AV7),TRUE))/365),"")</f>
        <v>-0.32752065667481234</v>
      </c>
      <c r="AR7">
        <f>IFERROR(IF(OR(AC7&lt;=0,AT7&lt;=0,AF7&lt;=0),"",IF(AE7="C",1,-1)*AF7*(AC7/365)*EXP(-Risk_free_rate*AC7/365)*_xlfn.NORM.S.DIST(IF(AE7="C",1,-1)*((LN(Main!$E$15/AF7)+(Risk_free_rate+AT7^2/2)*AC7/365)/(AT7*SQRT(AC7/365))-AT7*SQRT(AC7/365)),TRUE)/100),"")</f>
        <v>0</v>
      </c>
      <c r="AS7">
        <f>IFERROR(IF(OR(AC7&lt;=0,AT7&lt;=0,AF7&lt;=0),"",IF(AE7="C",(Main!$E$15/100)*_xlfn.NORM.S.DIST(AU7,TRUE)-AF7*EXP(-Risk_free_rate*AC7/365)*_xlfn.NORM.S.DIST(AV7,TRUE),AF7*EXP(-Risk_free_rate*AC7/365)*_xlfn.NORM.S.DIST(-AV7,TRUE)-(Main!$E$15/100)*_xlfn.NORM.S.DIST(-AU7,TRUE))),"")</f>
        <v>18.531911720463313</v>
      </c>
      <c r="AT7">
        <f>IFERROR(IF(AE7="C",_xlfn.XLOOKUP(AB7,Main!$D$22:$D$29,Main!$E$22:$E$29),_xlfn.XLOOKUP(AB7,Main!$D$22:$D$29,Main!$G$22:$G$29)),"")</f>
        <v>0.31181753361154652</v>
      </c>
      <c r="AU7">
        <f>IFERROR((LN((Main!$E$15/100)/AF7)+(Risk_free_rate+AT7^2/2)*AC7/365)/(AT7*SQRT(AC7/365)),"")</f>
        <v>-1.5789611449630953E-2</v>
      </c>
      <c r="AV7">
        <f t="shared" si="0"/>
        <v>-9.5747206074174085E-2</v>
      </c>
    </row>
    <row r="8" spans="1:48" x14ac:dyDescent="0.25">
      <c r="A8" s="2">
        <v>46297</v>
      </c>
      <c r="B8" s="21">
        <v>519.3900146484375</v>
      </c>
      <c r="C8" s="21">
        <v>522.5</v>
      </c>
      <c r="D8" s="21">
        <v>513.65997314453125</v>
      </c>
      <c r="E8" s="21">
        <v>517.530029296875</v>
      </c>
      <c r="F8" s="16">
        <f>(StockData[[#This Row],[Close]]-E9)/E9</f>
        <v>9.2239501101858377E-3</v>
      </c>
      <c r="G8" s="21">
        <v>17822300</v>
      </c>
      <c r="H8" s="21">
        <f>IF(ISNUMBER(E8),MAX($E$2:E8),"")</f>
        <v>541.1500244140625</v>
      </c>
      <c r="I8" s="21">
        <f>IF(AND(ISNUMBER(E8),ISNUMBER(H8)),E8/H8-1,"")</f>
        <v>-4.3647776127816673E-2</v>
      </c>
      <c r="L8"/>
      <c r="M8"/>
      <c r="N8" s="2">
        <v>46297</v>
      </c>
      <c r="O8" s="21">
        <v>770.58001708984375</v>
      </c>
      <c r="P8" s="21">
        <v>772.6500244140625</v>
      </c>
      <c r="Q8" s="21">
        <v>767.1500244140625</v>
      </c>
      <c r="R8" s="21">
        <v>769.6400146484375</v>
      </c>
      <c r="S8">
        <v>46335300</v>
      </c>
      <c r="T8" s="16">
        <f>(SP500_Data[[#This Row],[Close]]-R9)/R9</f>
        <v>7.3954168068736071E-3</v>
      </c>
      <c r="U8" s="21">
        <v>40306000</v>
      </c>
      <c r="X8" t="s">
        <v>51</v>
      </c>
      <c r="Y8">
        <v>119651000000</v>
      </c>
      <c r="AB8">
        <v>30</v>
      </c>
      <c r="AC8">
        <v>31</v>
      </c>
      <c r="AD8" t="s">
        <v>128</v>
      </c>
      <c r="AE8" t="s">
        <v>76</v>
      </c>
      <c r="AF8">
        <v>545</v>
      </c>
      <c r="AG8">
        <v>20.774999999999999</v>
      </c>
      <c r="AH8">
        <v>20.3</v>
      </c>
      <c r="AI8">
        <v>21.25</v>
      </c>
      <c r="AJ8">
        <v>20.9</v>
      </c>
      <c r="AK8">
        <v>85</v>
      </c>
      <c r="AL8">
        <v>183</v>
      </c>
      <c r="AM8" t="s">
        <v>129</v>
      </c>
      <c r="AN8">
        <f>IFERROR(IF(OR(AC8&lt;=0,AT8&lt;=0,AF8&lt;=0),"",IF(AE8="C",_xlfn.NORM.S.DIST((LN((Main!$E$15/100)/AF8)+(Risk_free_rate+AT8^2/2)*AC8/365)/(AT8*SQRT(AC8/365)),TRUE),_xlfn.NORM.S.DIST((LN((Main!$E$15/100)/AF8)+(Risk_free_rate+AT8^2/2)*AC8/365)/(AT8*SQRT(AC8/365)),TRUE)-1)),"")</f>
        <v>0.50191832926323676</v>
      </c>
      <c r="AO8">
        <f>IFERROR(IF(OR(AC8&lt;=0,AT8&lt;=0,AF8&lt;=0),"",_xlfn.NORM.S.DIST(AU8,FALSE)/((Main!$E$15/100)*AT8*SQRT(AC8/365))),"")</f>
        <v>8.1124571478548499E-3</v>
      </c>
      <c r="AP8">
        <f>IFERROR(IF(OR(AC8&lt;=0,AT8&lt;=0,AF8&lt;=0),"",(Main!$E$15/100)*_xlfn.NORM.S.DIST(AU8,FALSE)*SQRT(AC8/365)/100),"")</f>
        <v>0.62915426058631974</v>
      </c>
      <c r="AQ8">
        <f>IFERROR(IF(OR(AC8&lt;=0,AT8&lt;=0,AF8&lt;=0),"",(-((Main!$E$15/100)*_xlfn.NORM.S.DIST(AU8,FALSE)*AT8/(2*SQRT(AC8/365)))-IF(AE8="C",1,-1)*Risk_free_rate*AF8*EXP(-Risk_free_rate*AC8/365)*_xlfn.NORM.S.DIST(IF(AE8="C",AV8,-AV8),TRUE))/365),"")</f>
        <v>-0.34414202981510084</v>
      </c>
      <c r="AR8">
        <f>IFERROR(IF(OR(AC8&lt;=0,AT8&lt;=0,AF8&lt;=0),"",IF(AE8="C",1,-1)*AF8*(AC8/365)*EXP(-Risk_free_rate*AC8/365)*_xlfn.NORM.S.DIST(IF(AE8="C",1,-1)*((LN(Main!$E$15/AF8)+(Risk_free_rate+AT8^2/2)*AC8/365)/(AT8*SQRT(AC8/365))-AT8*SQRT(AC8/365)),TRUE)/100),"")</f>
        <v>0.46130686775737201</v>
      </c>
      <c r="AS8">
        <f>IFERROR(IF(OR(AC8&lt;=0,AT8&lt;=0,AF8&lt;=0),"",IF(AE8="C",(Main!$E$15/100)*_xlfn.NORM.S.DIST(AU8,TRUE)-AF8*EXP(-Risk_free_rate*AC8/365)*_xlfn.NORM.S.DIST(AV8,TRUE),AF8*EXP(-Risk_free_rate*AC8/365)*_xlfn.NORM.S.DIST(-AV8,TRUE)-(Main!$E$15/100)*_xlfn.NORM.S.DIST(-AU8,TRUE))),"")</f>
        <v>18.663278587443614</v>
      </c>
      <c r="AT8">
        <f>IFERROR(IF(AE8="C",_xlfn.XLOOKUP(AB8,Main!$D$22:$D$29,Main!$E$22:$E$29),_xlfn.XLOOKUP(AB8,Main!$D$22:$D$29,Main!$G$22:$G$29)),"")</f>
        <v>0.31181753361154652</v>
      </c>
      <c r="AU8">
        <f>IFERROR((LN((Main!$E$15/100)/AF8)+(Risk_free_rate+AT8^2/2)*AC8/365)/(AT8*SQRT(AC8/365)),"")</f>
        <v>4.808556901968227E-3</v>
      </c>
      <c r="AV8">
        <f t="shared" si="0"/>
        <v>-8.6064460059986664E-2</v>
      </c>
    </row>
    <row r="9" spans="1:48" x14ac:dyDescent="0.25">
      <c r="A9" s="2">
        <v>46296</v>
      </c>
      <c r="B9" s="21">
        <v>519.8800048828125</v>
      </c>
      <c r="C9" s="21">
        <v>522.8499755859375</v>
      </c>
      <c r="D9" s="21">
        <v>512.16998291015625</v>
      </c>
      <c r="E9" s="21">
        <v>512.79998779296875</v>
      </c>
      <c r="F9" s="16">
        <f>(StockData[[#This Row],[Close]]-E10)/E10</f>
        <v>-1.9504117046598298E-4</v>
      </c>
      <c r="G9" s="21">
        <v>19731900</v>
      </c>
      <c r="H9" s="21">
        <f>IF(ISNUMBER(E9),MAX($E$2:E9),"")</f>
        <v>541.1500244140625</v>
      </c>
      <c r="I9" s="21">
        <f>IF(AND(ISNUMBER(E9),ISNUMBER(H9)),E9/H9-1,"")</f>
        <v>-5.2388497352079288E-2</v>
      </c>
      <c r="L9"/>
      <c r="M9"/>
      <c r="N9" s="2">
        <v>46296</v>
      </c>
      <c r="O9" s="21">
        <v>764.3599853515625</v>
      </c>
      <c r="P9" s="21">
        <v>765.6500244140625</v>
      </c>
      <c r="Q9" s="21">
        <v>758.78997802734375</v>
      </c>
      <c r="R9" s="21">
        <v>763.989990234375</v>
      </c>
      <c r="S9">
        <v>47708100</v>
      </c>
      <c r="T9" s="16">
        <f>(SP500_Data[[#This Row],[Close]]-R10)/R10</f>
        <v>1.7832832997063609E-3</v>
      </c>
      <c r="U9" s="21">
        <v>43920900</v>
      </c>
      <c r="X9" t="s">
        <v>52</v>
      </c>
      <c r="Y9">
        <v>7425545491</v>
      </c>
      <c r="AB9">
        <v>30</v>
      </c>
      <c r="AC9">
        <v>31</v>
      </c>
      <c r="AD9" t="s">
        <v>128</v>
      </c>
      <c r="AE9" t="s">
        <v>77</v>
      </c>
      <c r="AF9">
        <v>545</v>
      </c>
      <c r="AG9">
        <v>18.524999999999999</v>
      </c>
      <c r="AH9">
        <v>18.05</v>
      </c>
      <c r="AI9">
        <v>19</v>
      </c>
      <c r="AJ9">
        <v>17.13</v>
      </c>
      <c r="AK9">
        <v>34</v>
      </c>
      <c r="AL9">
        <v>37</v>
      </c>
      <c r="AM9" t="s">
        <v>130</v>
      </c>
      <c r="AN9">
        <f>IFERROR(IF(OR(AC9&lt;=0,AT9&lt;=0,AF9&lt;=0),"",IF(AE9="C",_xlfn.NORM.S.DIST((LN((Main!$E$15/100)/AF9)+(Risk_free_rate+AT9^2/2)*AC9/365)/(AT9*SQRT(AC9/365)),TRUE),_xlfn.NORM.S.DIST((LN((Main!$E$15/100)/AF9)+(Risk_free_rate+AT9^2/2)*AC9/365)/(AT9*SQRT(AC9/365)),TRUE)-1)),"")</f>
        <v>-0.49255513562133513</v>
      </c>
      <c r="AO9">
        <f>IFERROR(IF(OR(AC9&lt;=0,AT9&lt;=0,AF9&lt;=0),"",_xlfn.NORM.S.DIST(AU9,FALSE)/((Main!$E$15/100)*AT9*SQRT(AC9/365))),"")</f>
        <v>6.9147483502097224E-3</v>
      </c>
      <c r="AP9">
        <f>IFERROR(IF(OR(AC9&lt;=0,AT9&lt;=0,AF9&lt;=0),"",(Main!$E$15/100)*_xlfn.NORM.S.DIST(AU9,FALSE)*SQRT(AC9/365)/100),"")</f>
        <v>0.62905197783162436</v>
      </c>
      <c r="AQ9">
        <f>IFERROR(IF(OR(AC9&lt;=0,AT9&lt;=0,AF9&lt;=0),"",(-((Main!$E$15/100)*_xlfn.NORM.S.DIST(AU9,FALSE)*AT9/(2*SQRT(AC9/365)))-IF(AE9="C",1,-1)*Risk_free_rate*AF9*EXP(-Risk_free_rate*AC9/365)*_xlfn.NORM.S.DIST(IF(AE9="C",AV9,-AV9),TRUE))/365),"")</f>
        <v>-0.33926126747419477</v>
      </c>
      <c r="AR9">
        <f>IFERROR(IF(OR(AC9&lt;=0,AT9&lt;=0,AF9&lt;=0),"",IF(AE9="C",1,-1)*AF9*(AC9/365)*EXP(-Risk_free_rate*AC9/365)*_xlfn.NORM.S.DIST(IF(AE9="C",1,-1)*((LN(Main!$E$15/AF9)+(Risk_free_rate+AT9^2/2)*AC9/365)/(AT9*SQRT(AC9/365))-AT9*SQRT(AC9/365)),TRUE)/100),"")</f>
        <v>0</v>
      </c>
      <c r="AS9">
        <f>IFERROR(IF(OR(AC9&lt;=0,AT9&lt;=0,AF9&lt;=0),"",IF(AE9="C",(Main!$E$15/100)*_xlfn.NORM.S.DIST(AU9,TRUE)-AF9*EXP(-Risk_free_rate*AC9/365)*_xlfn.NORM.S.DIST(AV9,TRUE),AF9*EXP(-Risk_free_rate*AC9/365)*_xlfn.NORM.S.DIST(-AV9,TRUE)-(Main!$E$15/100)*_xlfn.NORM.S.DIST(-AU9,TRUE))),"")</f>
        <v>24.058990706029988</v>
      </c>
      <c r="AT9">
        <f>IFERROR(IF(AE9="C",_xlfn.XLOOKUP(AB9,Main!$D$22:$D$29,Main!$E$22:$E$29),_xlfn.XLOOKUP(AB9,Main!$D$22:$D$29,Main!$G$22:$G$29)),"")</f>
        <v>0.36576821144586946</v>
      </c>
      <c r="AU9">
        <f>IFERROR((LN((Main!$E$15/100)/AF9)+(Risk_free_rate+AT9^2/2)*AC9/365)/(AT9*SQRT(AC9/365)),"")</f>
        <v>1.8662590835196245E-2</v>
      </c>
      <c r="AV9">
        <f t="shared" si="0"/>
        <v>-8.7933277902165818E-2</v>
      </c>
    </row>
    <row r="10" spans="1:48" x14ac:dyDescent="0.25">
      <c r="A10" s="2">
        <v>46295</v>
      </c>
      <c r="B10" s="21">
        <v>511.6099853515625</v>
      </c>
      <c r="C10" s="21">
        <v>519.83001708984375</v>
      </c>
      <c r="D10" s="21">
        <v>510.30999755859375</v>
      </c>
      <c r="E10" s="21">
        <v>512.9000244140625</v>
      </c>
      <c r="F10" s="16">
        <f>(StockData[[#This Row],[Close]]-E11)/E11</f>
        <v>7.7413412156820396E-3</v>
      </c>
      <c r="G10" s="21">
        <v>27223300</v>
      </c>
      <c r="H10" s="21">
        <f>IF(ISNUMBER(E10),MAX($E$2:E10),"")</f>
        <v>541.1500244140625</v>
      </c>
      <c r="I10" s="21">
        <f>IF(AND(ISNUMBER(E10),ISNUMBER(H10)),E10/H10-1,"")</f>
        <v>-5.2203638040279277E-2</v>
      </c>
      <c r="L10"/>
      <c r="M10"/>
      <c r="N10" s="2">
        <v>46295</v>
      </c>
      <c r="O10" s="21">
        <v>766.45001220703125</v>
      </c>
      <c r="P10" s="21">
        <v>769.40997314453125</v>
      </c>
      <c r="Q10" s="21">
        <v>762.17999267578125</v>
      </c>
      <c r="R10" s="21">
        <v>762.6300048828125</v>
      </c>
      <c r="S10">
        <v>62110000</v>
      </c>
      <c r="T10" s="16">
        <f>(SP500_Data[[#This Row],[Close]]-R11)/R11</f>
        <v>-2.054445562863215E-3</v>
      </c>
      <c r="U10" s="21">
        <v>34356600</v>
      </c>
      <c r="AB10">
        <v>60</v>
      </c>
      <c r="AC10">
        <v>66</v>
      </c>
      <c r="AD10" t="s">
        <v>78</v>
      </c>
      <c r="AE10" t="s">
        <v>76</v>
      </c>
      <c r="AF10">
        <v>545</v>
      </c>
      <c r="AG10">
        <v>27.725000000000001</v>
      </c>
      <c r="AH10">
        <v>27.35</v>
      </c>
      <c r="AI10">
        <v>28.1</v>
      </c>
      <c r="AJ10">
        <v>27.5</v>
      </c>
      <c r="AK10">
        <v>176</v>
      </c>
      <c r="AL10">
        <v>2425</v>
      </c>
      <c r="AM10" t="s">
        <v>131</v>
      </c>
      <c r="AN10">
        <f>IFERROR(IF(OR(AC10&lt;=0,AT10&lt;=0,AF10&lt;=0),"",IF(AE10="C",_xlfn.NORM.S.DIST((LN((Main!$E$15/100)/AF10)+(Risk_free_rate+AT10^2/2)*AC10/365)/(AT10*SQRT(AC10/365)),TRUE),_xlfn.NORM.S.DIST((LN((Main!$E$15/100)/AF10)+(Risk_free_rate+AT10^2/2)*AC10/365)/(AT10*SQRT(AC10/365)),TRUE)-1)),"")</f>
        <v>0.53136102243973871</v>
      </c>
      <c r="AO10">
        <f>IFERROR(IF(OR(AC10&lt;=0,AT10&lt;=0,AF10&lt;=0),"",_xlfn.NORM.S.DIST(AU10,FALSE)/((Main!$E$15/100)*AT10*SQRT(AC10/365))),"")</f>
        <v>4.7251569096627023E-3</v>
      </c>
      <c r="AP10">
        <f>IFERROR(IF(OR(AC10&lt;=0,AT10&lt;=0,AF10&lt;=0),"",(Main!$E$15/100)*_xlfn.NORM.S.DIST(AU10,FALSE)*SQRT(AC10/365)/100),"")</f>
        <v>0.91518444362646112</v>
      </c>
      <c r="AQ10">
        <f>IFERROR(IF(OR(AC10&lt;=0,AT10&lt;=0,AF10&lt;=0),"",(-((Main!$E$15/100)*_xlfn.NORM.S.DIST(AU10,FALSE)*AT10/(2*SQRT(AC10/365)))-IF(AE10="C",1,-1)*Risk_free_rate*AF10*EXP(-Risk_free_rate*AC10/365)*_xlfn.NORM.S.DIST(IF(AE10="C",AV10,-AV10),TRUE))/365),"")</f>
        <v>-0.28142676768179675</v>
      </c>
      <c r="AR10">
        <f>IFERROR(IF(OR(AC10&lt;=0,AT10&lt;=0,AF10&lt;=0),"",IF(AE10="C",1,-1)*AF10*(AC10/365)*EXP(-Risk_free_rate*AC10/365)*_xlfn.NORM.S.DIST(IF(AE10="C",1,-1)*((LN(Main!$E$15/AF10)+(Risk_free_rate+AT10^2/2)*AC10/365)/(AT10*SQRT(AC10/365))-AT10*SQRT(AC10/365)),TRUE)/100),"")</f>
        <v>0.97837731607455258</v>
      </c>
      <c r="AS10">
        <f>IFERROR(IF(OR(AC10&lt;=0,AT10&lt;=0,AF10&lt;=0),"",IF(AE10="C",(Main!$E$15/100)*_xlfn.NORM.S.DIST(AU10,TRUE)-AF10*EXP(-Risk_free_rate*AC10/365)*_xlfn.NORM.S.DIST(AV10,TRUE),AF10*EXP(-Risk_free_rate*AC10/365)*_xlfn.NORM.S.DIST(-AV10,TRUE)-(Main!$E$15/100)*_xlfn.NORM.S.DIST(-AU10,TRUE))),"")</f>
        <v>33.58099178397876</v>
      </c>
      <c r="AT10">
        <f>IFERROR(IF(AE10="C",_xlfn.XLOOKUP(AB10,Main!$D$22:$D$29,Main!$E$22:$E$29),_xlfn.XLOOKUP(AB10,Main!$D$22:$D$29,Main!$G$22:$G$29)),"")</f>
        <v>0.36576821144586946</v>
      </c>
      <c r="AU10">
        <f>IFERROR((LN((Main!$E$15/100)/AF10)+(Risk_free_rate+AT10^2/2)*AC10/365)/(AT10*SQRT(AC10/365)),"")</f>
        <v>7.8691564634919553E-2</v>
      </c>
      <c r="AV10">
        <f t="shared" si="0"/>
        <v>-7.6844638940637755E-2</v>
      </c>
    </row>
    <row r="11" spans="1:48" x14ac:dyDescent="0.25">
      <c r="A11" s="2">
        <v>46294</v>
      </c>
      <c r="B11" s="21">
        <v>508.30999755859375</v>
      </c>
      <c r="C11" s="21">
        <v>513.6400146484375</v>
      </c>
      <c r="D11" s="21">
        <v>502.39999389648438</v>
      </c>
      <c r="E11" s="21">
        <v>508.95999145507813</v>
      </c>
      <c r="F11" s="16">
        <f>(StockData[[#This Row],[Close]]-E12)/E12</f>
        <v>-5.1060399238385E-4</v>
      </c>
      <c r="G11" s="21">
        <v>21341800</v>
      </c>
      <c r="H11" s="21">
        <f>IF(ISNUMBER(E11),MAX($E$2:E11),"")</f>
        <v>541.1500244140625</v>
      </c>
      <c r="I11" s="21">
        <f>IF(AND(ISNUMBER(E11),ISNUMBER(H11)),E11/H11-1,"")</f>
        <v>-5.948448952550367E-2</v>
      </c>
      <c r="L11"/>
      <c r="M11"/>
      <c r="N11" s="2">
        <v>46294</v>
      </c>
      <c r="O11" s="21">
        <v>766.83001708984375</v>
      </c>
      <c r="P11" s="21">
        <v>766.97998046875</v>
      </c>
      <c r="Q11" s="21">
        <v>762.3499755859375</v>
      </c>
      <c r="R11" s="21">
        <v>764.20001220703125</v>
      </c>
      <c r="S11">
        <v>36910500</v>
      </c>
      <c r="T11" s="16">
        <f>(SP500_Data[[#This Row],[Close]]-R12)/R12</f>
        <v>-1.8416336927525843E-3</v>
      </c>
      <c r="U11" s="21">
        <v>31367900</v>
      </c>
      <c r="AB11">
        <v>60</v>
      </c>
      <c r="AC11">
        <v>66</v>
      </c>
      <c r="AD11" t="s">
        <v>78</v>
      </c>
      <c r="AE11" t="s">
        <v>77</v>
      </c>
      <c r="AF11">
        <v>545</v>
      </c>
      <c r="AG11">
        <v>24.4</v>
      </c>
      <c r="AH11">
        <v>24.1</v>
      </c>
      <c r="AI11">
        <v>24.7</v>
      </c>
      <c r="AJ11">
        <v>24.47</v>
      </c>
      <c r="AK11">
        <v>157</v>
      </c>
      <c r="AL11">
        <v>287</v>
      </c>
      <c r="AM11" t="s">
        <v>132</v>
      </c>
      <c r="AN11">
        <f>IFERROR(IF(OR(AC11&lt;=0,AT11&lt;=0,AF11&lt;=0),"",IF(AE11="C",_xlfn.NORM.S.DIST((LN((Main!$E$15/100)/AF11)+(Risk_free_rate+AT11^2/2)*AC11/365)/(AT11*SQRT(AC11/365)),TRUE),_xlfn.NORM.S.DIST((LN((Main!$E$15/100)/AF11)+(Risk_free_rate+AT11^2/2)*AC11/365)/(AT11*SQRT(AC11/365)),TRUE)-1)),"")</f>
        <v>-0.47502764563289124</v>
      </c>
      <c r="AO11">
        <f>IFERROR(IF(OR(AC11&lt;=0,AT11&lt;=0,AF11&lt;=0),"",_xlfn.NORM.S.DIST(AU11,FALSE)/((Main!$E$15/100)*AT11*SQRT(AC11/365))),"")</f>
        <v>5.9848622391361923E-3</v>
      </c>
      <c r="AP11">
        <f>IFERROR(IF(OR(AC11&lt;=0,AT11&lt;=0,AF11&lt;=0),"",(Main!$E$15/100)*_xlfn.NORM.S.DIST(AU11,FALSE)*SQRT(AC11/365)/100),"")</f>
        <v>0.91622327540266835</v>
      </c>
      <c r="AQ11">
        <f>IFERROR(IF(OR(AC11&lt;=0,AT11&lt;=0,AF11&lt;=0),"",(-((Main!$E$15/100)*_xlfn.NORM.S.DIST(AU11,FALSE)*AT11/(2*SQRT(AC11/365)))-IF(AE11="C",1,-1)*Risk_free_rate*AF11*EXP(-Risk_free_rate*AC11/365)*_xlfn.NORM.S.DIST(IF(AE11="C",AV11,-AV11),TRUE))/365),"")</f>
        <v>-0.16959923978708791</v>
      </c>
      <c r="AR11">
        <f>IFERROR(IF(OR(AC11&lt;=0,AT11&lt;=0,AF11&lt;=0),"",IF(AE11="C",1,-1)*AF11*(AC11/365)*EXP(-Risk_free_rate*AC11/365)*_xlfn.NORM.S.DIST(IF(AE11="C",1,-1)*((LN(Main!$E$15/AF11)+(Risk_free_rate+AT11^2/2)*AC11/365)/(AT11*SQRT(AC11/365))-AT11*SQRT(AC11/365)),TRUE)/100),"")</f>
        <v>-1.9858874868800076E-306</v>
      </c>
      <c r="AS11">
        <f>IFERROR(IF(OR(AC11&lt;=0,AT11&lt;=0,AF11&lt;=0),"",IF(AE11="C",(Main!$E$15/100)*_xlfn.NORM.S.DIST(AU11,TRUE)-AF11*EXP(-Risk_free_rate*AC11/365)*_xlfn.NORM.S.DIST(AV11,TRUE),AF11*EXP(-Risk_free_rate*AC11/365)*_xlfn.NORM.S.DIST(-AV11,TRUE)-(Main!$E$15/100)*_xlfn.NORM.S.DIST(-AU11,TRUE))),"")</f>
        <v>26.483348651380879</v>
      </c>
      <c r="AT11">
        <f>IFERROR(IF(AE11="C",_xlfn.XLOOKUP(AB11,Main!$D$22:$D$29,Main!$E$22:$E$29),_xlfn.XLOOKUP(AB11,Main!$D$22:$D$29,Main!$G$22:$G$29)),"")</f>
        <v>0.28910841066173976</v>
      </c>
      <c r="AU11">
        <f>IFERROR((LN((Main!$E$15/100)/AF11)+(Risk_free_rate+AT11^2/2)*AC11/365)/(AT11*SQRT(AC11/365)),"")</f>
        <v>6.2637344391826583E-2</v>
      </c>
      <c r="AV11">
        <f t="shared" si="0"/>
        <v>-6.0300689064765572E-2</v>
      </c>
    </row>
    <row r="12" spans="1:48" x14ac:dyDescent="0.25">
      <c r="A12" s="2">
        <v>46293</v>
      </c>
      <c r="B12" s="21">
        <v>505.47000122070313</v>
      </c>
      <c r="C12" s="21">
        <v>513.33001708984375</v>
      </c>
      <c r="D12" s="21">
        <v>502.22000122070313</v>
      </c>
      <c r="E12" s="21">
        <v>509.22000122070313</v>
      </c>
      <c r="F12" s="16">
        <f>(StockData[[#This Row],[Close]]-E13)/E13</f>
        <v>-1.3464521222774839E-2</v>
      </c>
      <c r="G12" s="21">
        <v>19626900</v>
      </c>
      <c r="H12" s="21">
        <f>IF(ISNUMBER(E12),MAX($E$2:E12),"")</f>
        <v>541.1500244140625</v>
      </c>
      <c r="I12" s="21">
        <f>IF(AND(ISNUMBER(E12),ISNUMBER(H12)),E12/H12-1,"")</f>
        <v>-5.9004013217835549E-2</v>
      </c>
      <c r="L12"/>
      <c r="M12"/>
      <c r="N12" s="2">
        <v>46293</v>
      </c>
      <c r="O12" s="21">
        <v>768.3499755859375</v>
      </c>
      <c r="P12" s="21">
        <v>769.53997802734375</v>
      </c>
      <c r="Q12" s="21">
        <v>763.719970703125</v>
      </c>
      <c r="R12" s="21">
        <v>765.6099853515625</v>
      </c>
      <c r="S12">
        <v>42694500</v>
      </c>
      <c r="T12" s="16">
        <f>(SP500_Data[[#This Row],[Close]]-R13)/R13</f>
        <v>-7.4414862462590398E-3</v>
      </c>
      <c r="U12" s="21">
        <v>35634500</v>
      </c>
      <c r="AB12">
        <v>90</v>
      </c>
      <c r="AC12">
        <v>94</v>
      </c>
      <c r="AD12" t="s">
        <v>95</v>
      </c>
      <c r="AE12" t="s">
        <v>76</v>
      </c>
      <c r="AF12">
        <v>545</v>
      </c>
      <c r="AG12">
        <v>33.525000000000006</v>
      </c>
      <c r="AH12">
        <v>33.1</v>
      </c>
      <c r="AI12">
        <v>33.950000000000003</v>
      </c>
      <c r="AJ12">
        <v>34.299999999999997</v>
      </c>
      <c r="AK12">
        <v>76</v>
      </c>
      <c r="AL12">
        <v>2988</v>
      </c>
      <c r="AM12" t="s">
        <v>133</v>
      </c>
      <c r="AN12">
        <f>IFERROR(IF(OR(AC12&lt;=0,AT12&lt;=0,AF12&lt;=0),"",IF(AE12="C",_xlfn.NORM.S.DIST((LN((Main!$E$15/100)/AF12)+(Risk_free_rate+AT12^2/2)*AC12/365)/(AT12*SQRT(AC12/365)),TRUE),_xlfn.NORM.S.DIST((LN((Main!$E$15/100)/AF12)+(Risk_free_rate+AT12^2/2)*AC12/365)/(AT12*SQRT(AC12/365)),TRUE)-1)),"")</f>
        <v>0.53794249797061444</v>
      </c>
      <c r="AO12">
        <f>IFERROR(IF(OR(AC12&lt;=0,AT12&lt;=0,AF12&lt;=0),"",_xlfn.NORM.S.DIST(AU12,FALSE)/((Main!$E$15/100)*AT12*SQRT(AC12/365))),"")</f>
        <v>5.0020037791293787E-3</v>
      </c>
      <c r="AP12">
        <f>IFERROR(IF(OR(AC12&lt;=0,AT12&lt;=0,AF12&lt;=0),"",(Main!$E$15/100)*_xlfn.NORM.S.DIST(AU12,FALSE)*SQRT(AC12/365)/100),"")</f>
        <v>1.0906241135252772</v>
      </c>
      <c r="AQ12">
        <f>IFERROR(IF(OR(AC12&lt;=0,AT12&lt;=0,AF12&lt;=0),"",(-((Main!$E$15/100)*_xlfn.NORM.S.DIST(AU12,FALSE)*AT12/(2*SQRT(AC12/365)))-IF(AE12="C",1,-1)*Risk_free_rate*AF12*EXP(-Risk_free_rate*AC12/365)*_xlfn.NORM.S.DIST(IF(AE12="C",AV12,-AV12),TRUE))/365),"")</f>
        <v>-0.19606114728655535</v>
      </c>
      <c r="AR12">
        <f>IFERROR(IF(OR(AC12&lt;=0,AT12&lt;=0,AF12&lt;=0),"",IF(AE12="C",1,-1)*AF12*(AC12/365)*EXP(-Risk_free_rate*AC12/365)*_xlfn.NORM.S.DIST(IF(AE12="C",1,-1)*((LN(Main!$E$15/AF12)+(Risk_free_rate+AT12^2/2)*AC12/365)/(AT12*SQRT(AC12/365))-AT12*SQRT(AC12/365)),TRUE)/100),"")</f>
        <v>1.3891772528862447</v>
      </c>
      <c r="AS12">
        <f>IFERROR(IF(OR(AC12&lt;=0,AT12&lt;=0,AF12&lt;=0),"",IF(AE12="C",(Main!$E$15/100)*_xlfn.NORM.S.DIST(AU12,TRUE)-AF12*EXP(-Risk_free_rate*AC12/365)*_xlfn.NORM.S.DIST(AV12,TRUE),AF12*EXP(-Risk_free_rate*AC12/365)*_xlfn.NORM.S.DIST(-AV12,TRUE)-(Main!$E$15/100)*_xlfn.NORM.S.DIST(-AU12,TRUE))),"")</f>
        <v>32.470378158261155</v>
      </c>
      <c r="AT12">
        <f>IFERROR(IF(AE12="C",_xlfn.XLOOKUP(AB12,Main!$D$22:$D$29,Main!$E$22:$E$29),_xlfn.XLOOKUP(AB12,Main!$D$22:$D$29,Main!$G$22:$G$29)),"")</f>
        <v>0.28910841066173976</v>
      </c>
      <c r="AU12">
        <f>IFERROR((LN((Main!$E$15/100)/AF12)+(Risk_free_rate+AT12^2/2)*AC12/365)/(AT12*SQRT(AC12/365)),"")</f>
        <v>9.5251576495822166E-2</v>
      </c>
      <c r="AV12">
        <f t="shared" si="0"/>
        <v>-5.1464674416485501E-2</v>
      </c>
    </row>
    <row r="13" spans="1:48" x14ac:dyDescent="0.25">
      <c r="A13" s="2">
        <v>46290</v>
      </c>
      <c r="B13" s="21">
        <v>499.04000854492188</v>
      </c>
      <c r="C13" s="21">
        <v>519.4000244140625</v>
      </c>
      <c r="D13" s="21">
        <v>497.25</v>
      </c>
      <c r="E13" s="21">
        <v>516.16998291015625</v>
      </c>
      <c r="F13" s="16">
        <f>(StockData[[#This Row],[Close]]-E14)/E14</f>
        <v>3.6631635978296259E-2</v>
      </c>
      <c r="G13" s="21">
        <v>38193100</v>
      </c>
      <c r="H13" s="21">
        <f>IF(ISNUMBER(E13),MAX($E$2:E13),"")</f>
        <v>541.1500244140625</v>
      </c>
      <c r="I13" s="21">
        <f>IF(AND(ISNUMBER(E13),ISNUMBER(H13)),E13/H13-1,"")</f>
        <v>-4.6161028138091198E-2</v>
      </c>
      <c r="L13"/>
      <c r="M13"/>
      <c r="N13" s="2">
        <v>46290</v>
      </c>
      <c r="O13" s="21">
        <v>768.780029296875</v>
      </c>
      <c r="P13" s="21">
        <v>772.280029296875</v>
      </c>
      <c r="Q13" s="21">
        <v>766.28997802734375</v>
      </c>
      <c r="R13" s="21">
        <v>771.3499755859375</v>
      </c>
      <c r="S13">
        <v>36666700</v>
      </c>
      <c r="T13" s="16">
        <f>(SP500_Data[[#This Row],[Close]]-R14)/R14</f>
        <v>5.4354687947636964E-3</v>
      </c>
      <c r="U13" s="21">
        <v>33179100</v>
      </c>
      <c r="AB13">
        <v>90</v>
      </c>
      <c r="AC13">
        <v>94</v>
      </c>
      <c r="AD13" t="s">
        <v>95</v>
      </c>
      <c r="AE13" t="s">
        <v>77</v>
      </c>
      <c r="AF13">
        <v>545</v>
      </c>
      <c r="AG13">
        <v>27.6</v>
      </c>
      <c r="AH13">
        <v>27</v>
      </c>
      <c r="AI13">
        <v>28.2</v>
      </c>
      <c r="AJ13">
        <v>27.34</v>
      </c>
      <c r="AK13">
        <v>25</v>
      </c>
      <c r="AL13">
        <v>197</v>
      </c>
      <c r="AM13" t="s">
        <v>134</v>
      </c>
      <c r="AN13">
        <f>IFERROR(IF(OR(AC13&lt;=0,AT13&lt;=0,AF13&lt;=0),"",IF(AE13="C",_xlfn.NORM.S.DIST((LN((Main!$E$15/100)/AF13)+(Risk_free_rate+AT13^2/2)*AC13/365)/(AT13*SQRT(AC13/365)),TRUE),_xlfn.NORM.S.DIST((LN((Main!$E$15/100)/AF13)+(Risk_free_rate+AT13^2/2)*AC13/365)/(AT13*SQRT(AC13/365)),TRUE)-1)),"")</f>
        <v>-0.45780566027412517</v>
      </c>
      <c r="AO13">
        <f>IFERROR(IF(OR(AC13&lt;=0,AT13&lt;=0,AF13&lt;=0),"",_xlfn.NORM.S.DIST(AU13,FALSE)/((Main!$E$15/100)*AT13*SQRT(AC13/365))),"")</f>
        <v>4.1824962087683836E-3</v>
      </c>
      <c r="AP13">
        <f>IFERROR(IF(OR(AC13&lt;=0,AT13&lt;=0,AF13&lt;=0),"",(Main!$E$15/100)*_xlfn.NORM.S.DIST(AU13,FALSE)*SQRT(AC13/365)/100),"")</f>
        <v>1.0894493820218079</v>
      </c>
      <c r="AQ13">
        <f>IFERROR(IF(OR(AC13&lt;=0,AT13&lt;=0,AF13&lt;=0),"",(-((Main!$E$15/100)*_xlfn.NORM.S.DIST(AU13,FALSE)*AT13/(2*SQRT(AC13/365)))-IF(AE13="C",1,-1)*Risk_free_rate*AF13*EXP(-Risk_free_rate*AC13/365)*_xlfn.NORM.S.DIST(IF(AE13="C",AV13,-AV13),TRUE))/365),"")</f>
        <v>-0.16895736641278475</v>
      </c>
      <c r="AR13">
        <f>IFERROR(IF(OR(AC13&lt;=0,AT13&lt;=0,AF13&lt;=0),"",IF(AE13="C",1,-1)*AF13*(AC13/365)*EXP(-Risk_free_rate*AC13/365)*_xlfn.NORM.S.DIST(IF(AE13="C",1,-1)*((LN(Main!$E$15/AF13)+(Risk_free_rate+AT13^2/2)*AC13/365)/(AT13*SQRT(AC13/365))-AT13*SQRT(AC13/365)),TRUE)/100),"")</f>
        <v>-1.6299090648023326E-151</v>
      </c>
      <c r="AS13">
        <f>IFERROR(IF(OR(AC13&lt;=0,AT13&lt;=0,AF13&lt;=0),"",IF(AE13="C",(Main!$E$15/100)*_xlfn.NORM.S.DIST(AU13,TRUE)-AF13*EXP(-Risk_free_rate*AC13/365)*_xlfn.NORM.S.DIST(AV13,TRUE),AF13*EXP(-Risk_free_rate*AC13/365)*_xlfn.NORM.S.DIST(-AV13,TRUE)-(Main!$E$15/100)*_xlfn.NORM.S.DIST(-AU13,TRUE))),"")</f>
        <v>36.869201956403685</v>
      </c>
      <c r="AT13">
        <f>IFERROR(IF(AE13="C",_xlfn.XLOOKUP(AB13,Main!$D$22:$D$29,Main!$E$22:$E$29),_xlfn.XLOOKUP(AB13,Main!$D$22:$D$29,Main!$G$22:$G$29)),"")</f>
        <v>0.34538315073225301</v>
      </c>
      <c r="AU13">
        <f>IFERROR((LN((Main!$E$15/100)/AF13)+(Risk_free_rate+AT13^2/2)*AC13/365)/(AT13*SQRT(AC13/365)),"")</f>
        <v>0.10596348907050258</v>
      </c>
      <c r="AV13">
        <f t="shared" si="0"/>
        <v>-6.9310972463599893E-2</v>
      </c>
    </row>
    <row r="14" spans="1:48" x14ac:dyDescent="0.25">
      <c r="A14" s="2">
        <v>46289</v>
      </c>
      <c r="B14" s="21">
        <v>495.07000732421869</v>
      </c>
      <c r="C14" s="21">
        <v>498.89999389648438</v>
      </c>
      <c r="D14" s="21">
        <v>491.22000122070313</v>
      </c>
      <c r="E14" s="21">
        <v>497.92999267578131</v>
      </c>
      <c r="F14" s="16">
        <f>(StockData[[#This Row],[Close]]-E15)/E15</f>
        <v>-5.3137371532967197E-3</v>
      </c>
      <c r="G14" s="21">
        <v>16657600</v>
      </c>
      <c r="H14" s="21">
        <f>IF(ISNUMBER(E14),MAX($E$2:E14),"")</f>
        <v>541.1500244140625</v>
      </c>
      <c r="I14" s="21">
        <f>IF(AND(ISNUMBER(E14),ISNUMBER(H14)),E14/H14-1,"")</f>
        <v>-7.9867005060340279E-2</v>
      </c>
      <c r="L14"/>
      <c r="M14"/>
      <c r="N14" s="2">
        <v>46289</v>
      </c>
      <c r="O14" s="21">
        <v>764.07000732421875</v>
      </c>
      <c r="P14" s="21">
        <v>768.95001220703125</v>
      </c>
      <c r="Q14" s="21">
        <v>763.25</v>
      </c>
      <c r="R14" s="21">
        <v>767.17999267578125</v>
      </c>
      <c r="S14">
        <v>43983700</v>
      </c>
      <c r="T14" s="16">
        <f>(SP500_Data[[#This Row],[Close]]-R15)/R15</f>
        <v>-8.2052185412501426E-4</v>
      </c>
      <c r="U14" s="21">
        <v>36740600</v>
      </c>
      <c r="AB14">
        <v>180</v>
      </c>
      <c r="AC14">
        <v>185</v>
      </c>
      <c r="AD14" t="s">
        <v>96</v>
      </c>
      <c r="AE14" t="s">
        <v>76</v>
      </c>
      <c r="AF14">
        <v>545</v>
      </c>
      <c r="AG14">
        <v>51.375</v>
      </c>
      <c r="AH14">
        <v>50.6</v>
      </c>
      <c r="AI14">
        <v>52.15</v>
      </c>
      <c r="AJ14">
        <v>51.35</v>
      </c>
      <c r="AK14">
        <v>14</v>
      </c>
      <c r="AL14">
        <v>100</v>
      </c>
      <c r="AM14" t="s">
        <v>135</v>
      </c>
      <c r="AN14">
        <f>IFERROR(IF(OR(AC14&lt;=0,AT14&lt;=0,AF14&lt;=0),"",IF(AE14="C",_xlfn.NORM.S.DIST((LN((Main!$E$15/100)/AF14)+(Risk_free_rate+AT14^2/2)*AC14/365)/(AT14*SQRT(AC14/365)),TRUE),_xlfn.NORM.S.DIST((LN((Main!$E$15/100)/AF14)+(Risk_free_rate+AT14^2/2)*AC14/365)/(AT14*SQRT(AC14/365)),TRUE)-1)),"")</f>
        <v>0.57007510723942256</v>
      </c>
      <c r="AO14">
        <f>IFERROR(IF(OR(AC14&lt;=0,AT14&lt;=0,AF14&lt;=0),"",_xlfn.NORM.S.DIST(AU14,FALSE)/((Main!$E$15/100)*AT14*SQRT(AC14/365))),"")</f>
        <v>2.9517676341555333E-3</v>
      </c>
      <c r="AP14">
        <f>IFERROR(IF(OR(AC14&lt;=0,AT14&lt;=0,AF14&lt;=0),"",(Main!$E$15/100)*_xlfn.NORM.S.DIST(AU14,FALSE)*SQRT(AC14/365)/100),"")</f>
        <v>1.5132042143081561</v>
      </c>
      <c r="AQ14">
        <f>IFERROR(IF(OR(AC14&lt;=0,AT14&lt;=0,AF14&lt;=0),"",(-((Main!$E$15/100)*_xlfn.NORM.S.DIST(AU14,FALSE)*AT14/(2*SQRT(AC14/365)))-IF(AE14="C",1,-1)*Risk_free_rate*AF14*EXP(-Risk_free_rate*AC14/365)*_xlfn.NORM.S.DIST(IF(AE14="C",AV14,-AV14),TRUE))/365),"")</f>
        <v>-0.16889907218592107</v>
      </c>
      <c r="AR14">
        <f>IFERROR(IF(OR(AC14&lt;=0,AT14&lt;=0,AF14&lt;=0),"",IF(AE14="C",1,-1)*AF14*(AC14/365)*EXP(-Risk_free_rate*AC14/365)*_xlfn.NORM.S.DIST(IF(AE14="C",1,-1)*((LN(Main!$E$15/AF14)+(Risk_free_rate+AT14^2/2)*AC14/365)/(AT14*SQRT(AC14/365))-AT14*SQRT(AC14/365)),TRUE)/100),"")</f>
        <v>2.7068892776704314</v>
      </c>
      <c r="AS14">
        <f>IFERROR(IF(OR(AC14&lt;=0,AT14&lt;=0,AF14&lt;=0),"",IF(AE14="C",(Main!$E$15/100)*_xlfn.NORM.S.DIST(AU14,TRUE)-AF14*EXP(-Risk_free_rate*AC14/365)*_xlfn.NORM.S.DIST(AV14,TRUE),AF14*EXP(-Risk_free_rate*AC14/365)*_xlfn.NORM.S.DIST(-AV14,TRUE)-(Main!$E$15/100)*_xlfn.NORM.S.DIST(-AU14,TRUE))),"")</f>
        <v>56.223626681379642</v>
      </c>
      <c r="AT14">
        <f>IFERROR(IF(AE14="C",_xlfn.XLOOKUP(AB14,Main!$D$22:$D$29,Main!$E$22:$E$29),_xlfn.XLOOKUP(AB14,Main!$D$22:$D$29,Main!$G$22:$G$29)),"")</f>
        <v>0.34538315073225301</v>
      </c>
      <c r="AU14">
        <f>IFERROR((LN((Main!$E$15/100)/AF14)+(Risk_free_rate+AT14^2/2)*AC14/365)/(AT14*SQRT(AC14/365)),"")</f>
        <v>0.1765653851019173</v>
      </c>
      <c r="AV14">
        <f t="shared" si="0"/>
        <v>-6.9324451852082414E-2</v>
      </c>
    </row>
    <row r="15" spans="1:48" x14ac:dyDescent="0.25">
      <c r="A15" s="2">
        <v>46288</v>
      </c>
      <c r="B15" s="21">
        <v>500.760009765625</v>
      </c>
      <c r="C15" s="21">
        <v>509.44000244140625</v>
      </c>
      <c r="D15" s="21">
        <v>495.8800048828125</v>
      </c>
      <c r="E15" s="21">
        <v>500.58999633789063</v>
      </c>
      <c r="F15" s="16">
        <f>(StockData[[#This Row],[Close]]-E16)/E16</f>
        <v>5.2007958592181222E-3</v>
      </c>
      <c r="G15" s="21">
        <v>19445600</v>
      </c>
      <c r="H15" s="21">
        <f>IF(ISNUMBER(E15),MAX($E$2:E15),"")</f>
        <v>541.1500244140625</v>
      </c>
      <c r="I15" s="21">
        <f>IF(AND(ISNUMBER(E15),ISNUMBER(H15)),E15/H15-1,"")</f>
        <v>-7.4951540693523611E-2</v>
      </c>
      <c r="L15"/>
      <c r="M15"/>
      <c r="N15" s="2">
        <v>46288</v>
      </c>
      <c r="O15" s="21">
        <v>772.78997802734375</v>
      </c>
      <c r="P15" s="21">
        <v>773.04998779296875</v>
      </c>
      <c r="Q15" s="21">
        <v>766.5</v>
      </c>
      <c r="R15" s="21">
        <v>767.80999755859375</v>
      </c>
      <c r="S15">
        <v>54931700</v>
      </c>
      <c r="T15" s="16">
        <f>(SP500_Data[[#This Row],[Close]]-R16)/R16</f>
        <v>-7.2021610192298073E-3</v>
      </c>
      <c r="U15" s="21">
        <v>39249500</v>
      </c>
      <c r="Y15" s="21"/>
      <c r="AB15">
        <v>180</v>
      </c>
      <c r="AC15">
        <v>185</v>
      </c>
      <c r="AD15" t="s">
        <v>96</v>
      </c>
      <c r="AE15" t="s">
        <v>77</v>
      </c>
      <c r="AF15">
        <v>545</v>
      </c>
      <c r="AG15">
        <v>40.325000000000003</v>
      </c>
      <c r="AH15">
        <v>39.549999999999997</v>
      </c>
      <c r="AI15">
        <v>41.1</v>
      </c>
      <c r="AJ15">
        <v>40.35</v>
      </c>
      <c r="AK15">
        <v>1</v>
      </c>
      <c r="AL15">
        <v>8</v>
      </c>
      <c r="AM15" t="s">
        <v>136</v>
      </c>
      <c r="AN15">
        <f>IFERROR(IF(OR(AC15&lt;=0,AT15&lt;=0,AF15&lt;=0),"",IF(AE15="C",_xlfn.NORM.S.DIST((LN((Main!$E$15/100)/AF15)+(Risk_free_rate+AT15^2/2)*AC15/365)/(AT15*SQRT(AC15/365)),TRUE),_xlfn.NORM.S.DIST((LN((Main!$E$15/100)/AF15)+(Risk_free_rate+AT15^2/2)*AC15/365)/(AT15*SQRT(AC15/365)),TRUE)-1)),"")</f>
        <v>-0.43425418558862561</v>
      </c>
      <c r="AO15">
        <f>IFERROR(IF(OR(AC15&lt;=0,AT15&lt;=0,AF15&lt;=0),"",_xlfn.NORM.S.DIST(AU15,FALSE)/((Main!$E$15/100)*AT15*SQRT(AC15/365))),"")</f>
        <v>3.6767181057348625E-3</v>
      </c>
      <c r="AP15">
        <f>IFERROR(IF(OR(AC15&lt;=0,AT15&lt;=0,AF15&lt;=0),"",(Main!$E$15/100)*_xlfn.NORM.S.DIST(AU15,FALSE)*SQRT(AC15/365)/100),"")</f>
        <v>1.5160573123515693</v>
      </c>
      <c r="AQ15">
        <f>IFERROR(IF(OR(AC15&lt;=0,AT15&lt;=0,AF15&lt;=0),"",(-((Main!$E$15/100)*_xlfn.NORM.S.DIST(AU15,FALSE)*AT15/(2*SQRT(AC15/365)))-IF(AE15="C",1,-1)*Risk_free_rate*AF15*EXP(-Risk_free_rate*AC15/365)*_xlfn.NORM.S.DIST(IF(AE15="C",AV15,-AV15),TRUE))/365),"")</f>
        <v>-8.3813556650955315E-2</v>
      </c>
      <c r="AR15">
        <f>IFERROR(IF(OR(AC15&lt;=0,AT15&lt;=0,AF15&lt;=0),"",IF(AE15="C",1,-1)*AF15*(AC15/365)*EXP(-Risk_free_rate*AC15/365)*_xlfn.NORM.S.DIST(IF(AE15="C",1,-1)*((LN(Main!$E$15/AF15)+(Risk_free_rate+AT15^2/2)*AC15/365)/(AT15*SQRT(AC15/365))-AT15*SQRT(AC15/365)),TRUE)/100),"")</f>
        <v>-1.8299024874430551E-119</v>
      </c>
      <c r="AS15">
        <f>IFERROR(IF(OR(AC15&lt;=0,AT15&lt;=0,AF15&lt;=0),"",IF(AE15="C",(Main!$E$15/100)*_xlfn.NORM.S.DIST(AU15,TRUE)-AF15*EXP(-Risk_free_rate*AC15/365)*_xlfn.NORM.S.DIST(AV15,TRUE),AF15*EXP(-Risk_free_rate*AC15/365)*_xlfn.NORM.S.DIST(-AV15,TRUE)-(Main!$E$15/100)*_xlfn.NORM.S.DIST(-AU15,TRUE))),"")</f>
        <v>38.899117071615592</v>
      </c>
      <c r="AT15">
        <f>IFERROR(IF(AE15="C",_xlfn.XLOOKUP(AB15,Main!$D$22:$D$29,Main!$E$22:$E$29),_xlfn.XLOOKUP(AB15,Main!$D$22:$D$29,Main!$G$22:$G$29)),"")</f>
        <v>0.27780563904462285</v>
      </c>
      <c r="AU15">
        <f>IFERROR((LN((Main!$E$15/100)/AF15)+(Risk_free_rate+AT15^2/2)*AC15/365)/(AT15*SQRT(AC15/365)),"")</f>
        <v>0.16555346522872671</v>
      </c>
      <c r="AV15">
        <f t="shared" si="0"/>
        <v>-3.2225676992773206E-2</v>
      </c>
    </row>
    <row r="16" spans="1:48" x14ac:dyDescent="0.25">
      <c r="A16" s="2">
        <v>46287</v>
      </c>
      <c r="B16" s="21">
        <v>507.32000732421869</v>
      </c>
      <c r="C16" s="21">
        <v>508.5</v>
      </c>
      <c r="D16" s="21">
        <v>493.64999389648438</v>
      </c>
      <c r="E16" s="21">
        <v>498</v>
      </c>
      <c r="F16" s="16">
        <f>(StockData[[#This Row],[Close]]-E17)/E17</f>
        <v>-7.1967972268980572E-3</v>
      </c>
      <c r="G16" s="21">
        <v>21652800</v>
      </c>
      <c r="H16" s="21">
        <f>IF(ISNUMBER(E16),MAX($E$2:E16),"")</f>
        <v>541.1500244140625</v>
      </c>
      <c r="I16" s="21">
        <f>IF(AND(ISNUMBER(E16),ISNUMBER(H16)),E16/H16-1,"")</f>
        <v>-7.9737637378440085E-2</v>
      </c>
      <c r="L16"/>
      <c r="M16"/>
      <c r="N16" s="2">
        <v>46287</v>
      </c>
      <c r="O16" s="21">
        <v>774.030029296875</v>
      </c>
      <c r="P16" s="21">
        <v>775.1400146484375</v>
      </c>
      <c r="Q16" s="21">
        <v>772.57000732421875</v>
      </c>
      <c r="R16" s="21">
        <v>773.3800048828125</v>
      </c>
      <c r="S16">
        <v>34802300</v>
      </c>
      <c r="T16" s="16">
        <f>(SP500_Data[[#This Row],[Close]]-R17)/R17</f>
        <v>-1.551326660471881E-4</v>
      </c>
      <c r="U16" s="21">
        <v>43586300</v>
      </c>
      <c r="AB16">
        <v>365</v>
      </c>
      <c r="AC16">
        <v>339</v>
      </c>
      <c r="AD16" t="s">
        <v>79</v>
      </c>
      <c r="AE16" t="s">
        <v>76</v>
      </c>
      <c r="AF16">
        <v>545</v>
      </c>
      <c r="AG16">
        <v>75.224999999999994</v>
      </c>
      <c r="AH16">
        <v>73.8</v>
      </c>
      <c r="AI16">
        <v>76.650000000000006</v>
      </c>
      <c r="AJ16">
        <v>75.88</v>
      </c>
      <c r="AK16">
        <v>12</v>
      </c>
      <c r="AL16">
        <v>207</v>
      </c>
      <c r="AM16" t="s">
        <v>137</v>
      </c>
      <c r="AN16">
        <f>IFERROR(IF(OR(AC16&lt;=0,AT16&lt;=0,AF16&lt;=0),"",IF(AE16="C",_xlfn.NORM.S.DIST((LN((Main!$E$15/100)/AF16)+(Risk_free_rate+AT16^2/2)*AC16/365)/(AT16*SQRT(AC16/365)),TRUE),_xlfn.NORM.S.DIST((LN((Main!$E$15/100)/AF16)+(Risk_free_rate+AT16^2/2)*AC16/365)/(AT16*SQRT(AC16/365)),TRUE)-1)),"")</f>
        <v>0.59721599062643804</v>
      </c>
      <c r="AO16">
        <f>IFERROR(IF(OR(AC16&lt;=0,AT16&lt;=0,AF16&lt;=0),"",_xlfn.NORM.S.DIST(AU16,FALSE)/((Main!$E$15/100)*AT16*SQRT(AC16/365))),"")</f>
        <v>2.6714143780985473E-3</v>
      </c>
      <c r="AP16">
        <f>IFERROR(IF(OR(AC16&lt;=0,AT16&lt;=0,AF16&lt;=0),"",(Main!$E$15/100)*_xlfn.NORM.S.DIST(AU16,FALSE)*SQRT(AC16/365)/100),"")</f>
        <v>2.0184802976754321</v>
      </c>
      <c r="AQ16">
        <f>IFERROR(IF(OR(AC16&lt;=0,AT16&lt;=0,AF16&lt;=0),"",(-((Main!$E$15/100)*_xlfn.NORM.S.DIST(AU16,FALSE)*AT16/(2*SQRT(AC16/365)))-IF(AE16="C",1,-1)*Risk_free_rate*AF16*EXP(-Risk_free_rate*AC16/365)*_xlfn.NORM.S.DIST(IF(AE16="C",AV16,-AV16),TRUE))/365),"")</f>
        <v>-0.11098429925378292</v>
      </c>
      <c r="AR16">
        <f>IFERROR(IF(OR(AC16&lt;=0,AT16&lt;=0,AF16&lt;=0),"",IF(AE16="C",1,-1)*AF16*(AC16/365)*EXP(-Risk_free_rate*AC16/365)*_xlfn.NORM.S.DIST(IF(AE16="C",1,-1)*((LN(Main!$E$15/AF16)+(Risk_free_rate+AT16^2/2)*AC16/365)/(AT16*SQRT(AC16/365))-AT16*SQRT(AC16/365)),TRUE)/100),"")</f>
        <v>4.8771824071794283</v>
      </c>
      <c r="AS16">
        <f>IFERROR(IF(OR(AC16&lt;=0,AT16&lt;=0,AF16&lt;=0),"",IF(AE16="C",(Main!$E$15/100)*_xlfn.NORM.S.DIST(AU16,TRUE)-AF16*EXP(-Risk_free_rate*AC16/365)*_xlfn.NORM.S.DIST(AV16,TRUE),AF16*EXP(-Risk_free_rate*AC16/365)*_xlfn.NORM.S.DIST(-AV16,TRUE)-(Main!$E$15/100)*_xlfn.NORM.S.DIST(-AU16,TRUE))),"")</f>
        <v>65.141987434994917</v>
      </c>
      <c r="AT16">
        <f>IFERROR(IF(AE16="C",_xlfn.XLOOKUP(AB16,Main!$D$22:$D$29,Main!$E$22:$E$29),_xlfn.XLOOKUP(AB16,Main!$D$22:$D$29,Main!$G$22:$G$29)),"")</f>
        <v>0.27780563904462285</v>
      </c>
      <c r="AU16">
        <f>IFERROR((LN((Main!$E$15/100)/AF16)+(Risk_free_rate+AT16^2/2)*AC16/365)/(AT16*SQRT(AC16/365)),"")</f>
        <v>0.24614754588861892</v>
      </c>
      <c r="AV16">
        <f t="shared" si="0"/>
        <v>-2.1580873426690406E-2</v>
      </c>
    </row>
    <row r="17" spans="1:48" x14ac:dyDescent="0.25">
      <c r="A17" s="2">
        <v>46286</v>
      </c>
      <c r="B17" s="21">
        <v>494.95001220703131</v>
      </c>
      <c r="C17" s="21">
        <v>501.8699951171875</v>
      </c>
      <c r="D17" s="21">
        <v>491.32998657226563</v>
      </c>
      <c r="E17" s="21">
        <v>501.6099853515625</v>
      </c>
      <c r="F17" s="16">
        <f>(StockData[[#This Row],[Close]]-E18)/E18</f>
        <v>1.5857237214189728E-2</v>
      </c>
      <c r="G17" s="21">
        <v>27959900</v>
      </c>
      <c r="H17" s="21">
        <f>IF(ISNUMBER(E17),MAX($E$2:E17),"")</f>
        <v>541.1500244140625</v>
      </c>
      <c r="I17" s="21">
        <f>IF(AND(ISNUMBER(E17),ISNUMBER(H17)),E17/H17-1,"")</f>
        <v>-7.3066686276716863E-2</v>
      </c>
      <c r="L17"/>
      <c r="M17"/>
      <c r="N17" s="2">
        <v>46286</v>
      </c>
      <c r="O17" s="21">
        <v>766.25</v>
      </c>
      <c r="P17" s="21">
        <v>774.8900146484375</v>
      </c>
      <c r="Q17" s="21">
        <v>766.030029296875</v>
      </c>
      <c r="R17" s="21">
        <v>773.5</v>
      </c>
      <c r="S17">
        <v>50484700</v>
      </c>
      <c r="T17" s="16">
        <f>(SP500_Data[[#This Row],[Close]]-R18)/R18</f>
        <v>1.5504992215651728E-2</v>
      </c>
      <c r="U17" s="21">
        <v>38416900</v>
      </c>
      <c r="AB17">
        <v>365</v>
      </c>
      <c r="AC17">
        <v>339</v>
      </c>
      <c r="AD17" t="s">
        <v>79</v>
      </c>
      <c r="AE17" t="s">
        <v>77</v>
      </c>
      <c r="AF17">
        <v>545</v>
      </c>
      <c r="AG17">
        <v>55.2</v>
      </c>
      <c r="AH17">
        <v>54.75</v>
      </c>
      <c r="AI17">
        <v>55.65</v>
      </c>
      <c r="AJ17">
        <v>54.8</v>
      </c>
      <c r="AK17">
        <v>11</v>
      </c>
      <c r="AL17">
        <v>99</v>
      </c>
      <c r="AM17" t="s">
        <v>138</v>
      </c>
      <c r="AN17">
        <f>IFERROR(IF(OR(AC17&lt;=0,AT17&lt;=0,AF17&lt;=0),"",IF(AE17="C",_xlfn.NORM.S.DIST((LN((Main!$E$15/100)/AF17)+(Risk_free_rate+AT17^2/2)*AC17/365)/(AT17*SQRT(AC17/365)),TRUE),_xlfn.NORM.S.DIST((LN((Main!$E$15/100)/AF17)+(Risk_free_rate+AT17^2/2)*AC17/365)/(AT17*SQRT(AC17/365)),TRUE)-1)),"")</f>
        <v>-0.40176379439007925</v>
      </c>
      <c r="AO17">
        <f>IFERROR(IF(OR(AC17&lt;=0,AT17&lt;=0,AF17&lt;=0),"",_xlfn.NORM.S.DIST(AU17,FALSE)/((Main!$E$15/100)*AT17*SQRT(AC17/365))),"")</f>
        <v>2.4573154808775286E-3</v>
      </c>
      <c r="AP17">
        <f>IFERROR(IF(OR(AC17&lt;=0,AT17&lt;=0,AF17&lt;=0),"",(Main!$E$15/100)*_xlfn.NORM.S.DIST(AU17,FALSE)*SQRT(AC17/365)/100),"")</f>
        <v>2.0171636244563431</v>
      </c>
      <c r="AQ17">
        <f>IFERROR(IF(OR(AC17&lt;=0,AT17&lt;=0,AF17&lt;=0),"",(-((Main!$E$15/100)*_xlfn.NORM.S.DIST(AU17,FALSE)*AT17/(2*SQRT(AC17/365)))-IF(AE17="C",1,-1)*Risk_free_rate*AF17*EXP(-Risk_free_rate*AC17/365)*_xlfn.NORM.S.DIST(IF(AE17="C",AV17,-AV17),TRUE))/365),"")</f>
        <v>-6.0054689080535975E-2</v>
      </c>
      <c r="AR17">
        <f>IFERROR(IF(OR(AC17&lt;=0,AT17&lt;=0,AF17&lt;=0),"",IF(AE17="C",1,-1)*AF17*(AC17/365)*EXP(-Risk_free_rate*AC17/365)*_xlfn.NORM.S.DIST(IF(AE17="C",1,-1)*((LN(Main!$E$15/AF17)+(Risk_free_rate+AT17^2/2)*AC17/365)/(AT17*SQRT(AC17/365))-AT17*SQRT(AC17/365)),TRUE)/100),"")</f>
        <v>-8.8074476706531643E-56</v>
      </c>
      <c r="AS17">
        <f>IFERROR(IF(OR(AC17&lt;=0,AT17&lt;=0,AF17&lt;=0),"",IF(AE17="C",(Main!$E$15/100)*_xlfn.NORM.S.DIST(AU17,TRUE)-AF17*EXP(-Risk_free_rate*AC17/365)*_xlfn.NORM.S.DIST(AV17,TRUE),AF17*EXP(-Risk_free_rate*AC17/365)*_xlfn.NORM.S.DIST(-AV17,TRUE)-(Main!$E$15/100)*_xlfn.NORM.S.DIST(-AU17,TRUE))),"")</f>
        <v>53.960740864174994</v>
      </c>
      <c r="AT17">
        <f>IFERROR(IF(AE17="C",_xlfn.XLOOKUP(AB17,Main!$D$22:$D$29,Main!$E$22:$E$29),_xlfn.XLOOKUP(AB17,Main!$D$22:$D$29,Main!$G$22:$G$29)),"")</f>
        <v>0.30181304900748129</v>
      </c>
      <c r="AU17">
        <f>IFERROR((LN((Main!$E$15/100)/AF17)+(Risk_free_rate+AT17^2/2)*AC17/365)/(AT17*SQRT(AC17/365)),"")</f>
        <v>0.24878436122620001</v>
      </c>
      <c r="AV17">
        <f t="shared" si="0"/>
        <v>-4.2080614795858784E-2</v>
      </c>
    </row>
    <row r="18" spans="1:48" x14ac:dyDescent="0.25">
      <c r="A18" s="2">
        <v>46283</v>
      </c>
      <c r="B18" s="21">
        <v>497.97000122070313</v>
      </c>
      <c r="C18" s="21">
        <v>498.64999389648438</v>
      </c>
      <c r="D18" s="21">
        <v>491.10000610351563</v>
      </c>
      <c r="E18" s="21">
        <v>493.77999877929688</v>
      </c>
      <c r="F18" s="16">
        <f>(StockData[[#This Row],[Close]]-E19)/E19</f>
        <v>-7.9758939642453532E-3</v>
      </c>
      <c r="G18" s="21">
        <v>39622300</v>
      </c>
      <c r="H18" s="21">
        <f>IF(ISNUMBER(E18),MAX($E$2:E18),"")</f>
        <v>541.1500244140625</v>
      </c>
      <c r="I18" s="21">
        <f>IF(AND(ISNUMBER(E18),ISNUMBER(H18)),E18/H18-1,"")</f>
        <v>-8.7535846803400097E-2</v>
      </c>
      <c r="L18"/>
      <c r="M18"/>
      <c r="N18" s="2">
        <v>46283</v>
      </c>
      <c r="O18" s="21">
        <v>761.30999755859375</v>
      </c>
      <c r="P18" s="21">
        <v>762</v>
      </c>
      <c r="Q18" s="21">
        <v>757.969970703125</v>
      </c>
      <c r="R18" s="21">
        <v>761.69000244140625</v>
      </c>
      <c r="S18">
        <v>65395100</v>
      </c>
      <c r="T18" s="16">
        <f>(SP500_Data[[#This Row],[Close]]-R19)/R19</f>
        <v>-1.1932509489422413E-3</v>
      </c>
      <c r="U18" s="21">
        <v>44689100</v>
      </c>
    </row>
    <row r="19" spans="1:48" x14ac:dyDescent="0.25">
      <c r="A19" s="2">
        <v>46282</v>
      </c>
      <c r="B19" s="21">
        <v>497.79998779296869</v>
      </c>
      <c r="C19" s="21">
        <v>501.47000122070313</v>
      </c>
      <c r="D19" s="21">
        <v>493.17001342773438</v>
      </c>
      <c r="E19" s="21">
        <v>497.75</v>
      </c>
      <c r="F19" s="16">
        <f>(StockData[[#This Row],[Close]]-E20)/E20</f>
        <v>1.5194803982285855E-2</v>
      </c>
      <c r="G19" s="21">
        <v>17841600</v>
      </c>
      <c r="H19" s="21">
        <f>IF(ISNUMBER(E19),MAX($E$2:E19),"")</f>
        <v>541.1500244140625</v>
      </c>
      <c r="I19" s="21">
        <f>IF(AND(ISNUMBER(E19),ISNUMBER(H19)),E19/H19-1,"")</f>
        <v>-8.01996164761416E-2</v>
      </c>
      <c r="L19"/>
      <c r="M19"/>
      <c r="N19" s="2">
        <v>46282</v>
      </c>
      <c r="O19" s="21">
        <v>763.1500244140625</v>
      </c>
      <c r="P19" s="21">
        <v>763.57000732421875</v>
      </c>
      <c r="Q19" s="21">
        <v>759.96002197265625</v>
      </c>
      <c r="R19" s="21">
        <v>762.5999755859375</v>
      </c>
      <c r="S19">
        <v>49652800</v>
      </c>
      <c r="T19" s="16">
        <f>(SP500_Data[[#This Row],[Close]]-R20)/R20</f>
        <v>1.1338754633487543E-2</v>
      </c>
      <c r="U19" s="21">
        <v>69154800</v>
      </c>
    </row>
    <row r="20" spans="1:48" x14ac:dyDescent="0.25">
      <c r="A20" s="2">
        <v>46281</v>
      </c>
      <c r="B20" s="21">
        <v>493.02999877929688</v>
      </c>
      <c r="C20" s="21">
        <v>495.97000122070313</v>
      </c>
      <c r="D20" s="21">
        <v>487.23001098632813</v>
      </c>
      <c r="E20" s="21">
        <v>490.29998779296869</v>
      </c>
      <c r="F20" s="16">
        <f>(StockData[[#This Row],[Close]]-E21)/E21</f>
        <v>-1.371903643226241E-2</v>
      </c>
      <c r="G20" s="21">
        <v>16670300</v>
      </c>
      <c r="H20" s="21">
        <f>IF(ISNUMBER(E20),MAX($E$2:E20),"")</f>
        <v>541.1500244140625</v>
      </c>
      <c r="I20" s="21">
        <f>IF(AND(ISNUMBER(E20),ISNUMBER(H20)),E20/H20-1,"")</f>
        <v>-9.396661614522217E-2</v>
      </c>
      <c r="L20"/>
      <c r="M20"/>
      <c r="N20" s="2">
        <v>46281</v>
      </c>
      <c r="O20" s="21">
        <v>759.5</v>
      </c>
      <c r="P20" s="21">
        <v>761.66998291015625</v>
      </c>
      <c r="Q20" s="21">
        <v>749.5999755859375</v>
      </c>
      <c r="R20" s="21">
        <v>754.04998779296875</v>
      </c>
      <c r="S20">
        <v>59217700</v>
      </c>
      <c r="T20" s="16">
        <f>(SP500_Data[[#This Row],[Close]]-R21)/R21</f>
        <v>-4.4099166755177137E-3</v>
      </c>
      <c r="U20" s="21">
        <v>59927500</v>
      </c>
    </row>
    <row r="21" spans="1:48" x14ac:dyDescent="0.25">
      <c r="A21" s="2">
        <v>46280</v>
      </c>
      <c r="B21" s="21">
        <v>500.05999755859375</v>
      </c>
      <c r="C21" s="21">
        <v>505.89999389648438</v>
      </c>
      <c r="D21" s="21">
        <v>495.54000854492188</v>
      </c>
      <c r="E21" s="21">
        <v>497.1199951171875</v>
      </c>
      <c r="F21" s="16">
        <f>(StockData[[#This Row],[Close]]-E22)/E22</f>
        <v>-1.6402541470991818E-2</v>
      </c>
      <c r="G21" s="21">
        <v>17794600</v>
      </c>
      <c r="H21" s="21">
        <f>IF(ISNUMBER(E21),MAX($E$2:E21),"")</f>
        <v>541.1500244140625</v>
      </c>
      <c r="I21" s="21">
        <f>IF(AND(ISNUMBER(E21),ISNUMBER(H21)),E21/H21-1,"")</f>
        <v>-8.1363812825378856E-2</v>
      </c>
      <c r="L21"/>
      <c r="M21"/>
      <c r="N21" s="2">
        <v>46280</v>
      </c>
      <c r="O21" s="21">
        <v>760.1199951171875</v>
      </c>
      <c r="P21" s="21">
        <v>760.3499755859375</v>
      </c>
      <c r="Q21" s="21">
        <v>756.1500244140625</v>
      </c>
      <c r="R21" s="21">
        <v>757.3900146484375</v>
      </c>
      <c r="S21">
        <v>46195000</v>
      </c>
      <c r="T21" s="16">
        <f>(SP500_Data[[#This Row],[Close]]-R22)/R22</f>
        <v>-4.5867813741701799E-3</v>
      </c>
      <c r="U21" s="21">
        <v>62445900</v>
      </c>
    </row>
    <row r="22" spans="1:48" x14ac:dyDescent="0.25">
      <c r="A22" s="2">
        <v>46279</v>
      </c>
      <c r="B22" s="21">
        <v>497.05999755859375</v>
      </c>
      <c r="C22" s="21">
        <v>509.95001220703131</v>
      </c>
      <c r="D22" s="21">
        <v>495.33999633789063</v>
      </c>
      <c r="E22" s="21">
        <v>505.41000366210938</v>
      </c>
      <c r="F22" s="16">
        <f>(StockData[[#This Row],[Close]]-E23)/E23</f>
        <v>1.9732459058061411E-2</v>
      </c>
      <c r="G22" s="21">
        <v>23091900</v>
      </c>
      <c r="H22" s="21">
        <f>IF(ISNUMBER(E22),MAX($E$2:E22),"")</f>
        <v>541.1500244140625</v>
      </c>
      <c r="I22" s="21">
        <f>IF(AND(ISNUMBER(E22),ISNUMBER(H22)),E22/H22-1,"")</f>
        <v>-6.6044570155293081E-2</v>
      </c>
      <c r="L22"/>
      <c r="M22"/>
      <c r="N22" s="2">
        <v>46279</v>
      </c>
      <c r="O22" s="21">
        <v>759</v>
      </c>
      <c r="P22" s="21">
        <v>763.52001953125</v>
      </c>
      <c r="Q22" s="21">
        <v>757.92999267578125</v>
      </c>
      <c r="R22" s="21">
        <v>760.8800048828125</v>
      </c>
      <c r="S22">
        <v>43992400</v>
      </c>
      <c r="T22" s="16">
        <f>(SP500_Data[[#This Row],[Close]]-R23)/R23</f>
        <v>-4.4616222148202139E-3</v>
      </c>
      <c r="U22" s="21">
        <v>66811300</v>
      </c>
    </row>
    <row r="23" spans="1:48" x14ac:dyDescent="0.25">
      <c r="A23" s="2">
        <v>46276</v>
      </c>
      <c r="B23" s="21">
        <v>495.64999389648438</v>
      </c>
      <c r="C23" s="21">
        <v>498.97000122070313</v>
      </c>
      <c r="D23" s="21">
        <v>492.57998657226563</v>
      </c>
      <c r="E23" s="21">
        <v>495.6300048828125</v>
      </c>
      <c r="F23" s="16">
        <f>(StockData[[#This Row],[Close]]-E24)/E24</f>
        <v>6.4779514775220107E-3</v>
      </c>
      <c r="G23" s="21">
        <v>14510500</v>
      </c>
      <c r="H23" s="21">
        <f>IF(ISNUMBER(E23),MAX($E$2:E23),"")</f>
        <v>541.1500244140625</v>
      </c>
      <c r="I23" s="21">
        <f>IF(AND(ISNUMBER(E23),ISNUMBER(H23)),E23/H23-1,"")</f>
        <v>-8.4117190201621894E-2</v>
      </c>
      <c r="L23"/>
      <c r="M23"/>
      <c r="N23" s="2">
        <v>46276</v>
      </c>
      <c r="O23" s="21">
        <v>764.719970703125</v>
      </c>
      <c r="P23" s="21">
        <v>766.3800048828125</v>
      </c>
      <c r="Q23" s="21">
        <v>763.5999755859375</v>
      </c>
      <c r="R23" s="21">
        <v>764.28997802734375</v>
      </c>
      <c r="S23">
        <v>45512700</v>
      </c>
      <c r="T23" s="16">
        <f>(SP500_Data[[#This Row],[Close]]-R24)/R24</f>
        <v>8.524287494320968E-3</v>
      </c>
      <c r="U23" s="21">
        <v>70697200</v>
      </c>
    </row>
    <row r="24" spans="1:48" x14ac:dyDescent="0.25">
      <c r="A24" s="2">
        <v>46275</v>
      </c>
      <c r="B24" s="21">
        <v>488.32000732421869</v>
      </c>
      <c r="C24" s="21">
        <v>494.51998901367188</v>
      </c>
      <c r="D24" s="21">
        <v>486</v>
      </c>
      <c r="E24" s="21">
        <v>492.44000244140625</v>
      </c>
      <c r="F24" s="16">
        <f>(StockData[[#This Row],[Close]]-E25)/E25</f>
        <v>1.6068515300098004E-3</v>
      </c>
      <c r="G24" s="21">
        <v>16038800</v>
      </c>
      <c r="H24" s="21">
        <f>IF(ISNUMBER(E24),MAX($E$2:E24),"")</f>
        <v>541.1500244140625</v>
      </c>
      <c r="I24" s="21">
        <f>IF(AND(ISNUMBER(E24),ISNUMBER(H24)),E24/H24-1,"")</f>
        <v>-9.0012047999808664E-2</v>
      </c>
      <c r="L24"/>
      <c r="M24"/>
      <c r="N24" s="2">
        <v>46275</v>
      </c>
      <c r="O24" s="21">
        <v>758.030029296875</v>
      </c>
      <c r="P24" s="21">
        <v>760.1099853515625</v>
      </c>
      <c r="Q24" s="21">
        <v>756.6400146484375</v>
      </c>
      <c r="R24" s="21">
        <v>757.83001708984375</v>
      </c>
      <c r="S24">
        <v>42740400</v>
      </c>
      <c r="T24" s="16">
        <f>(SP500_Data[[#This Row],[Close]]-R25)/R25</f>
        <v>-5.9942381661529966E-3</v>
      </c>
      <c r="U24" s="21">
        <v>47322200</v>
      </c>
    </row>
    <row r="25" spans="1:48" x14ac:dyDescent="0.25">
      <c r="A25" s="2">
        <v>46274</v>
      </c>
      <c r="B25" s="21">
        <v>493.07000732421869</v>
      </c>
      <c r="C25" s="21">
        <v>494.3900146484375</v>
      </c>
      <c r="D25" s="21">
        <v>489.79998779296869</v>
      </c>
      <c r="E25" s="21">
        <v>491.64999389648438</v>
      </c>
      <c r="F25" s="16">
        <f>(StockData[[#This Row],[Close]]-E26)/E26</f>
        <v>-4.6563786895563748E-3</v>
      </c>
      <c r="G25" s="21">
        <v>12889600</v>
      </c>
      <c r="H25" s="21">
        <f>IF(ISNUMBER(E25),MAX($E$2:E25),"")</f>
        <v>541.1500244140625</v>
      </c>
      <c r="I25" s="21">
        <f>IF(AND(ISNUMBER(E25),ISNUMBER(H25)),E25/H25-1,"")</f>
        <v>-9.1471917738846886E-2</v>
      </c>
      <c r="L25"/>
      <c r="M25"/>
      <c r="N25" s="2">
        <v>46274</v>
      </c>
      <c r="O25" s="21">
        <v>764.08001708984375</v>
      </c>
      <c r="P25" s="21">
        <v>764.469970703125</v>
      </c>
      <c r="Q25" s="21">
        <v>760.94000244140625</v>
      </c>
      <c r="R25" s="21">
        <v>762.4000244140625</v>
      </c>
      <c r="S25">
        <v>32812400</v>
      </c>
      <c r="T25" s="16">
        <f>(SP500_Data[[#This Row],[Close]]-R26)/R26</f>
        <v>-4.6477589645283566E-3</v>
      </c>
      <c r="U25" s="21">
        <v>41461200</v>
      </c>
    </row>
    <row r="26" spans="1:48" x14ac:dyDescent="0.25">
      <c r="A26" s="2">
        <v>46273</v>
      </c>
      <c r="B26" s="21">
        <v>493.010009765625</v>
      </c>
      <c r="C26" s="21">
        <v>495.19000244140625</v>
      </c>
      <c r="D26" s="21">
        <v>490.14999389648438</v>
      </c>
      <c r="E26" s="21">
        <v>493.95001220703131</v>
      </c>
      <c r="F26" s="16">
        <f>(StockData[[#This Row],[Close]]-E27)/E27</f>
        <v>-1.150690386138656E-2</v>
      </c>
      <c r="G26" s="21">
        <v>18882300</v>
      </c>
      <c r="H26" s="21">
        <f>IF(ISNUMBER(E26),MAX($E$2:E26),"")</f>
        <v>541.1500244140625</v>
      </c>
      <c r="I26" s="21">
        <f>IF(AND(ISNUMBER(E26),ISNUMBER(H26)),E26/H26-1,"")</f>
        <v>-8.7221676203632525E-2</v>
      </c>
      <c r="L26"/>
      <c r="M26"/>
      <c r="N26" s="2">
        <v>46273</v>
      </c>
      <c r="O26" s="21">
        <v>769.07000732421875</v>
      </c>
      <c r="P26" s="21">
        <v>769.70001220703125</v>
      </c>
      <c r="Q26" s="21">
        <v>765.1400146484375</v>
      </c>
      <c r="R26" s="21">
        <v>765.96002197265625</v>
      </c>
      <c r="S26">
        <v>44746100</v>
      </c>
      <c r="T26" s="16">
        <f>(SP500_Data[[#This Row],[Close]]-R27)/R27</f>
        <v>-5.4921259109330031E-3</v>
      </c>
      <c r="U26" s="21">
        <v>44782000</v>
      </c>
    </row>
    <row r="27" spans="1:48" x14ac:dyDescent="0.25">
      <c r="A27" s="2">
        <v>46269</v>
      </c>
      <c r="B27" s="21">
        <v>510</v>
      </c>
      <c r="C27" s="21">
        <v>511</v>
      </c>
      <c r="D27" s="21">
        <v>499.3599853515625</v>
      </c>
      <c r="E27" s="21">
        <v>499.70001220703131</v>
      </c>
      <c r="F27" s="16">
        <f>(StockData[[#This Row],[Close]]-E28)/E28</f>
        <v>-2.0426532992031531E-2</v>
      </c>
      <c r="G27" s="21">
        <v>18101800</v>
      </c>
      <c r="H27" s="21">
        <f>IF(ISNUMBER(E27),MAX($E$2:E27),"")</f>
        <v>541.1500244140625</v>
      </c>
      <c r="I27" s="21">
        <f>IF(AND(ISNUMBER(E27),ISNUMBER(H27)),E27/H27-1,"")</f>
        <v>-7.659615695649602E-2</v>
      </c>
      <c r="L27"/>
      <c r="M27"/>
      <c r="N27" s="2">
        <v>46269</v>
      </c>
      <c r="O27" s="21">
        <v>772.010009765625</v>
      </c>
      <c r="P27" s="21">
        <v>772.8699951171875</v>
      </c>
      <c r="Q27" s="21">
        <v>769</v>
      </c>
      <c r="R27" s="21">
        <v>770.19000244140625</v>
      </c>
      <c r="S27">
        <v>34054200</v>
      </c>
      <c r="T27" s="16">
        <f>(SP500_Data[[#This Row],[Close]]-R28)/R28</f>
        <v>-3.8542371465761873E-3</v>
      </c>
      <c r="U27" s="21">
        <v>55437300</v>
      </c>
    </row>
    <row r="28" spans="1:48" x14ac:dyDescent="0.25">
      <c r="A28" s="2">
        <v>46268</v>
      </c>
      <c r="B28" s="21">
        <v>501.66000366210938</v>
      </c>
      <c r="C28" s="21">
        <v>515.6500244140625</v>
      </c>
      <c r="D28" s="21">
        <v>500.79998779296869</v>
      </c>
      <c r="E28" s="21">
        <v>510.1199951171875</v>
      </c>
      <c r="F28" s="16">
        <f>(StockData[[#This Row],[Close]]-E29)/E29</f>
        <v>2.6770233881280463E-2</v>
      </c>
      <c r="G28" s="21">
        <v>24125900</v>
      </c>
      <c r="H28" s="21">
        <f>IF(ISNUMBER(E28),MAX($E$2:E28),"")</f>
        <v>541.1500244140625</v>
      </c>
      <c r="I28" s="21">
        <f>IF(AND(ISNUMBER(E28),ISNUMBER(H28)),E28/H28-1,"")</f>
        <v>-5.7340899744896423E-2</v>
      </c>
      <c r="L28"/>
      <c r="M28"/>
      <c r="N28" s="2">
        <v>46268</v>
      </c>
      <c r="O28" s="21">
        <v>767.9000244140625</v>
      </c>
      <c r="P28" s="21">
        <v>774.030029296875</v>
      </c>
      <c r="Q28" s="21">
        <v>767.45001220703125</v>
      </c>
      <c r="R28" s="21">
        <v>773.16998291015625</v>
      </c>
      <c r="S28">
        <v>43531600</v>
      </c>
      <c r="T28" s="16">
        <f>(SP500_Data[[#This Row],[Close]]-R29)/R29</f>
        <v>1.0468411896543349E-2</v>
      </c>
      <c r="U28" s="21">
        <v>32836200</v>
      </c>
    </row>
    <row r="29" spans="1:48" x14ac:dyDescent="0.25">
      <c r="A29" s="2">
        <v>46267</v>
      </c>
      <c r="B29" s="21">
        <v>499.85000610351563</v>
      </c>
      <c r="C29" s="21">
        <v>500.26998901367188</v>
      </c>
      <c r="D29" s="21">
        <v>493.80999755859375</v>
      </c>
      <c r="E29" s="21">
        <v>496.82000732421869</v>
      </c>
      <c r="F29" s="16">
        <f>(StockData[[#This Row],[Close]]-E30)/E30</f>
        <v>-8.3828625235520746E-3</v>
      </c>
      <c r="G29" s="21">
        <v>15336100</v>
      </c>
      <c r="H29" s="21">
        <f>IF(ISNUMBER(E29),MAX($E$2:E29),"")</f>
        <v>541.1500244140625</v>
      </c>
      <c r="I29" s="21">
        <f>IF(AND(ISNUMBER(E29),ISNUMBER(H29)),E29/H29-1,"")</f>
        <v>-8.1918165185047798E-2</v>
      </c>
      <c r="L29"/>
      <c r="M29"/>
      <c r="N29" s="2">
        <v>46267</v>
      </c>
      <c r="O29" s="21">
        <v>762.45001220703125</v>
      </c>
      <c r="P29" s="21">
        <v>766.42999267578125</v>
      </c>
      <c r="Q29" s="21">
        <v>761.72998046875</v>
      </c>
      <c r="R29" s="21">
        <v>765.15997314453125</v>
      </c>
      <c r="S29">
        <v>29566200</v>
      </c>
      <c r="T29" s="16">
        <f>(SP500_Data[[#This Row],[Close]]-R30)/R30</f>
        <v>4.4369026722529698E-3</v>
      </c>
      <c r="U29" s="21">
        <v>34324300</v>
      </c>
    </row>
    <row r="30" spans="1:48" x14ac:dyDescent="0.25">
      <c r="A30" s="2">
        <v>46266</v>
      </c>
      <c r="B30" s="21">
        <v>497.51998901367188</v>
      </c>
      <c r="C30" s="21">
        <v>505.97000122070313</v>
      </c>
      <c r="D30" s="21">
        <v>496.77999877929688</v>
      </c>
      <c r="E30" s="21">
        <v>501.01998901367188</v>
      </c>
      <c r="F30" s="16">
        <f>(StockData[[#This Row],[Close]]-E31)/E31</f>
        <v>-1.2359832493516918E-2</v>
      </c>
      <c r="G30" s="21">
        <v>21046900</v>
      </c>
      <c r="H30" s="21">
        <f>IF(ISNUMBER(E30),MAX($E$2:E30),"")</f>
        <v>541.1500244140625</v>
      </c>
      <c r="I30" s="21">
        <f>IF(AND(ISNUMBER(E30),ISNUMBER(H30)),E30/H30-1,"")</f>
        <v>-7.4156950180020664E-2</v>
      </c>
      <c r="L30"/>
      <c r="M30"/>
      <c r="N30" s="2">
        <v>46266</v>
      </c>
      <c r="O30" s="21">
        <v>762.010009765625</v>
      </c>
      <c r="P30" s="21">
        <v>764.66998291015625</v>
      </c>
      <c r="Q30" s="21">
        <v>759.47998046875</v>
      </c>
      <c r="R30" s="21">
        <v>761.780029296875</v>
      </c>
      <c r="S30">
        <v>41126300</v>
      </c>
      <c r="T30" s="16">
        <f>(SP500_Data[[#This Row],[Close]]-R31)/R31</f>
        <v>-6.8704238054380137E-3</v>
      </c>
      <c r="U30" s="21">
        <v>50422300</v>
      </c>
    </row>
    <row r="31" spans="1:48" x14ac:dyDescent="0.25">
      <c r="A31" s="2">
        <v>46265</v>
      </c>
      <c r="B31" s="21">
        <v>510.3800048828125</v>
      </c>
      <c r="C31" s="21">
        <v>512.19000244140625</v>
      </c>
      <c r="D31" s="21">
        <v>506.3900146484375</v>
      </c>
      <c r="E31" s="21">
        <v>507.29000854492188</v>
      </c>
      <c r="F31" s="16">
        <f>(StockData[[#This Row],[Close]]-E32)/E32</f>
        <v>-1.2151228547426833E-2</v>
      </c>
      <c r="G31" s="21">
        <v>27208900</v>
      </c>
      <c r="H31" s="21">
        <f>IF(ISNUMBER(E31),MAX($E$2:E31),"")</f>
        <v>541.1500244140625</v>
      </c>
      <c r="I31" s="21">
        <f>IF(AND(ISNUMBER(E31),ISNUMBER(H31)),E31/H31-1,"")</f>
        <v>-6.2570478317547917E-2</v>
      </c>
      <c r="L31"/>
      <c r="M31"/>
      <c r="N31" s="2">
        <v>46265</v>
      </c>
      <c r="O31" s="21">
        <v>767.33001708984375</v>
      </c>
      <c r="P31" s="21">
        <v>768</v>
      </c>
      <c r="Q31" s="21">
        <v>764.719970703125</v>
      </c>
      <c r="R31" s="21">
        <v>767.04998779296875</v>
      </c>
      <c r="S31">
        <v>38810800</v>
      </c>
      <c r="T31" s="16">
        <f>(SP500_Data[[#This Row],[Close]]-R32)/R32</f>
        <v>-2.989520850009877E-3</v>
      </c>
      <c r="U31" s="21">
        <v>62651000</v>
      </c>
    </row>
    <row r="32" spans="1:48" x14ac:dyDescent="0.25">
      <c r="A32" s="2">
        <v>46262</v>
      </c>
      <c r="B32" s="21">
        <v>505.32998657226563</v>
      </c>
      <c r="C32" s="21">
        <v>517.780029296875</v>
      </c>
      <c r="D32" s="21">
        <v>504.8699951171875</v>
      </c>
      <c r="E32" s="21">
        <v>513.530029296875</v>
      </c>
      <c r="F32" s="16">
        <f>(StockData[[#This Row],[Close]]-E33)/E33</f>
        <v>1.6770347640328837E-2</v>
      </c>
      <c r="G32" s="21">
        <v>29207300</v>
      </c>
      <c r="H32" s="21">
        <f>IF(ISNUMBER(E32),MAX($E$2:E32),"")</f>
        <v>541.1500244140625</v>
      </c>
      <c r="I32" s="21">
        <f>IF(AND(ISNUMBER(E32),ISNUMBER(H32)),E32/H32-1,"")</f>
        <v>-5.103944169104202E-2</v>
      </c>
      <c r="L32"/>
      <c r="M32"/>
      <c r="N32" s="2">
        <v>46262</v>
      </c>
      <c r="O32" s="21">
        <v>771.760009765625</v>
      </c>
      <c r="P32" s="21">
        <v>775.29998779296875</v>
      </c>
      <c r="Q32" s="21">
        <v>768.30999755859375</v>
      </c>
      <c r="R32" s="21">
        <v>769.3499755859375</v>
      </c>
      <c r="S32">
        <v>36744300</v>
      </c>
      <c r="T32" s="16">
        <f>(SP500_Data[[#This Row],[Close]]-R33)/R33</f>
        <v>-2.2694852229378213E-3</v>
      </c>
      <c r="U32" s="21">
        <v>46409800</v>
      </c>
    </row>
    <row r="33" spans="1:21" x14ac:dyDescent="0.25">
      <c r="A33" s="2">
        <v>46261</v>
      </c>
      <c r="B33" s="21">
        <v>494.8800048828125</v>
      </c>
      <c r="C33" s="21">
        <v>506.48001098632813</v>
      </c>
      <c r="D33" s="21">
        <v>490.07998657226563</v>
      </c>
      <c r="E33" s="21">
        <v>505.05999755859375</v>
      </c>
      <c r="F33" s="16">
        <f>(StockData[[#This Row],[Close]]-E34)/E34</f>
        <v>1.7507106648045147E-2</v>
      </c>
      <c r="G33" s="21">
        <v>28688800</v>
      </c>
      <c r="H33" s="21">
        <f>IF(ISNUMBER(E33),MAX($E$2:E33),"")</f>
        <v>541.1500244140625</v>
      </c>
      <c r="I33" s="21">
        <f>IF(AND(ISNUMBER(E33),ISNUMBER(H33)),E33/H33-1,"")</f>
        <v>-6.6691352170861862E-2</v>
      </c>
      <c r="L33"/>
      <c r="M33"/>
      <c r="N33" s="2">
        <v>46261</v>
      </c>
      <c r="O33" s="21">
        <v>768.5</v>
      </c>
      <c r="P33" s="21">
        <v>772.3599853515625</v>
      </c>
      <c r="Q33" s="21">
        <v>767.15997314453125</v>
      </c>
      <c r="R33" s="21">
        <v>771.0999755859375</v>
      </c>
      <c r="S33">
        <v>34557100</v>
      </c>
      <c r="T33" s="16">
        <f>(SP500_Data[[#This Row],[Close]]-R34)/R34</f>
        <v>6.5527861112516439E-3</v>
      </c>
      <c r="U33" s="21">
        <v>43844800</v>
      </c>
    </row>
    <row r="34" spans="1:21" x14ac:dyDescent="0.25">
      <c r="A34" s="2">
        <v>46260</v>
      </c>
      <c r="B34" s="21">
        <v>487.85000610351563</v>
      </c>
      <c r="C34" s="21">
        <v>497.39999389648438</v>
      </c>
      <c r="D34" s="21">
        <v>487.30999755859375</v>
      </c>
      <c r="E34" s="21">
        <v>496.3699951171875</v>
      </c>
      <c r="F34" s="16">
        <f>(StockData[[#This Row],[Close]]-E35)/E35</f>
        <v>9.4771384415423369E-3</v>
      </c>
      <c r="G34" s="21">
        <v>20758900</v>
      </c>
      <c r="H34" s="21">
        <f>IF(ISNUMBER(E34),MAX($E$2:E34),"")</f>
        <v>541.1500244140625</v>
      </c>
      <c r="I34" s="21">
        <f>IF(AND(ISNUMBER(E34),ISNUMBER(H34)),E34/H34-1,"")</f>
        <v>-8.2749750118483623E-2</v>
      </c>
      <c r="L34"/>
      <c r="M34"/>
      <c r="N34" s="2">
        <v>46260</v>
      </c>
      <c r="O34" s="21">
        <v>764.72998046875</v>
      </c>
      <c r="P34" s="21">
        <v>767.3499755859375</v>
      </c>
      <c r="Q34" s="21">
        <v>763.92999267578125</v>
      </c>
      <c r="R34" s="21">
        <v>766.08001708984375</v>
      </c>
      <c r="S34">
        <v>28751600</v>
      </c>
      <c r="T34" s="16">
        <f>(SP500_Data[[#This Row],[Close]]-R35)/R35</f>
        <v>2.2201557790710712E-4</v>
      </c>
      <c r="U34" s="21">
        <v>35143100</v>
      </c>
    </row>
    <row r="35" spans="1:21" x14ac:dyDescent="0.25">
      <c r="A35" s="2">
        <v>46259</v>
      </c>
      <c r="B35" s="21">
        <v>485.44000244140625</v>
      </c>
      <c r="C35" s="21">
        <v>492.44000244140625</v>
      </c>
      <c r="D35" s="21">
        <v>484.29998779296869</v>
      </c>
      <c r="E35" s="21">
        <v>491.70999145507813</v>
      </c>
      <c r="F35" s="16">
        <f>(StockData[[#This Row],[Close]]-E36)/E36</f>
        <v>9.0291476032262671E-3</v>
      </c>
      <c r="G35" s="21">
        <v>19519000</v>
      </c>
      <c r="H35" s="21">
        <f>IF(ISNUMBER(E35),MAX($E$2:E35),"")</f>
        <v>541.1500244140625</v>
      </c>
      <c r="I35" s="21">
        <f>IF(AND(ISNUMBER(E35),ISNUMBER(H35)),E35/H35-1,"")</f>
        <v>-9.1361047266913187E-2</v>
      </c>
      <c r="L35"/>
      <c r="M35"/>
      <c r="N35" s="2">
        <v>46259</v>
      </c>
      <c r="O35" s="21">
        <v>766.15997314453125</v>
      </c>
      <c r="P35" s="21">
        <v>766.780029296875</v>
      </c>
      <c r="Q35" s="21">
        <v>763.04998779296875</v>
      </c>
      <c r="R35" s="21">
        <v>765.90997314453125</v>
      </c>
      <c r="S35">
        <v>27422300</v>
      </c>
      <c r="T35" s="16">
        <f>(SP500_Data[[#This Row],[Close]]-R36)/R36</f>
        <v>3.195937672779856E-3</v>
      </c>
      <c r="U35" s="21">
        <v>44013600</v>
      </c>
    </row>
    <row r="36" spans="1:21" x14ac:dyDescent="0.25">
      <c r="A36" s="2">
        <v>46258</v>
      </c>
      <c r="B36" s="21">
        <v>483.20999145507813</v>
      </c>
      <c r="C36" s="21">
        <v>490.6099853515625</v>
      </c>
      <c r="D36" s="21">
        <v>481.8599853515625</v>
      </c>
      <c r="E36" s="21">
        <v>487.30999755859375</v>
      </c>
      <c r="F36" s="16">
        <f>(StockData[[#This Row],[Close]]-E37)/E37</f>
        <v>8.4223313601276377E-3</v>
      </c>
      <c r="G36" s="21">
        <v>17230800</v>
      </c>
      <c r="H36" s="21">
        <f>IF(ISNUMBER(E36),MAX($E$2:E36),"")</f>
        <v>541.1500244140625</v>
      </c>
      <c r="I36" s="21">
        <f>IF(AND(ISNUMBER(E36),ISNUMBER(H36)),E36/H36-1,"")</f>
        <v>-9.9491868107674519E-2</v>
      </c>
      <c r="L36"/>
      <c r="M36"/>
      <c r="N36" s="2">
        <v>46258</v>
      </c>
      <c r="O36" s="21">
        <v>764.780029296875</v>
      </c>
      <c r="P36" s="21">
        <v>765.219970703125</v>
      </c>
      <c r="Q36" s="21">
        <v>762.08001708984375</v>
      </c>
      <c r="R36" s="21">
        <v>763.469970703125</v>
      </c>
      <c r="S36">
        <v>32430900</v>
      </c>
      <c r="T36" s="16">
        <f>(SP500_Data[[#This Row],[Close]]-R37)/R37</f>
        <v>-2.9384110198065355E-3</v>
      </c>
      <c r="U36" s="21">
        <v>42191300</v>
      </c>
    </row>
    <row r="37" spans="1:21" x14ac:dyDescent="0.25">
      <c r="A37" s="2">
        <v>46255</v>
      </c>
      <c r="B37" s="21">
        <v>479.8800048828125</v>
      </c>
      <c r="C37" s="21">
        <v>486.3599853515625</v>
      </c>
      <c r="D37" s="21">
        <v>478.52999877929688</v>
      </c>
      <c r="E37" s="21">
        <v>483.239990234375</v>
      </c>
      <c r="F37" s="16">
        <f>(StockData[[#This Row],[Close]]-E38)/E38</f>
        <v>4.3437521862263002E-3</v>
      </c>
      <c r="G37" s="21">
        <v>22510800</v>
      </c>
      <c r="H37" s="21">
        <f>IF(ISNUMBER(E37),MAX($E$2:E37),"")</f>
        <v>541.1500244140625</v>
      </c>
      <c r="I37" s="21">
        <f>IF(AND(ISNUMBER(E37),ISNUMBER(H37)),E37/H37-1,"")</f>
        <v>-0.10701290135280017</v>
      </c>
      <c r="L37"/>
      <c r="M37"/>
      <c r="N37" s="2">
        <v>46255</v>
      </c>
      <c r="O37" s="21">
        <v>766.04998779296875</v>
      </c>
      <c r="P37" s="21">
        <v>767.8499755859375</v>
      </c>
      <c r="Q37" s="21">
        <v>764.16998291015625</v>
      </c>
      <c r="R37" s="21">
        <v>765.719970703125</v>
      </c>
      <c r="S37">
        <v>39188700</v>
      </c>
      <c r="T37" s="16">
        <f>(SP500_Data[[#This Row],[Close]]-R38)/R38</f>
        <v>4.0912604472486081E-3</v>
      </c>
      <c r="U37" s="21">
        <v>41441700</v>
      </c>
    </row>
    <row r="38" spans="1:21" x14ac:dyDescent="0.25">
      <c r="A38" s="2">
        <v>46254</v>
      </c>
      <c r="B38" s="21">
        <v>483.29998779296869</v>
      </c>
      <c r="C38" s="21">
        <v>484.16000366210938</v>
      </c>
      <c r="D38" s="21">
        <v>479.5</v>
      </c>
      <c r="E38" s="21">
        <v>481.14999389648438</v>
      </c>
      <c r="F38" s="16">
        <f>(StockData[[#This Row],[Close]]-E39)/E39</f>
        <v>-6.5247541410232094E-3</v>
      </c>
      <c r="G38" s="21">
        <v>20020800</v>
      </c>
      <c r="H38" s="21">
        <f>IF(ISNUMBER(E38),MAX($E$2:E38),"")</f>
        <v>541.1500244140625</v>
      </c>
      <c r="I38" s="21">
        <f>IF(AND(ISNUMBER(E38),ISNUMBER(H38)),E38/H38-1,"")</f>
        <v>-0.11087503984231351</v>
      </c>
      <c r="L38"/>
      <c r="M38"/>
      <c r="N38" s="2">
        <v>46254</v>
      </c>
      <c r="O38" s="21">
        <v>765.96002197265625</v>
      </c>
      <c r="P38" s="21">
        <v>768.1500244140625</v>
      </c>
      <c r="Q38" s="21">
        <v>762.03997802734375</v>
      </c>
      <c r="R38" s="21">
        <v>762.5999755859375</v>
      </c>
      <c r="S38">
        <v>45520300</v>
      </c>
      <c r="T38" s="16">
        <f>(SP500_Data[[#This Row],[Close]]-R39)/R39</f>
        <v>-8.3998933674405141E-3</v>
      </c>
      <c r="U38" s="21">
        <v>43767400</v>
      </c>
    </row>
    <row r="39" spans="1:21" x14ac:dyDescent="0.25">
      <c r="A39" s="2">
        <v>46253</v>
      </c>
      <c r="B39" s="21">
        <v>480.07000732421869</v>
      </c>
      <c r="C39" s="21">
        <v>489.29998779296869</v>
      </c>
      <c r="D39" s="21">
        <v>479.3599853515625</v>
      </c>
      <c r="E39" s="21">
        <v>484.30999755859375</v>
      </c>
      <c r="F39" s="16">
        <f>(StockData[[#This Row],[Close]]-E40)/E40</f>
        <v>5.5644221676623548E-3</v>
      </c>
      <c r="G39" s="21">
        <v>19961900</v>
      </c>
      <c r="H39" s="21">
        <f>IF(ISNUMBER(E39),MAX($E$2:E39),"")</f>
        <v>541.1500244140625</v>
      </c>
      <c r="I39" s="21">
        <f>IF(AND(ISNUMBER(E39),ISNUMBER(H39)),E39/H39-1,"")</f>
        <v>-0.10503561728009359</v>
      </c>
      <c r="L39"/>
      <c r="M39"/>
      <c r="N39" s="2">
        <v>46253</v>
      </c>
      <c r="O39" s="21">
        <v>770.3599853515625</v>
      </c>
      <c r="P39" s="21">
        <v>772.469970703125</v>
      </c>
      <c r="Q39" s="21">
        <v>768.0999755859375</v>
      </c>
      <c r="R39" s="21">
        <v>769.05999755859375</v>
      </c>
      <c r="S39">
        <v>40306000</v>
      </c>
      <c r="T39" s="16">
        <f>(SP500_Data[[#This Row],[Close]]-R40)/R40</f>
        <v>2.097837417361565E-3</v>
      </c>
      <c r="U39" s="21">
        <v>43721500</v>
      </c>
    </row>
    <row r="40" spans="1:21" x14ac:dyDescent="0.25">
      <c r="A40" s="2">
        <v>46252</v>
      </c>
      <c r="B40" s="21">
        <v>481.54000854492188</v>
      </c>
      <c r="C40" s="21">
        <v>484.26998901367188</v>
      </c>
      <c r="D40" s="21">
        <v>477.14999389648438</v>
      </c>
      <c r="E40" s="21">
        <v>481.6300048828125</v>
      </c>
      <c r="F40" s="16">
        <f>(StockData[[#This Row],[Close]]-E41)/E41</f>
        <v>2.6647210638757329E-3</v>
      </c>
      <c r="G40" s="21">
        <v>24087600</v>
      </c>
      <c r="H40" s="21">
        <f>IF(ISNUMBER(E40),MAX($E$2:E40),"")</f>
        <v>541.1500244140625</v>
      </c>
      <c r="I40" s="21">
        <f>IF(AND(ISNUMBER(E40),ISNUMBER(H40)),E40/H40-1,"")</f>
        <v>-0.10998801967291072</v>
      </c>
      <c r="L40"/>
      <c r="M40"/>
      <c r="N40" s="2">
        <v>46252</v>
      </c>
      <c r="O40" s="21">
        <v>768.70001220703125</v>
      </c>
      <c r="P40" s="21">
        <v>769.5</v>
      </c>
      <c r="Q40" s="21">
        <v>766.91998291015625</v>
      </c>
      <c r="R40" s="21">
        <v>767.45001220703125</v>
      </c>
      <c r="S40">
        <v>43920900</v>
      </c>
      <c r="T40" s="16">
        <f>(SP500_Data[[#This Row],[Close]]-R41)/R41</f>
        <v>-6.7557570742747004E-3</v>
      </c>
      <c r="U40" s="21">
        <v>50673300</v>
      </c>
    </row>
    <row r="41" spans="1:21" x14ac:dyDescent="0.25">
      <c r="A41" s="2">
        <v>46251</v>
      </c>
      <c r="B41" s="21">
        <v>490.1400146484375</v>
      </c>
      <c r="C41" s="21">
        <v>492.66000366210938</v>
      </c>
      <c r="D41" s="21">
        <v>478.41000366210938</v>
      </c>
      <c r="E41" s="21">
        <v>480.35000610351563</v>
      </c>
      <c r="F41" s="16">
        <f>(StockData[[#This Row],[Close]]-E42)/E42</f>
        <v>-3.0379467053674409E-2</v>
      </c>
      <c r="G41" s="21">
        <v>29635800</v>
      </c>
      <c r="H41" s="21">
        <f>IF(ISNUMBER(E41),MAX($E$2:E41),"")</f>
        <v>541.1500244140625</v>
      </c>
      <c r="I41" s="21">
        <f>IF(AND(ISNUMBER(E41),ISNUMBER(H41)),E41/H41-1,"")</f>
        <v>-0.11235335039738548</v>
      </c>
      <c r="L41"/>
      <c r="M41"/>
      <c r="N41" s="2">
        <v>46251</v>
      </c>
      <c r="O41" s="21">
        <v>776.17999267578125</v>
      </c>
      <c r="P41" s="21">
        <v>776.780029296875</v>
      </c>
      <c r="Q41" s="21">
        <v>772.510009765625</v>
      </c>
      <c r="R41" s="21">
        <v>772.66998291015625</v>
      </c>
      <c r="S41">
        <v>34356600</v>
      </c>
      <c r="T41" s="16">
        <f>(SP500_Data[[#This Row],[Close]]-R42)/R42</f>
        <v>-4.7273666413644184E-3</v>
      </c>
      <c r="U41" s="21">
        <v>57447800</v>
      </c>
    </row>
    <row r="42" spans="1:21" x14ac:dyDescent="0.25">
      <c r="A42" s="2">
        <v>46248</v>
      </c>
      <c r="B42" s="21">
        <v>496.3599853515625</v>
      </c>
      <c r="C42" s="21">
        <v>500.010009765625</v>
      </c>
      <c r="D42" s="21">
        <v>493.92001342773438</v>
      </c>
      <c r="E42" s="21">
        <v>495.39999389648438</v>
      </c>
      <c r="F42" s="16">
        <f>(StockData[[#This Row],[Close]]-E43)/E43</f>
        <v>-2.9786084603609288E-3</v>
      </c>
      <c r="G42" s="21">
        <v>16217600</v>
      </c>
      <c r="H42" s="21">
        <f>IF(ISNUMBER(E42),MAX($E$2:E42),"")</f>
        <v>541.1500244140625</v>
      </c>
      <c r="I42" s="21">
        <f>IF(AND(ISNUMBER(E42),ISNUMBER(H42)),E42/H42-1,"")</f>
        <v>-8.4542231273323165E-2</v>
      </c>
      <c r="L42"/>
      <c r="M42"/>
      <c r="N42" s="2">
        <v>46248</v>
      </c>
      <c r="O42" s="21">
        <v>778.53997802734375</v>
      </c>
      <c r="P42" s="21">
        <v>778.79998779296875</v>
      </c>
      <c r="Q42" s="21">
        <v>775.42999267578125</v>
      </c>
      <c r="R42" s="21">
        <v>776.34002685546875</v>
      </c>
      <c r="S42">
        <v>31367900</v>
      </c>
      <c r="T42" s="16">
        <f>(SP500_Data[[#This Row],[Close]]-R43)/R43</f>
        <v>-1.9797115463531518E-3</v>
      </c>
      <c r="U42" s="21">
        <v>47100900</v>
      </c>
    </row>
    <row r="43" spans="1:21" x14ac:dyDescent="0.25">
      <c r="A43" s="2">
        <v>46247</v>
      </c>
      <c r="B43" s="21">
        <v>493.26998901367188</v>
      </c>
      <c r="C43" s="21">
        <v>501.33999633789063</v>
      </c>
      <c r="D43" s="21">
        <v>493.010009765625</v>
      </c>
      <c r="E43" s="21">
        <v>496.8800048828125</v>
      </c>
      <c r="F43" s="16">
        <f>(StockData[[#This Row],[Close]]-E44)/E44</f>
        <v>9.0368423394573908E-3</v>
      </c>
      <c r="G43" s="21">
        <v>23039000</v>
      </c>
      <c r="H43" s="21">
        <f>IF(ISNUMBER(E43),MAX($E$2:E43),"")</f>
        <v>541.1500244140625</v>
      </c>
      <c r="I43" s="21">
        <f>IF(AND(ISNUMBER(E43),ISNUMBER(H43)),E43/H43-1,"")</f>
        <v>-8.1807294713113876E-2</v>
      </c>
      <c r="L43"/>
      <c r="M43"/>
      <c r="N43" s="2">
        <v>46247</v>
      </c>
      <c r="O43" s="21">
        <v>774.8699951171875</v>
      </c>
      <c r="P43" s="21">
        <v>779.3699951171875</v>
      </c>
      <c r="Q43" s="21">
        <v>774.1099853515625</v>
      </c>
      <c r="R43" s="21">
        <v>777.8800048828125</v>
      </c>
      <c r="S43">
        <v>35634500</v>
      </c>
      <c r="T43" s="16">
        <f>(SP500_Data[[#This Row],[Close]]-R44)/R44</f>
        <v>6.9774556519524075E-3</v>
      </c>
      <c r="U43" s="21">
        <v>55626000</v>
      </c>
    </row>
    <row r="44" spans="1:21" x14ac:dyDescent="0.25">
      <c r="A44" s="2">
        <v>46246</v>
      </c>
      <c r="B44" s="21">
        <v>499.989990234375</v>
      </c>
      <c r="C44" s="21">
        <v>501.5</v>
      </c>
      <c r="D44" s="21">
        <v>491.51998901367188</v>
      </c>
      <c r="E44" s="21">
        <v>492.42999267578131</v>
      </c>
      <c r="F44" s="16">
        <f>(StockData[[#This Row],[Close]]-E45)/E45</f>
        <v>-2.2587890152951824E-2</v>
      </c>
      <c r="G44" s="21">
        <v>29001500</v>
      </c>
      <c r="H44" s="21">
        <f>IF(ISNUMBER(E44),MAX($E$2:E44),"")</f>
        <v>541.1500244140625</v>
      </c>
      <c r="I44" s="21">
        <f>IF(AND(ISNUMBER(E44),ISNUMBER(H44)),E44/H44-1,"")</f>
        <v>-9.0030545209775159E-2</v>
      </c>
      <c r="L44"/>
      <c r="M44"/>
      <c r="N44" s="2">
        <v>46246</v>
      </c>
      <c r="O44" s="21">
        <v>774.71002197265625</v>
      </c>
      <c r="P44" s="21">
        <v>774.9000244140625</v>
      </c>
      <c r="Q44" s="21">
        <v>771.280029296875</v>
      </c>
      <c r="R44" s="21">
        <v>772.489990234375</v>
      </c>
      <c r="S44">
        <v>33179100</v>
      </c>
      <c r="T44" s="16">
        <f>(SP500_Data[[#This Row],[Close]]-R45)/R45</f>
        <v>2.5046624297863224E-3</v>
      </c>
      <c r="U44" s="21">
        <v>58035200</v>
      </c>
    </row>
    <row r="45" spans="1:21" x14ac:dyDescent="0.25">
      <c r="A45" s="2">
        <v>46245</v>
      </c>
      <c r="B45" s="21">
        <v>504.32998657226563</v>
      </c>
      <c r="C45" s="21">
        <v>505.32998657226563</v>
      </c>
      <c r="D45" s="21">
        <v>499.54998779296869</v>
      </c>
      <c r="E45" s="21">
        <v>503.80999755859375</v>
      </c>
      <c r="F45" s="16">
        <f>(StockData[[#This Row],[Close]]-E46)/E46</f>
        <v>-4.4461131305670639E-3</v>
      </c>
      <c r="G45" s="21">
        <v>23049800</v>
      </c>
      <c r="H45" s="21">
        <f>IF(ISNUMBER(E45),MAX($E$2:E45),"")</f>
        <v>541.1500244140625</v>
      </c>
      <c r="I45" s="21">
        <f>IF(AND(ISNUMBER(E45),ISNUMBER(H45)),E45/H45-1,"")</f>
        <v>-6.9001247659369769E-2</v>
      </c>
      <c r="L45"/>
      <c r="M45"/>
      <c r="N45" s="2">
        <v>46245</v>
      </c>
      <c r="O45" s="21">
        <v>774.530029296875</v>
      </c>
      <c r="P45" s="21">
        <v>774.6099853515625</v>
      </c>
      <c r="Q45" s="21">
        <v>769.20001220703125</v>
      </c>
      <c r="R45" s="21">
        <v>770.55999755859375</v>
      </c>
      <c r="S45">
        <v>36740600</v>
      </c>
      <c r="T45" s="16">
        <f>(SP500_Data[[#This Row],[Close]]-R46)/R46</f>
        <v>-3.1952597501650965E-3</v>
      </c>
      <c r="U45" s="21">
        <v>71034000</v>
      </c>
    </row>
    <row r="46" spans="1:21" x14ac:dyDescent="0.25">
      <c r="A46" s="2">
        <v>46244</v>
      </c>
      <c r="B46" s="21">
        <v>503.44000244140625</v>
      </c>
      <c r="C46" s="21">
        <v>513.72998046875</v>
      </c>
      <c r="D46" s="21">
        <v>502.26998901367188</v>
      </c>
      <c r="E46" s="21">
        <v>506.05999755859375</v>
      </c>
      <c r="F46" s="16">
        <f>(StockData[[#This Row],[Close]]-E47)/E47</f>
        <v>1.2140257690705722E-2</v>
      </c>
      <c r="G46" s="21">
        <v>31206100</v>
      </c>
      <c r="H46" s="21">
        <f>IF(ISNUMBER(E46),MAX($E$2:E46),"")</f>
        <v>541.1500244140625</v>
      </c>
      <c r="I46" s="21">
        <f>IF(AND(ISNUMBER(E46),ISNUMBER(H46)),E46/H46-1,"")</f>
        <v>-6.4843435780055581E-2</v>
      </c>
      <c r="L46"/>
      <c r="M46"/>
      <c r="N46" s="2">
        <v>46244</v>
      </c>
      <c r="O46" s="21">
        <v>772.5999755859375</v>
      </c>
      <c r="P46" s="21">
        <v>775.04998779296875</v>
      </c>
      <c r="Q46" s="21">
        <v>771.6199951171875</v>
      </c>
      <c r="R46" s="21">
        <v>773.030029296875</v>
      </c>
      <c r="S46">
        <v>39249500</v>
      </c>
      <c r="T46" s="16">
        <f>(SP500_Data[[#This Row],[Close]]-R47)/R47</f>
        <v>-2.9741673673219831E-4</v>
      </c>
      <c r="U46" s="21">
        <v>53934400</v>
      </c>
    </row>
    <row r="47" spans="1:21" x14ac:dyDescent="0.25">
      <c r="A47" s="2">
        <v>46241</v>
      </c>
      <c r="B47" s="21">
        <v>499.20999145507813</v>
      </c>
      <c r="C47" s="21">
        <v>505.17999267578131</v>
      </c>
      <c r="D47" s="21">
        <v>498.73001098632813</v>
      </c>
      <c r="E47" s="21">
        <v>499.989990234375</v>
      </c>
      <c r="F47" s="16">
        <f>(StockData[[#This Row],[Close]]-E48)/E48</f>
        <v>2.6008259637159135E-4</v>
      </c>
      <c r="G47" s="21">
        <v>28846200</v>
      </c>
      <c r="H47" s="21">
        <f>IF(ISNUMBER(E47),MAX($E$2:E47),"")</f>
        <v>541.1500244140625</v>
      </c>
      <c r="I47" s="21">
        <f>IF(AND(ISNUMBER(E47),ISNUMBER(H47)),E47/H47-1,"")</f>
        <v>-7.6060301806793906E-2</v>
      </c>
      <c r="L47"/>
      <c r="M47"/>
      <c r="N47" s="2">
        <v>46241</v>
      </c>
      <c r="O47" s="21">
        <v>771.02001953125</v>
      </c>
      <c r="P47" s="21">
        <v>773.91998291015625</v>
      </c>
      <c r="Q47" s="21">
        <v>769.6099853515625</v>
      </c>
      <c r="R47" s="21">
        <v>773.260009765625</v>
      </c>
      <c r="S47">
        <v>43586300</v>
      </c>
      <c r="T47" s="16">
        <f>(SP500_Data[[#This Row],[Close]]-R48)/R48</f>
        <v>6.1153484724176385E-3</v>
      </c>
      <c r="U47" s="21">
        <v>57439500</v>
      </c>
    </row>
    <row r="48" spans="1:21" x14ac:dyDescent="0.25">
      <c r="A48" s="2">
        <v>46240</v>
      </c>
      <c r="B48" s="21">
        <v>488.54998779296869</v>
      </c>
      <c r="C48" s="21">
        <v>501.55999755859375</v>
      </c>
      <c r="D48" s="21">
        <v>488.51998901367188</v>
      </c>
      <c r="E48" s="21">
        <v>499.8599853515625</v>
      </c>
      <c r="F48" s="16">
        <f>(StockData[[#This Row],[Close]]-E49)/E49</f>
        <v>2.5437972580006286E-2</v>
      </c>
      <c r="G48" s="21">
        <v>36441500</v>
      </c>
      <c r="H48" s="21">
        <f>IF(ISNUMBER(E48),MAX($E$2:E48),"")</f>
        <v>541.1500244140625</v>
      </c>
      <c r="I48" s="21">
        <f>IF(AND(ISNUMBER(E48),ISNUMBER(H48)),E48/H48-1,"")</f>
        <v>-7.6300539960628022E-2</v>
      </c>
      <c r="L48"/>
      <c r="M48"/>
      <c r="N48" s="2">
        <v>46240</v>
      </c>
      <c r="O48" s="21">
        <v>770.21002197265625</v>
      </c>
      <c r="P48" s="21">
        <v>771.82000732421875</v>
      </c>
      <c r="Q48" s="21">
        <v>767.46002197265625</v>
      </c>
      <c r="R48" s="21">
        <v>768.55999755859375</v>
      </c>
      <c r="S48">
        <v>38416900</v>
      </c>
      <c r="T48" s="16">
        <f>(SP500_Data[[#This Row],[Close]]-R49)/R49</f>
        <v>-1.5978130449319902E-3</v>
      </c>
      <c r="U48" s="21">
        <v>66846800</v>
      </c>
    </row>
    <row r="49" spans="1:21" x14ac:dyDescent="0.25">
      <c r="A49" s="2">
        <v>46239</v>
      </c>
      <c r="B49" s="21">
        <v>496.3599853515625</v>
      </c>
      <c r="C49" s="21">
        <v>498.239990234375</v>
      </c>
      <c r="D49" s="21">
        <v>485.67999267578131</v>
      </c>
      <c r="E49" s="21">
        <v>487.45999145507813</v>
      </c>
      <c r="F49" s="16">
        <f>(StockData[[#This Row],[Close]]-E50)/E50</f>
        <v>-1.0856123313284699E-2</v>
      </c>
      <c r="G49" s="21">
        <v>33388900</v>
      </c>
      <c r="H49" s="21">
        <f>IF(ISNUMBER(E49),MAX($E$2:E49),"")</f>
        <v>541.1500244140625</v>
      </c>
      <c r="I49" s="21">
        <f>IF(AND(ISNUMBER(E49),ISNUMBER(H49)),E49/H49-1,"")</f>
        <v>-9.921469192784016E-2</v>
      </c>
      <c r="L49"/>
      <c r="M49"/>
      <c r="N49" s="2">
        <v>46239</v>
      </c>
      <c r="O49" s="21">
        <v>775.8499755859375</v>
      </c>
      <c r="P49" s="21">
        <v>776.8499755859375</v>
      </c>
      <c r="Q49" s="21">
        <v>769.510009765625</v>
      </c>
      <c r="R49" s="21">
        <v>769.78997802734375</v>
      </c>
      <c r="S49">
        <v>44689100</v>
      </c>
      <c r="T49" s="16">
        <f>(SP500_Data[[#This Row],[Close]]-R50)/R50</f>
        <v>-1.9966020100065907E-3</v>
      </c>
      <c r="U49" s="21">
        <v>46628100</v>
      </c>
    </row>
    <row r="50" spans="1:21" x14ac:dyDescent="0.25">
      <c r="A50" s="2">
        <v>46238</v>
      </c>
      <c r="B50" s="21">
        <v>480.89999389648438</v>
      </c>
      <c r="C50" s="21">
        <v>499.44000244140625</v>
      </c>
      <c r="D50" s="21">
        <v>479.17001342773438</v>
      </c>
      <c r="E50" s="21">
        <v>492.80999755859375</v>
      </c>
      <c r="F50" s="16">
        <f>(StockData[[#This Row],[Close]]-E51)/E51</f>
        <v>1.0581367223814036E-2</v>
      </c>
      <c r="G50" s="21">
        <v>50455500</v>
      </c>
      <c r="H50" s="21">
        <f>IF(ISNUMBER(E50),MAX($E$2:E50),"")</f>
        <v>541.1500244140625</v>
      </c>
      <c r="I50" s="21">
        <f>IF(AND(ISNUMBER(E50),ISNUMBER(H50)),E50/H50-1,"")</f>
        <v>-8.9328327958239639E-2</v>
      </c>
      <c r="L50"/>
      <c r="M50"/>
      <c r="N50" s="2">
        <v>46238</v>
      </c>
      <c r="O50" s="21">
        <v>760.6300048828125</v>
      </c>
      <c r="P50" s="21">
        <v>773.40997314453125</v>
      </c>
      <c r="Q50" s="21">
        <v>760.52001953125</v>
      </c>
      <c r="R50" s="21">
        <v>771.33001708984375</v>
      </c>
      <c r="S50">
        <v>69154800</v>
      </c>
      <c r="T50" s="16">
        <f>(SP500_Data[[#This Row],[Close]]-R51)/R51</f>
        <v>1.8029002715958583E-2</v>
      </c>
      <c r="U50" s="21">
        <v>80875700</v>
      </c>
    </row>
    <row r="51" spans="1:21" x14ac:dyDescent="0.25">
      <c r="A51" s="2">
        <v>46237</v>
      </c>
      <c r="B51" s="21">
        <v>476.1300048828125</v>
      </c>
      <c r="C51" s="21">
        <v>491.64999389648438</v>
      </c>
      <c r="D51" s="21">
        <v>475</v>
      </c>
      <c r="E51" s="21">
        <v>487.64999389648438</v>
      </c>
      <c r="F51" s="16">
        <f>(StockData[[#This Row],[Close]]-E52)/E52</f>
        <v>4.9341523101114435E-2</v>
      </c>
      <c r="G51" s="21">
        <v>66762100</v>
      </c>
      <c r="H51" s="21">
        <f>IF(ISNUMBER(E51),MAX($E$2:E51),"")</f>
        <v>541.1500244140625</v>
      </c>
      <c r="I51" s="21">
        <f>IF(AND(ISNUMBER(E51),ISNUMBER(H51)),E51/H51-1,"")</f>
        <v>-9.8863583302072344E-2</v>
      </c>
      <c r="L51"/>
      <c r="M51"/>
      <c r="N51" s="2">
        <v>46237</v>
      </c>
      <c r="O51" s="21">
        <v>749.44000244140625</v>
      </c>
      <c r="P51" s="21">
        <v>758.58001708984375</v>
      </c>
      <c r="Q51" s="21">
        <v>748.79998779296875</v>
      </c>
      <c r="R51" s="21">
        <v>757.66998291015625</v>
      </c>
      <c r="S51">
        <v>59927500</v>
      </c>
      <c r="T51" s="16">
        <f>(SP500_Data[[#This Row],[Close]]-R52)/R52</f>
        <v>1.4243006567347586E-2</v>
      </c>
      <c r="U51" s="21">
        <v>85945200</v>
      </c>
    </row>
    <row r="52" spans="1:21" x14ac:dyDescent="0.25">
      <c r="A52" s="2">
        <v>46234</v>
      </c>
      <c r="B52" s="21">
        <v>450</v>
      </c>
      <c r="C52" s="21">
        <v>466.83999633789063</v>
      </c>
      <c r="D52" s="21">
        <v>449.32998657226563</v>
      </c>
      <c r="E52" s="21">
        <v>464.72000122070313</v>
      </c>
      <c r="F52" s="16">
        <f>(StockData[[#This Row],[Close]]-E53)/E53</f>
        <v>3.0192850660396727E-2</v>
      </c>
      <c r="G52" s="21">
        <v>60846000</v>
      </c>
      <c r="H52" s="21">
        <f>IF(ISNUMBER(E52),MAX($E$2:E52),"")</f>
        <v>541.1500244140625</v>
      </c>
      <c r="I52" s="21">
        <f>IF(AND(ISNUMBER(E52),ISNUMBER(H52)),E52/H52-1,"")</f>
        <v>-0.14123629260871795</v>
      </c>
      <c r="L52"/>
      <c r="M52"/>
      <c r="N52" s="2">
        <v>46234</v>
      </c>
      <c r="O52" s="21">
        <v>744.67999267578125</v>
      </c>
      <c r="P52" s="21">
        <v>748.9000244140625</v>
      </c>
      <c r="Q52" s="21">
        <v>737.67999267578125</v>
      </c>
      <c r="R52" s="21">
        <v>747.030029296875</v>
      </c>
      <c r="S52">
        <v>62445900</v>
      </c>
      <c r="T52" s="16">
        <f>(SP500_Data[[#This Row],[Close]]-R53)/R53</f>
        <v>7.1998096750543888E-3</v>
      </c>
      <c r="U52" s="21">
        <v>67093100</v>
      </c>
    </row>
    <row r="53" spans="1:21" x14ac:dyDescent="0.25">
      <c r="A53" s="2">
        <v>46233</v>
      </c>
      <c r="B53" s="21">
        <v>437.89999389648438</v>
      </c>
      <c r="C53" s="21">
        <v>458.69000244140625</v>
      </c>
      <c r="D53" s="21">
        <v>432.44000244140625</v>
      </c>
      <c r="E53" s="21">
        <v>451.10000610351563</v>
      </c>
      <c r="F53" s="16">
        <f>(StockData[[#This Row],[Close]]-E54)/E54</f>
        <v>0.15506733300956496</v>
      </c>
      <c r="G53" s="21">
        <v>110160700</v>
      </c>
      <c r="H53" s="21">
        <f>IF(ISNUMBER(E53),MAX($E$2:E53),"")</f>
        <v>541.1500244140625</v>
      </c>
      <c r="I53" s="21">
        <f>IF(AND(ISNUMBER(E53),ISNUMBER(H53)),E53/H53-1,"")</f>
        <v>-0.16640490482847103</v>
      </c>
      <c r="L53"/>
      <c r="M53"/>
      <c r="N53" s="2">
        <v>46233</v>
      </c>
      <c r="O53" s="21">
        <v>736.04998779296875</v>
      </c>
      <c r="P53" s="21">
        <v>742.45001220703125</v>
      </c>
      <c r="Q53" s="21">
        <v>734.59002685546875</v>
      </c>
      <c r="R53" s="21">
        <v>741.69000244140625</v>
      </c>
      <c r="S53">
        <v>66811300</v>
      </c>
      <c r="T53" s="16">
        <f>(SP500_Data[[#This Row],[Close]]-R54)/R54</f>
        <v>1.6765799496011913E-2</v>
      </c>
      <c r="U53" s="21">
        <v>60176400</v>
      </c>
    </row>
    <row r="54" spans="1:21" x14ac:dyDescent="0.25">
      <c r="A54" s="2">
        <v>46232</v>
      </c>
      <c r="B54" s="21">
        <v>393.39999389648438</v>
      </c>
      <c r="C54" s="21">
        <v>401.25</v>
      </c>
      <c r="D54" s="21">
        <v>388.739990234375</v>
      </c>
      <c r="E54" s="21">
        <v>390.54000854492188</v>
      </c>
      <c r="F54" s="16">
        <f>(StockData[[#This Row],[Close]]-E55)/E55</f>
        <v>-7.1437587771493753E-3</v>
      </c>
      <c r="G54" s="21">
        <v>47209000</v>
      </c>
      <c r="H54" s="21">
        <f>IF(ISNUMBER(E54),MAX($E$2:E54),"")</f>
        <v>541.1500244140625</v>
      </c>
      <c r="I54" s="21">
        <f>IF(AND(ISNUMBER(E54),ISNUMBER(H54)),E54/H54-1,"")</f>
        <v>-0.27831471694418874</v>
      </c>
      <c r="L54"/>
      <c r="M54"/>
      <c r="N54" s="2">
        <v>46232</v>
      </c>
      <c r="O54" s="21">
        <v>739.969970703125</v>
      </c>
      <c r="P54" s="21">
        <v>742.67999267578125</v>
      </c>
      <c r="Q54" s="21">
        <v>729.0999755859375</v>
      </c>
      <c r="R54" s="21">
        <v>729.46002197265625</v>
      </c>
      <c r="S54">
        <v>70697200</v>
      </c>
      <c r="T54" s="16">
        <f>(SP500_Data[[#This Row],[Close]]-R55)/R55</f>
        <v>-1.5387473482586039E-2</v>
      </c>
      <c r="U54" s="21">
        <v>57079500</v>
      </c>
    </row>
    <row r="55" spans="1:21" x14ac:dyDescent="0.25">
      <c r="A55" s="2">
        <v>46231</v>
      </c>
      <c r="B55" s="21">
        <v>393.16000366210938</v>
      </c>
      <c r="C55" s="21">
        <v>400.32000732421869</v>
      </c>
      <c r="D55" s="21">
        <v>391.29998779296869</v>
      </c>
      <c r="E55" s="21">
        <v>393.35000610351563</v>
      </c>
      <c r="F55" s="16">
        <f>(StockData[[#This Row],[Close]]-E56)/E56</f>
        <v>1.0922641823010755E-2</v>
      </c>
      <c r="G55" s="21">
        <v>32367500</v>
      </c>
      <c r="H55" s="21">
        <f>IF(ISNUMBER(E55),MAX($E$2:E55),"")</f>
        <v>541.1500244140625</v>
      </c>
      <c r="I55" s="21">
        <f>IF(AND(ISNUMBER(E55),ISNUMBER(H55)),E55/H55-1,"")</f>
        <v>-0.27312207639753749</v>
      </c>
      <c r="L55"/>
      <c r="M55"/>
      <c r="N55" s="2">
        <v>46231</v>
      </c>
      <c r="O55" s="21">
        <v>739.19000244140625</v>
      </c>
      <c r="P55" s="21">
        <v>742.78997802734375</v>
      </c>
      <c r="Q55" s="21">
        <v>735.97998046875</v>
      </c>
      <c r="R55" s="21">
        <v>740.8599853515625</v>
      </c>
      <c r="S55">
        <v>47322200</v>
      </c>
      <c r="T55" s="16">
        <f>(SP500_Data[[#This Row],[Close]]-R56)/R56</f>
        <v>2.3947806515861301E-3</v>
      </c>
      <c r="U55" s="21">
        <v>86330500</v>
      </c>
    </row>
    <row r="56" spans="1:21" x14ac:dyDescent="0.25">
      <c r="A56" s="2">
        <v>46230</v>
      </c>
      <c r="B56" s="21">
        <v>390.07998657226563</v>
      </c>
      <c r="C56" s="21">
        <v>394.20001220703131</v>
      </c>
      <c r="D56" s="21">
        <v>387.989990234375</v>
      </c>
      <c r="E56" s="21">
        <v>389.10000610351563</v>
      </c>
      <c r="F56" s="16">
        <f>(StockData[[#This Row],[Close]]-E57)/E57</f>
        <v>1.9386936494177043E-2</v>
      </c>
      <c r="G56" s="21">
        <v>27856200</v>
      </c>
      <c r="H56" s="21">
        <f>IF(ISNUMBER(E56),MAX($E$2:E56),"")</f>
        <v>541.1500244140625</v>
      </c>
      <c r="I56" s="21">
        <f>IF(AND(ISNUMBER(E56),ISNUMBER(H56)),E56/H56-1,"")</f>
        <v>-0.28097572105846447</v>
      </c>
      <c r="L56"/>
      <c r="M56"/>
      <c r="N56" s="2">
        <v>46230</v>
      </c>
      <c r="O56" s="21">
        <v>744.90997314453125</v>
      </c>
      <c r="P56" s="21">
        <v>745.530029296875</v>
      </c>
      <c r="Q56" s="21">
        <v>735.8699951171875</v>
      </c>
      <c r="R56" s="21">
        <v>739.09002685546875</v>
      </c>
      <c r="S56">
        <v>41461200</v>
      </c>
      <c r="T56" s="16">
        <f>(SP500_Data[[#This Row],[Close]]-R57)/R57</f>
        <v>2.1657556368498613E-4</v>
      </c>
      <c r="U56" s="21">
        <v>60341300</v>
      </c>
    </row>
    <row r="57" spans="1:21" x14ac:dyDescent="0.25">
      <c r="A57" s="2">
        <v>46227</v>
      </c>
      <c r="B57" s="21">
        <v>387.04998779296869</v>
      </c>
      <c r="C57" s="21">
        <v>389.02999877929688</v>
      </c>
      <c r="D57" s="21">
        <v>380.64999389648438</v>
      </c>
      <c r="E57" s="21">
        <v>381.70001220703131</v>
      </c>
      <c r="F57" s="16">
        <f>(StockData[[#This Row],[Close]]-E58)/E58</f>
        <v>3.1454908273327581E-4</v>
      </c>
      <c r="G57" s="21">
        <v>27659400</v>
      </c>
      <c r="H57" s="21">
        <f>IF(ISNUMBER(E57),MAX($E$2:E57),"")</f>
        <v>541.1500244140625</v>
      </c>
      <c r="I57" s="21">
        <f>IF(AND(ISNUMBER(E57),ISNUMBER(H57)),E57/H57-1,"")</f>
        <v>-0.29465029107164475</v>
      </c>
      <c r="L57"/>
      <c r="M57"/>
      <c r="N57" s="2">
        <v>46227</v>
      </c>
      <c r="O57" s="21">
        <v>738.510009765625</v>
      </c>
      <c r="P57" s="21">
        <v>743.719970703125</v>
      </c>
      <c r="Q57" s="21">
        <v>737.28997802734375</v>
      </c>
      <c r="R57" s="21">
        <v>738.92999267578125</v>
      </c>
      <c r="S57">
        <v>44782000</v>
      </c>
      <c r="T57" s="16">
        <f>(SP500_Data[[#This Row],[Close]]-R58)/R58</f>
        <v>1.0160123647911035E-3</v>
      </c>
      <c r="U57" s="21">
        <v>87683500</v>
      </c>
    </row>
    <row r="58" spans="1:21" x14ac:dyDescent="0.25">
      <c r="A58" s="2">
        <v>46226</v>
      </c>
      <c r="B58" s="21">
        <v>389.97000122070313</v>
      </c>
      <c r="C58" s="21">
        <v>391.77999877929688</v>
      </c>
      <c r="D58" s="21">
        <v>377.3900146484375</v>
      </c>
      <c r="E58" s="21">
        <v>381.57998657226563</v>
      </c>
      <c r="F58" s="16">
        <f>(StockData[[#This Row],[Close]]-E59)/E59</f>
        <v>-2.2441998892785916E-2</v>
      </c>
      <c r="G58" s="21">
        <v>30351800</v>
      </c>
      <c r="H58" s="21">
        <f>IF(ISNUMBER(E58),MAX($E$2:E58),"")</f>
        <v>541.1500244140625</v>
      </c>
      <c r="I58" s="21">
        <f>IF(AND(ISNUMBER(E58),ISNUMBER(H58)),E58/H58-1,"")</f>
        <v>-0.29487208840944523</v>
      </c>
      <c r="L58"/>
      <c r="M58"/>
      <c r="N58" s="2">
        <v>46226</v>
      </c>
      <c r="O58" s="21">
        <v>739.3699951171875</v>
      </c>
      <c r="P58" s="21">
        <v>742.55999755859375</v>
      </c>
      <c r="Q58" s="21">
        <v>735.21002197265625</v>
      </c>
      <c r="R58" s="21">
        <v>738.17999267578125</v>
      </c>
      <c r="S58">
        <v>55437300</v>
      </c>
      <c r="T58" s="16">
        <f>(SP500_Data[[#This Row],[Close]]-R59)/R59</f>
        <v>-1.2349287272575827E-2</v>
      </c>
      <c r="U58" s="21">
        <v>49319100</v>
      </c>
    </row>
    <row r="59" spans="1:21" x14ac:dyDescent="0.25">
      <c r="A59" s="2">
        <v>46225</v>
      </c>
      <c r="B59" s="21">
        <v>399.57998657226563</v>
      </c>
      <c r="C59" s="21">
        <v>401</v>
      </c>
      <c r="D59" s="21">
        <v>386.95999145507813</v>
      </c>
      <c r="E59" s="21">
        <v>390.33999633789063</v>
      </c>
      <c r="F59" s="16">
        <f>(StockData[[#This Row],[Close]]-E60)/E60</f>
        <v>-1.8629801790344125E-2</v>
      </c>
      <c r="G59" s="21">
        <v>28142500</v>
      </c>
      <c r="H59" s="21">
        <f>IF(ISNUMBER(E59),MAX($E$2:E59),"")</f>
        <v>541.1500244140625</v>
      </c>
      <c r="I59" s="21">
        <f>IF(AND(ISNUMBER(E59),ISNUMBER(H59)),E59/H59-1,"")</f>
        <v>-0.27868432277992317</v>
      </c>
      <c r="L59"/>
      <c r="M59"/>
      <c r="N59" s="2">
        <v>46225</v>
      </c>
      <c r="O59" s="21">
        <v>746.6199951171875</v>
      </c>
      <c r="P59" s="21">
        <v>750.02001953125</v>
      </c>
      <c r="Q59" s="21">
        <v>746.3699951171875</v>
      </c>
      <c r="R59" s="21">
        <v>747.40997314453125</v>
      </c>
      <c r="S59">
        <v>32836200</v>
      </c>
      <c r="T59" s="16">
        <f>(SP500_Data[[#This Row],[Close]]-R60)/R60</f>
        <v>-1.1627413779321393E-3</v>
      </c>
      <c r="U59" s="21">
        <v>93989400</v>
      </c>
    </row>
    <row r="60" spans="1:21" x14ac:dyDescent="0.25">
      <c r="A60" s="2">
        <v>46224</v>
      </c>
      <c r="B60" s="21">
        <v>398.80999755859375</v>
      </c>
      <c r="C60" s="21">
        <v>401.47000122070313</v>
      </c>
      <c r="D60" s="21">
        <v>396.32000732421869</v>
      </c>
      <c r="E60" s="21">
        <v>397.75</v>
      </c>
      <c r="F60" s="16">
        <f>(StockData[[#This Row],[Close]]-E61)/E61</f>
        <v>-1.1285412136739441E-2</v>
      </c>
      <c r="G60" s="21">
        <v>24126600</v>
      </c>
      <c r="H60" s="21">
        <f>IF(ISNUMBER(E60),MAX($E$2:E60),"")</f>
        <v>541.1500244140625</v>
      </c>
      <c r="I60" s="21">
        <f>IF(AND(ISNUMBER(E60),ISNUMBER(H60)),E60/H60-1,"")</f>
        <v>-0.26499125555677616</v>
      </c>
      <c r="L60"/>
      <c r="M60"/>
      <c r="N60" s="2">
        <v>46224</v>
      </c>
      <c r="O60" s="21">
        <v>746.28997802734375</v>
      </c>
      <c r="P60" s="21">
        <v>749.03997802734375</v>
      </c>
      <c r="Q60" s="21">
        <v>744.17999267578125</v>
      </c>
      <c r="R60" s="21">
        <v>748.280029296875</v>
      </c>
      <c r="S60">
        <v>34324300</v>
      </c>
      <c r="T60" s="16">
        <f>(SP500_Data[[#This Row],[Close]]-R61)/R61</f>
        <v>8.3413092985978512E-3</v>
      </c>
      <c r="U60" s="21">
        <v>49923000</v>
      </c>
    </row>
    <row r="61" spans="1:21" x14ac:dyDescent="0.25">
      <c r="A61" s="2">
        <v>46223</v>
      </c>
      <c r="B61" s="21">
        <v>391.41000366210938</v>
      </c>
      <c r="C61" s="21">
        <v>403.17999267578131</v>
      </c>
      <c r="D61" s="21">
        <v>389.64999389648438</v>
      </c>
      <c r="E61" s="21">
        <v>402.29000854492188</v>
      </c>
      <c r="F61" s="16">
        <f>(StockData[[#This Row],[Close]]-E62)/E62</f>
        <v>2.1507290292974161E-2</v>
      </c>
      <c r="G61" s="21">
        <v>27915800</v>
      </c>
      <c r="H61" s="21">
        <f>IF(ISNUMBER(E61),MAX($E$2:E61),"")</f>
        <v>541.1500244140625</v>
      </c>
      <c r="I61" s="21">
        <f>IF(AND(ISNUMBER(E61),ISNUMBER(H61)),E61/H61-1,"")</f>
        <v>-0.25660169935221422</v>
      </c>
      <c r="L61"/>
      <c r="M61"/>
      <c r="N61" s="2">
        <v>46223</v>
      </c>
      <c r="O61" s="21">
        <v>747.05999755859375</v>
      </c>
      <c r="P61" s="21">
        <v>748.72998046875</v>
      </c>
      <c r="Q61" s="21">
        <v>741.510009765625</v>
      </c>
      <c r="R61" s="21">
        <v>742.09002685546875</v>
      </c>
      <c r="S61">
        <v>50422300</v>
      </c>
      <c r="T61" s="16">
        <f>(SP500_Data[[#This Row],[Close]]-R62)/R62</f>
        <v>-1.6143782471810173E-3</v>
      </c>
      <c r="U61" s="21">
        <v>51402500</v>
      </c>
    </row>
    <row r="62" spans="1:21" x14ac:dyDescent="0.25">
      <c r="A62" s="2">
        <v>46220</v>
      </c>
      <c r="B62" s="21">
        <v>394.8599853515625</v>
      </c>
      <c r="C62" s="21">
        <v>398.3900146484375</v>
      </c>
      <c r="D62" s="21">
        <v>389.3900146484375</v>
      </c>
      <c r="E62" s="21">
        <v>393.82000732421869</v>
      </c>
      <c r="F62" s="16">
        <f>(StockData[[#This Row],[Close]]-E63)/E63</f>
        <v>-1.8150083940457768E-2</v>
      </c>
      <c r="G62" s="21">
        <v>33049800</v>
      </c>
      <c r="H62" s="21">
        <f>IF(ISNUMBER(E62),MAX($E$2:E62),"")</f>
        <v>541.1500244140625</v>
      </c>
      <c r="I62" s="21">
        <f>IF(AND(ISNUMBER(E62),ISNUMBER(H62)),E62/H62-1,"")</f>
        <v>-0.27225355343810131</v>
      </c>
      <c r="L62"/>
      <c r="M62"/>
      <c r="N62" s="2">
        <v>46220</v>
      </c>
      <c r="O62" s="21">
        <v>742.08001708984375</v>
      </c>
      <c r="P62" s="21">
        <v>747.28997802734375</v>
      </c>
      <c r="Q62" s="21">
        <v>740.79998779296875</v>
      </c>
      <c r="R62" s="21">
        <v>743.28997802734375</v>
      </c>
      <c r="S62">
        <v>62651000</v>
      </c>
      <c r="T62" s="16">
        <f>(SP500_Data[[#This Row],[Close]]-R63)/R63</f>
        <v>-9.8971560178721663E-3</v>
      </c>
      <c r="U62" s="21">
        <v>31581900</v>
      </c>
    </row>
    <row r="63" spans="1:21" x14ac:dyDescent="0.25">
      <c r="A63" s="2">
        <v>46219</v>
      </c>
      <c r="B63" s="21">
        <v>398.30999755859375</v>
      </c>
      <c r="C63" s="21">
        <v>405.989990234375</v>
      </c>
      <c r="D63" s="21">
        <v>392.04998779296869</v>
      </c>
      <c r="E63" s="21">
        <v>401.10000610351563</v>
      </c>
      <c r="F63" s="16">
        <f>(StockData[[#This Row],[Close]]-E64)/E64</f>
        <v>1.3826052506617554E-2</v>
      </c>
      <c r="G63" s="21">
        <v>37047400</v>
      </c>
      <c r="H63" s="21">
        <f>IF(ISNUMBER(E63),MAX($E$2:E63),"")</f>
        <v>541.1500244140625</v>
      </c>
      <c r="I63" s="21">
        <f>IF(AND(ISNUMBER(E63),ISNUMBER(H63)),E63/H63-1,"")</f>
        <v>-0.25880072436878832</v>
      </c>
      <c r="L63"/>
      <c r="M63"/>
      <c r="N63" s="2">
        <v>46219</v>
      </c>
      <c r="O63" s="21">
        <v>752.760009765625</v>
      </c>
      <c r="P63" s="21">
        <v>754.57000732421875</v>
      </c>
      <c r="Q63" s="21">
        <v>747.8800048828125</v>
      </c>
      <c r="R63" s="21">
        <v>750.719970703125</v>
      </c>
      <c r="S63">
        <v>46409800</v>
      </c>
      <c r="T63" s="16">
        <f>(SP500_Data[[#This Row],[Close]]-R64)/R64</f>
        <v>-5.4186177563861071E-3</v>
      </c>
      <c r="U63" s="21">
        <v>43634900</v>
      </c>
    </row>
    <row r="64" spans="1:21" x14ac:dyDescent="0.25">
      <c r="A64" s="2">
        <v>46218</v>
      </c>
      <c r="B64" s="21">
        <v>387.79998779296869</v>
      </c>
      <c r="C64" s="21">
        <v>398.95999145507813</v>
      </c>
      <c r="D64" s="21">
        <v>386.39999389648438</v>
      </c>
      <c r="E64" s="21">
        <v>395.6300048828125</v>
      </c>
      <c r="F64" s="16">
        <f>(StockData[[#This Row],[Close]]-E65)/E65</f>
        <v>2.779729408106579E-2</v>
      </c>
      <c r="G64" s="21">
        <v>36253700</v>
      </c>
      <c r="H64" s="21">
        <f>IF(ISNUMBER(E64),MAX($E$2:E64),"")</f>
        <v>541.1500244140625</v>
      </c>
      <c r="I64" s="21">
        <f>IF(AND(ISNUMBER(E64),ISNUMBER(H64)),E64/H64-1,"")</f>
        <v>-0.26890882928225635</v>
      </c>
      <c r="L64"/>
      <c r="M64"/>
      <c r="N64" s="2">
        <v>46218</v>
      </c>
      <c r="O64" s="21">
        <v>754.239990234375</v>
      </c>
      <c r="P64" s="21">
        <v>755.58001708984375</v>
      </c>
      <c r="Q64" s="21">
        <v>750.20001220703125</v>
      </c>
      <c r="R64" s="21">
        <v>754.80999755859375</v>
      </c>
      <c r="S64">
        <v>43844800</v>
      </c>
      <c r="T64" s="16">
        <f>(SP500_Data[[#This Row],[Close]]-R65)/R65</f>
        <v>3.9636359296810197E-3</v>
      </c>
      <c r="U64" s="21">
        <v>55075700</v>
      </c>
    </row>
    <row r="65" spans="1:21" x14ac:dyDescent="0.25">
      <c r="A65" s="2">
        <v>46217</v>
      </c>
      <c r="B65" s="21">
        <v>382.82000732421869</v>
      </c>
      <c r="C65" s="21">
        <v>388.19000244140625</v>
      </c>
      <c r="D65" s="21">
        <v>378.64999389648438</v>
      </c>
      <c r="E65" s="21">
        <v>384.92999267578131</v>
      </c>
      <c r="F65" s="16">
        <f>(StockData[[#This Row],[Close]]-E66)/E66</f>
        <v>-1.5499111767442151E-2</v>
      </c>
      <c r="G65" s="21">
        <v>27863900</v>
      </c>
      <c r="H65" s="21">
        <f>IF(ISNUMBER(E65),MAX($E$2:E65),"")</f>
        <v>541.1500244140625</v>
      </c>
      <c r="I65" s="21">
        <f>IF(AND(ISNUMBER(E65),ISNUMBER(H65)),E65/H65-1,"")</f>
        <v>-0.28868155722145727</v>
      </c>
      <c r="L65"/>
      <c r="M65"/>
      <c r="N65" s="2">
        <v>46217</v>
      </c>
      <c r="O65" s="21">
        <v>750.90997314453125</v>
      </c>
      <c r="P65" s="21">
        <v>753.34002685546875</v>
      </c>
      <c r="Q65" s="21">
        <v>748.65997314453125</v>
      </c>
      <c r="R65" s="21">
        <v>751.83001708984375</v>
      </c>
      <c r="S65">
        <v>35143100</v>
      </c>
      <c r="T65" s="16">
        <f>(SP500_Data[[#This Row],[Close]]-R66)/R66</f>
        <v>3.5506416973015626E-3</v>
      </c>
      <c r="U65" s="21">
        <v>41562600</v>
      </c>
    </row>
    <row r="66" spans="1:21" x14ac:dyDescent="0.25">
      <c r="A66" s="2">
        <v>46216</v>
      </c>
      <c r="B66" s="21">
        <v>387.75</v>
      </c>
      <c r="C66" s="21">
        <v>393.64999389648438</v>
      </c>
      <c r="D66" s="21">
        <v>384.14999389648438</v>
      </c>
      <c r="E66" s="21">
        <v>390.989990234375</v>
      </c>
      <c r="F66" s="16">
        <f>(StockData[[#This Row],[Close]]-E67)/E67</f>
        <v>1.5294687191659342E-2</v>
      </c>
      <c r="G66" s="21">
        <v>28914900</v>
      </c>
      <c r="H66" s="21">
        <f>IF(ISNUMBER(E66),MAX($E$2:E66),"")</f>
        <v>541.1500244140625</v>
      </c>
      <c r="I66" s="21">
        <f>IF(AND(ISNUMBER(E66),ISNUMBER(H66)),E66/H66-1,"")</f>
        <v>-0.27748318840468555</v>
      </c>
      <c r="L66"/>
      <c r="M66"/>
      <c r="N66" s="2">
        <v>46216</v>
      </c>
      <c r="O66" s="21">
        <v>752.469970703125</v>
      </c>
      <c r="P66" s="21">
        <v>753.90997314453125</v>
      </c>
      <c r="Q66" s="21">
        <v>748</v>
      </c>
      <c r="R66" s="21">
        <v>749.16998291015625</v>
      </c>
      <c r="S66">
        <v>44013600</v>
      </c>
      <c r="T66" s="16">
        <f>(SP500_Data[[#This Row],[Close]]-R67)/R67</f>
        <v>-7.6561748505408764E-3</v>
      </c>
      <c r="U66" s="21">
        <v>42106300</v>
      </c>
    </row>
    <row r="67" spans="1:21" x14ac:dyDescent="0.25">
      <c r="A67" s="2">
        <v>46213</v>
      </c>
      <c r="B67" s="21">
        <v>387.79998779296869</v>
      </c>
      <c r="C67" s="21">
        <v>391.91000366210938</v>
      </c>
      <c r="D67" s="21">
        <v>381.5</v>
      </c>
      <c r="E67" s="21">
        <v>385.10000610351563</v>
      </c>
      <c r="F67" s="16">
        <f>(StockData[[#This Row],[Close]]-E68)/E68</f>
        <v>1.9253324491524536E-3</v>
      </c>
      <c r="G67" s="21">
        <v>24644600</v>
      </c>
      <c r="H67" s="21">
        <f>IF(ISNUMBER(E67),MAX($E$2:E67),"")</f>
        <v>541.1500244140625</v>
      </c>
      <c r="I67" s="21">
        <f>IF(AND(ISNUMBER(E67),ISNUMBER(H67)),E67/H67-1,"")</f>
        <v>-0.28836738662168993</v>
      </c>
      <c r="L67"/>
      <c r="M67"/>
      <c r="N67" s="2">
        <v>46213</v>
      </c>
      <c r="O67" s="21">
        <v>752.04998779296875</v>
      </c>
      <c r="P67" s="21">
        <v>755.41998291015625</v>
      </c>
      <c r="Q67" s="21">
        <v>748.0999755859375</v>
      </c>
      <c r="R67" s="21">
        <v>754.95001220703125</v>
      </c>
      <c r="S67">
        <v>42191300</v>
      </c>
      <c r="T67" s="16">
        <f>(SP500_Data[[#This Row],[Close]]-R68)/R68</f>
        <v>4.3101596888019886E-3</v>
      </c>
      <c r="U67" s="21">
        <v>41123600</v>
      </c>
    </row>
    <row r="68" spans="1:21" x14ac:dyDescent="0.25">
      <c r="A68" s="2">
        <v>46212</v>
      </c>
      <c r="B68" s="21">
        <v>374.45001220703131</v>
      </c>
      <c r="C68" s="21">
        <v>384.64999389648438</v>
      </c>
      <c r="D68" s="21">
        <v>373.35000610351563</v>
      </c>
      <c r="E68" s="21">
        <v>384.3599853515625</v>
      </c>
      <c r="F68" s="16">
        <f>(StockData[[#This Row],[Close]]-E69)/E69</f>
        <v>2.6607946559607555E-3</v>
      </c>
      <c r="G68" s="21">
        <v>31083200</v>
      </c>
      <c r="H68" s="21">
        <f>IF(ISNUMBER(E68),MAX($E$2:E68),"")</f>
        <v>541.1500244140625</v>
      </c>
      <c r="I68" s="21">
        <f>IF(AND(ISNUMBER(E68),ISNUMBER(H68)),E68/H68-1,"")</f>
        <v>-0.28973488309876094</v>
      </c>
      <c r="L68"/>
      <c r="M68"/>
      <c r="N68" s="2">
        <v>46212</v>
      </c>
      <c r="O68" s="21">
        <v>747.3499755859375</v>
      </c>
      <c r="P68" s="21">
        <v>751.969970703125</v>
      </c>
      <c r="Q68" s="21">
        <v>745.59002685546875</v>
      </c>
      <c r="R68" s="21">
        <v>751.71002197265625</v>
      </c>
      <c r="S68">
        <v>41441700</v>
      </c>
      <c r="T68" s="16">
        <f>(SP500_Data[[#This Row],[Close]]-R69)/R69</f>
        <v>8.4652500025792967E-3</v>
      </c>
      <c r="U68" s="21">
        <v>41762000</v>
      </c>
    </row>
    <row r="69" spans="1:21" x14ac:dyDescent="0.25">
      <c r="A69" s="2">
        <v>46211</v>
      </c>
      <c r="B69" s="21">
        <v>384.02999877929688</v>
      </c>
      <c r="C69" s="21">
        <v>385.30999755859375</v>
      </c>
      <c r="D69" s="21">
        <v>381.32998657226563</v>
      </c>
      <c r="E69" s="21">
        <v>383.33999633789063</v>
      </c>
      <c r="F69" s="16">
        <f>(StockData[[#This Row],[Close]]-E70)/E70</f>
        <v>-1.4144635458798483E-2</v>
      </c>
      <c r="G69" s="21">
        <v>25908300</v>
      </c>
      <c r="H69" s="21">
        <f>IF(ISNUMBER(E69),MAX($E$2:E69),"")</f>
        <v>541.1500244140625</v>
      </c>
      <c r="I69" s="21">
        <f>IF(AND(ISNUMBER(E69),ISNUMBER(H69)),E69/H69-1,"")</f>
        <v>-0.29161973751556758</v>
      </c>
      <c r="L69"/>
      <c r="M69"/>
      <c r="N69" s="2">
        <v>46211</v>
      </c>
      <c r="O69" s="21">
        <v>743.15997314453125</v>
      </c>
      <c r="P69" s="21">
        <v>746.1500244140625</v>
      </c>
      <c r="Q69" s="21">
        <v>739.510009765625</v>
      </c>
      <c r="R69" s="21">
        <v>745.4000244140625</v>
      </c>
      <c r="S69">
        <v>43767400</v>
      </c>
      <c r="T69" s="16">
        <f>(SP500_Data[[#This Row],[Close]]-R70)/R70</f>
        <v>-3.0894297130047385E-3</v>
      </c>
      <c r="U69" s="21">
        <v>43332200</v>
      </c>
    </row>
    <row r="70" spans="1:21" x14ac:dyDescent="0.25">
      <c r="A70" s="2">
        <v>46210</v>
      </c>
      <c r="B70" s="21">
        <v>392.489990234375</v>
      </c>
      <c r="C70" s="21">
        <v>395.57000732421869</v>
      </c>
      <c r="D70" s="21">
        <v>388.22000122070313</v>
      </c>
      <c r="E70" s="21">
        <v>388.83999633789063</v>
      </c>
      <c r="F70" s="16">
        <f>(StockData[[#This Row],[Close]]-E71)/E71</f>
        <v>5.4300205733649734E-3</v>
      </c>
      <c r="G70" s="21">
        <v>29297500</v>
      </c>
      <c r="H70" s="21">
        <f>IF(ISNUMBER(E70),MAX($E$2:E70),"")</f>
        <v>541.1500244140625</v>
      </c>
      <c r="I70" s="21">
        <f>IF(AND(ISNUMBER(E70),ISNUMBER(H70)),E70/H70-1,"")</f>
        <v>-0.2814561973661327</v>
      </c>
      <c r="L70"/>
      <c r="M70"/>
      <c r="N70" s="2">
        <v>46210</v>
      </c>
      <c r="O70" s="21">
        <v>750.219970703125</v>
      </c>
      <c r="P70" s="21">
        <v>750.96002197265625</v>
      </c>
      <c r="Q70" s="21">
        <v>745.21002197265625</v>
      </c>
      <c r="R70" s="21">
        <v>747.71002197265625</v>
      </c>
      <c r="S70">
        <v>43721500</v>
      </c>
      <c r="T70" s="16">
        <f>(SP500_Data[[#This Row],[Close]]-R71)/R71</f>
        <v>-4.7518996712316835E-3</v>
      </c>
      <c r="U70" s="21">
        <v>45768000</v>
      </c>
    </row>
    <row r="71" spans="1:21" x14ac:dyDescent="0.25">
      <c r="A71" s="2">
        <v>46209</v>
      </c>
      <c r="B71" s="21">
        <v>387.04000854492188</v>
      </c>
      <c r="C71" s="21">
        <v>389.14999389648438</v>
      </c>
      <c r="D71" s="21">
        <v>381.22000122070313</v>
      </c>
      <c r="E71" s="21">
        <v>386.739990234375</v>
      </c>
      <c r="F71" s="16">
        <f>(StockData[[#This Row],[Close]]-E72)/E72</f>
        <v>-9.6033191471802445E-3</v>
      </c>
      <c r="G71" s="21">
        <v>34224500</v>
      </c>
      <c r="H71" s="21">
        <f>IF(ISNUMBER(E71),MAX($E$2:E71),"")</f>
        <v>541.1500244140625</v>
      </c>
      <c r="I71" s="21">
        <f>IF(AND(ISNUMBER(E71),ISNUMBER(H71)),E71/H71-1,"")</f>
        <v>-0.28533683306561253</v>
      </c>
      <c r="L71"/>
      <c r="M71"/>
      <c r="N71" s="2">
        <v>46209</v>
      </c>
      <c r="O71" s="21">
        <v>748.739990234375</v>
      </c>
      <c r="P71" s="21">
        <v>752.40997314453125</v>
      </c>
      <c r="Q71" s="21">
        <v>747.40997314453125</v>
      </c>
      <c r="R71" s="21">
        <v>751.280029296875</v>
      </c>
      <c r="S71">
        <v>50673300</v>
      </c>
      <c r="T71" s="16">
        <f>(SP500_Data[[#This Row],[Close]]-R72)/R72</f>
        <v>8.7274090930398052E-3</v>
      </c>
      <c r="U71" s="21">
        <v>54255900</v>
      </c>
    </row>
    <row r="72" spans="1:21" x14ac:dyDescent="0.25">
      <c r="A72" s="2">
        <v>46205</v>
      </c>
      <c r="B72" s="21">
        <v>384.48001098632813</v>
      </c>
      <c r="C72" s="21">
        <v>392.20001220703131</v>
      </c>
      <c r="D72" s="21">
        <v>383.70001220703131</v>
      </c>
      <c r="E72" s="21">
        <v>390.489990234375</v>
      </c>
      <c r="F72" s="16">
        <f>(StockData[[#This Row],[Close]]-E73)/E73</f>
        <v>1.6160069415022307E-2</v>
      </c>
      <c r="G72" s="21">
        <v>42128900</v>
      </c>
      <c r="H72" s="21">
        <f>IF(ISNUMBER(E72),MAX($E$2:E72),"")</f>
        <v>541.1500244140625</v>
      </c>
      <c r="I72" s="21">
        <f>IF(AND(ISNUMBER(E72),ISNUMBER(H72)),E72/H72-1,"")</f>
        <v>-0.2784071466000887</v>
      </c>
      <c r="L72"/>
      <c r="M72"/>
      <c r="N72" s="2">
        <v>46205</v>
      </c>
      <c r="O72" s="21">
        <v>747.4000244140625</v>
      </c>
      <c r="P72" s="21">
        <v>751.30999755859375</v>
      </c>
      <c r="Q72" s="21">
        <v>740.030029296875</v>
      </c>
      <c r="R72" s="21">
        <v>744.780029296875</v>
      </c>
      <c r="S72">
        <v>57447800</v>
      </c>
      <c r="T72" s="16">
        <f>(SP500_Data[[#This Row],[Close]]-R73)/R73</f>
        <v>-1.3140694806872053E-3</v>
      </c>
      <c r="U72" s="21">
        <v>47843900</v>
      </c>
    </row>
    <row r="73" spans="1:21" x14ac:dyDescent="0.25">
      <c r="A73" s="2">
        <v>46204</v>
      </c>
      <c r="B73" s="21">
        <v>380.82998657226563</v>
      </c>
      <c r="C73" s="21">
        <v>388.82998657226563</v>
      </c>
      <c r="D73" s="21">
        <v>374.8900146484375</v>
      </c>
      <c r="E73" s="21">
        <v>384.27999877929688</v>
      </c>
      <c r="F73" s="16">
        <f>(StockData[[#This Row],[Close]]-E74)/E74</f>
        <v>3.0186076074363671E-2</v>
      </c>
      <c r="G73" s="21">
        <v>48065800</v>
      </c>
      <c r="H73" s="21">
        <f>IF(ISNUMBER(E73),MAX($E$2:E73),"")</f>
        <v>541.1500244140625</v>
      </c>
      <c r="I73" s="21">
        <f>IF(AND(ISNUMBER(E73),ISNUMBER(H73)),E73/H73-1,"")</f>
        <v>-0.289882691596695</v>
      </c>
      <c r="L73"/>
      <c r="M73"/>
      <c r="N73" s="2">
        <v>46204</v>
      </c>
      <c r="O73" s="21">
        <v>745</v>
      </c>
      <c r="P73" s="21">
        <v>749.44000244140625</v>
      </c>
      <c r="Q73" s="21">
        <v>742.3800048828125</v>
      </c>
      <c r="R73" s="21">
        <v>745.760009765625</v>
      </c>
      <c r="S73">
        <v>47100900</v>
      </c>
      <c r="T73" s="16">
        <f>(SP500_Data[[#This Row],[Close]]-R74)/R74</f>
        <v>-1.3525044380584353E-3</v>
      </c>
      <c r="U73" s="21">
        <v>60410800</v>
      </c>
    </row>
    <row r="74" spans="1:21" x14ac:dyDescent="0.25">
      <c r="A74" s="2">
        <v>46203</v>
      </c>
      <c r="B74" s="21">
        <v>371.02999877929688</v>
      </c>
      <c r="C74" s="21">
        <v>374.14999389648438</v>
      </c>
      <c r="D74" s="21">
        <v>367.45001220703131</v>
      </c>
      <c r="E74" s="21">
        <v>373.01998901367188</v>
      </c>
      <c r="F74" s="16">
        <f>(StockData[[#This Row],[Close]]-E75)/E75</f>
        <v>1.2073640288203598E-2</v>
      </c>
      <c r="G74" s="21">
        <v>44945700</v>
      </c>
      <c r="H74" s="21">
        <f>IF(ISNUMBER(E74),MAX($E$2:E74),"")</f>
        <v>541.1500244140625</v>
      </c>
      <c r="I74" s="21">
        <f>IF(AND(ISNUMBER(E74),ISNUMBER(H74)),E74/H74-1,"")</f>
        <v>-0.31069024820323288</v>
      </c>
      <c r="L74"/>
      <c r="M74"/>
      <c r="N74" s="2">
        <v>46203</v>
      </c>
      <c r="O74" s="21">
        <v>741.28997802734375</v>
      </c>
      <c r="P74" s="21">
        <v>748.02001953125</v>
      </c>
      <c r="Q74" s="21">
        <v>740.8900146484375</v>
      </c>
      <c r="R74" s="21">
        <v>746.77001953125</v>
      </c>
      <c r="S74">
        <v>55626000</v>
      </c>
      <c r="T74" s="16">
        <f>(SP500_Data[[#This Row],[Close]]-R75)/R75</f>
        <v>7.7868009868421054E-3</v>
      </c>
      <c r="U74" s="21">
        <v>45307600</v>
      </c>
    </row>
    <row r="75" spans="1:21" x14ac:dyDescent="0.25">
      <c r="A75" s="2">
        <v>46202</v>
      </c>
      <c r="B75" s="21">
        <v>377.5</v>
      </c>
      <c r="C75" s="21">
        <v>380.5</v>
      </c>
      <c r="D75" s="21">
        <v>359.89999389648438</v>
      </c>
      <c r="E75" s="21">
        <v>368.57000732421869</v>
      </c>
      <c r="F75" s="16">
        <f>(StockData[[#This Row],[Close]]-E76)/E76</f>
        <v>-1.179717908165155E-2</v>
      </c>
      <c r="G75" s="21">
        <v>51229900</v>
      </c>
      <c r="H75" s="21">
        <f>IF(ISNUMBER(E75),MAX($E$2:E75),"")</f>
        <v>541.1500244140625</v>
      </c>
      <c r="I75" s="21">
        <f>IF(AND(ISNUMBER(E75),ISNUMBER(H75)),E75/H75-1,"")</f>
        <v>-0.31891344230596153</v>
      </c>
      <c r="L75"/>
      <c r="M75"/>
      <c r="N75" s="2">
        <v>46202</v>
      </c>
      <c r="O75" s="21">
        <v>736.530029296875</v>
      </c>
      <c r="P75" s="21">
        <v>741.55999755859375</v>
      </c>
      <c r="Q75" s="21">
        <v>732.09002685546875</v>
      </c>
      <c r="R75" s="21">
        <v>741</v>
      </c>
      <c r="S75">
        <v>58035200</v>
      </c>
      <c r="T75" s="16">
        <f>(SP500_Data[[#This Row],[Close]]-R76)/R76</f>
        <v>1.64748623801593E-2</v>
      </c>
      <c r="U75" s="21">
        <v>44200200</v>
      </c>
    </row>
    <row r="76" spans="1:21" x14ac:dyDescent="0.25">
      <c r="A76" s="2">
        <v>46199</v>
      </c>
      <c r="B76" s="21">
        <v>357.14999389648438</v>
      </c>
      <c r="C76" s="21">
        <v>376.6099853515625</v>
      </c>
      <c r="D76" s="21">
        <v>355.42999267578125</v>
      </c>
      <c r="E76" s="21">
        <v>372.97000122070313</v>
      </c>
      <c r="F76" s="16">
        <f>(StockData[[#This Row],[Close]]-E77)/E77</f>
        <v>5.7081357636569477E-2</v>
      </c>
      <c r="G76" s="21">
        <v>186201600</v>
      </c>
      <c r="H76" s="21">
        <f>IF(ISNUMBER(E76),MAX($E$2:E76),"")</f>
        <v>541.1500244140625</v>
      </c>
      <c r="I76" s="21">
        <f>IF(AND(ISNUMBER(E76),ISNUMBER(H76)),E76/H76-1,"")</f>
        <v>-0.31078262146520008</v>
      </c>
      <c r="L76"/>
      <c r="M76"/>
      <c r="N76" s="2">
        <v>46199</v>
      </c>
      <c r="O76" s="21">
        <v>728.95001220703125</v>
      </c>
      <c r="P76" s="21">
        <v>736.530029296875</v>
      </c>
      <c r="Q76" s="21">
        <v>716.58001708984375</v>
      </c>
      <c r="R76" s="21">
        <v>728.989990234375</v>
      </c>
      <c r="S76">
        <v>71034000</v>
      </c>
      <c r="T76" s="16">
        <f>(SP500_Data[[#This Row],[Close]]-R77)/R77</f>
        <v>-7.2313736168696085E-3</v>
      </c>
      <c r="U76" s="21">
        <v>54185300</v>
      </c>
    </row>
    <row r="77" spans="1:21" x14ac:dyDescent="0.25">
      <c r="A77" s="2">
        <v>46198</v>
      </c>
      <c r="B77" s="21">
        <v>362.76998901367188</v>
      </c>
      <c r="C77" s="21">
        <v>364.23001098632813</v>
      </c>
      <c r="D77" s="21">
        <v>349.20001220703125</v>
      </c>
      <c r="E77" s="21">
        <v>352.82998657226563</v>
      </c>
      <c r="F77" s="16">
        <f>(StockData[[#This Row],[Close]]-E78)/E78</f>
        <v>-3.4559199852564337E-2</v>
      </c>
      <c r="G77" s="21">
        <v>66179000</v>
      </c>
      <c r="H77" s="21">
        <f>IF(ISNUMBER(E77),MAX($E$2:E77),"")</f>
        <v>541.1500244140625</v>
      </c>
      <c r="I77" s="21">
        <f>IF(AND(ISNUMBER(E77),ISNUMBER(H77)),E77/H77-1,"")</f>
        <v>-0.34799968464512765</v>
      </c>
      <c r="L77"/>
      <c r="M77"/>
      <c r="N77" s="2">
        <v>46198</v>
      </c>
      <c r="O77" s="21">
        <v>738.90997314453125</v>
      </c>
      <c r="P77" s="21">
        <v>739.3699951171875</v>
      </c>
      <c r="Q77" s="21">
        <v>729.5999755859375</v>
      </c>
      <c r="R77" s="21">
        <v>734.29998779296875</v>
      </c>
      <c r="S77">
        <v>53934400</v>
      </c>
      <c r="T77" s="16">
        <f>(SP500_Data[[#This Row],[Close]]-R78)/R78</f>
        <v>1.4456352254531687E-3</v>
      </c>
      <c r="U77" s="21">
        <v>44024000</v>
      </c>
    </row>
    <row r="78" spans="1:21" x14ac:dyDescent="0.25">
      <c r="A78" s="2">
        <v>46197</v>
      </c>
      <c r="B78" s="21">
        <v>371.57000732421869</v>
      </c>
      <c r="C78" s="21">
        <v>378.8800048828125</v>
      </c>
      <c r="D78" s="21">
        <v>364.77999877929688</v>
      </c>
      <c r="E78" s="21">
        <v>365.45999145507813</v>
      </c>
      <c r="F78" s="16">
        <f>(StockData[[#This Row],[Close]]-E79)/E79</f>
        <v>-2.2677464114465484E-2</v>
      </c>
      <c r="G78" s="21">
        <v>44509900</v>
      </c>
      <c r="H78" s="21">
        <f>IF(ISNUMBER(E78),MAX($E$2:E78),"")</f>
        <v>541.1500244140625</v>
      </c>
      <c r="I78" s="21">
        <f>IF(AND(ISNUMBER(E78),ISNUMBER(H78)),E78/H78-1,"")</f>
        <v>-0.32466049160621424</v>
      </c>
      <c r="L78"/>
      <c r="M78"/>
      <c r="N78" s="2">
        <v>46197</v>
      </c>
      <c r="O78" s="21">
        <v>735.16998291015625</v>
      </c>
      <c r="P78" s="21">
        <v>739.95001220703125</v>
      </c>
      <c r="Q78" s="21">
        <v>730.84002685546875</v>
      </c>
      <c r="R78" s="21">
        <v>733.239990234375</v>
      </c>
      <c r="S78">
        <v>57439500</v>
      </c>
      <c r="T78" s="16">
        <f>(SP500_Data[[#This Row],[Close]]-R79)/R79</f>
        <v>-4.6351706364311431E-4</v>
      </c>
      <c r="U78" s="21">
        <v>47227100</v>
      </c>
    </row>
    <row r="79" spans="1:21" x14ac:dyDescent="0.25">
      <c r="A79" s="2">
        <v>46196</v>
      </c>
      <c r="B79" s="21">
        <v>372.3800048828125</v>
      </c>
      <c r="C79" s="21">
        <v>377.22000122070313</v>
      </c>
      <c r="D79" s="21">
        <v>370.67001342773438</v>
      </c>
      <c r="E79" s="21">
        <v>373.94000244140625</v>
      </c>
      <c r="F79" s="16">
        <f>(StockData[[#This Row],[Close]]-E80)/E80</f>
        <v>1.7967022838005192E-2</v>
      </c>
      <c r="G79" s="21">
        <v>40647600</v>
      </c>
      <c r="H79" s="21">
        <f>IF(ISNUMBER(E79),MAX($E$2:E79),"")</f>
        <v>541.1500244140625</v>
      </c>
      <c r="I79" s="21">
        <f>IF(AND(ISNUMBER(E79),ISNUMBER(H79)),E79/H79-1,"")</f>
        <v>-0.30899014031036065</v>
      </c>
      <c r="L79"/>
      <c r="M79"/>
      <c r="N79" s="2">
        <v>46196</v>
      </c>
      <c r="O79" s="21">
        <v>733.80999755859375</v>
      </c>
      <c r="P79" s="21">
        <v>739.6300048828125</v>
      </c>
      <c r="Q79" s="21">
        <v>732.29998779296875</v>
      </c>
      <c r="R79" s="21">
        <v>733.58001708984375</v>
      </c>
      <c r="S79">
        <v>66846800</v>
      </c>
      <c r="T79" s="16">
        <f>(SP500_Data[[#This Row],[Close]]-R80)/R80</f>
        <v>-1.4521954010491563E-2</v>
      </c>
      <c r="U79" s="21">
        <v>51724600</v>
      </c>
    </row>
    <row r="80" spans="1:21" x14ac:dyDescent="0.25">
      <c r="A80" s="2">
        <v>46195</v>
      </c>
      <c r="B80" s="21">
        <v>375.739990234375</v>
      </c>
      <c r="C80" s="21">
        <v>381.6300048828125</v>
      </c>
      <c r="D80" s="21">
        <v>367.07000732421869</v>
      </c>
      <c r="E80" s="21">
        <v>367.33999633789063</v>
      </c>
      <c r="F80" s="16">
        <f>(StockData[[#This Row],[Close]]-E81)/E81</f>
        <v>-3.1787026232489093E-2</v>
      </c>
      <c r="G80" s="21">
        <v>45171100</v>
      </c>
      <c r="H80" s="21">
        <f>IF(ISNUMBER(E80),MAX($E$2:E80),"")</f>
        <v>541.1500244140625</v>
      </c>
      <c r="I80" s="21">
        <f>IF(AND(ISNUMBER(E80),ISNUMBER(H80)),E80/H80-1,"")</f>
        <v>-0.32118639976846908</v>
      </c>
      <c r="L80"/>
      <c r="M80"/>
      <c r="N80" s="2">
        <v>46195</v>
      </c>
      <c r="O80" s="21">
        <v>747.70001220703125</v>
      </c>
      <c r="P80" s="21">
        <v>750.17999267578125</v>
      </c>
      <c r="Q80" s="21">
        <v>743.1300048828125</v>
      </c>
      <c r="R80" s="21">
        <v>744.3900146484375</v>
      </c>
      <c r="S80">
        <v>46628100</v>
      </c>
      <c r="T80" s="16">
        <f>(SP500_Data[[#This Row],[Close]]-R81)/R81</f>
        <v>-3.1469796939627226E-3</v>
      </c>
      <c r="U80" s="21">
        <v>53288900</v>
      </c>
    </row>
    <row r="81" spans="1:21" x14ac:dyDescent="0.25">
      <c r="A81" s="2">
        <v>46191</v>
      </c>
      <c r="B81" s="21">
        <v>377.82000732421869</v>
      </c>
      <c r="C81" s="21">
        <v>381.3699951171875</v>
      </c>
      <c r="D81" s="21">
        <v>373.27999877929688</v>
      </c>
      <c r="E81" s="21">
        <v>379.39999389648438</v>
      </c>
      <c r="F81" s="16">
        <f>(StockData[[#This Row],[Close]]-E82)/E82</f>
        <v>1.2931572923367462E-3</v>
      </c>
      <c r="G81" s="21">
        <v>59714200</v>
      </c>
      <c r="H81" s="21">
        <f>IF(ISNUMBER(E81),MAX($E$2:E81),"")</f>
        <v>541.1500244140625</v>
      </c>
      <c r="I81" s="21">
        <f>IF(AND(ISNUMBER(E81),ISNUMBER(H81)),E81/H81-1,"")</f>
        <v>-0.29890053260685923</v>
      </c>
      <c r="L81"/>
      <c r="M81"/>
      <c r="N81" s="2">
        <v>46191</v>
      </c>
      <c r="O81" s="21">
        <v>747.760009765625</v>
      </c>
      <c r="P81" s="21">
        <v>748.22998046875</v>
      </c>
      <c r="Q81" s="21">
        <v>743.8599853515625</v>
      </c>
      <c r="R81" s="21">
        <v>746.739990234375</v>
      </c>
      <c r="S81">
        <v>80875700</v>
      </c>
      <c r="T81" s="16">
        <f>(SP500_Data[[#This Row],[Close]]-R82)/R82</f>
        <v>7.8006479301417006E-3</v>
      </c>
      <c r="U81" s="21">
        <v>36933200</v>
      </c>
    </row>
    <row r="82" spans="1:21" x14ac:dyDescent="0.25">
      <c r="A82" s="2">
        <v>46190</v>
      </c>
      <c r="B82" s="21">
        <v>390.25</v>
      </c>
      <c r="C82" s="21">
        <v>390.3699951171875</v>
      </c>
      <c r="D82" s="21">
        <v>377.32000732421869</v>
      </c>
      <c r="E82" s="21">
        <v>378.91000366210938</v>
      </c>
      <c r="F82" s="16">
        <f>(StockData[[#This Row],[Close]]-E83)/E83</f>
        <v>-3.7884324248678089E-2</v>
      </c>
      <c r="G82" s="21">
        <v>41987800</v>
      </c>
      <c r="H82" s="21">
        <f>IF(ISNUMBER(E82),MAX($E$2:E82),"")</f>
        <v>541.1500244140625</v>
      </c>
      <c r="I82" s="21">
        <f>IF(AND(ISNUMBER(E82),ISNUMBER(H82)),E82/H82-1,"")</f>
        <v>-0.29980599359229576</v>
      </c>
      <c r="L82"/>
      <c r="M82"/>
      <c r="N82" s="2">
        <v>46190</v>
      </c>
      <c r="O82" s="21">
        <v>751.28997802734375</v>
      </c>
      <c r="P82" s="21">
        <v>752.1500244140625</v>
      </c>
      <c r="Q82" s="21">
        <v>739.219970703125</v>
      </c>
      <c r="R82" s="21">
        <v>740.96002197265625</v>
      </c>
      <c r="S82">
        <v>85945200</v>
      </c>
      <c r="T82" s="16">
        <f>(SP500_Data[[#This Row],[Close]]-R83)/R83</f>
        <v>-1.2487831892330581E-2</v>
      </c>
      <c r="U82" s="21">
        <v>51950600</v>
      </c>
    </row>
    <row r="83" spans="1:21" x14ac:dyDescent="0.25">
      <c r="A83" s="2">
        <v>46189</v>
      </c>
      <c r="B83" s="21">
        <v>395.79000854492188</v>
      </c>
      <c r="C83" s="21">
        <v>396.83999633789063</v>
      </c>
      <c r="D83" s="21">
        <v>390.69000244140625</v>
      </c>
      <c r="E83" s="21">
        <v>393.82998657226563</v>
      </c>
      <c r="F83" s="16">
        <f>(StockData[[#This Row],[Close]]-E84)/E84</f>
        <v>-1.4833957996038883E-2</v>
      </c>
      <c r="G83" s="21">
        <v>31506800</v>
      </c>
      <c r="H83" s="21">
        <f>IF(ISNUMBER(E83),MAX($E$2:E83),"")</f>
        <v>541.1500244140625</v>
      </c>
      <c r="I83" s="21">
        <f>IF(AND(ISNUMBER(E83),ISNUMBER(H83)),E83/H83-1,"")</f>
        <v>-0.27223511262206745</v>
      </c>
      <c r="L83"/>
      <c r="M83"/>
      <c r="N83" s="2">
        <v>46189</v>
      </c>
      <c r="O83" s="21">
        <v>754.54998779296875</v>
      </c>
      <c r="P83" s="21">
        <v>755.44000244140625</v>
      </c>
      <c r="Q83" s="21">
        <v>749.8800048828125</v>
      </c>
      <c r="R83" s="21">
        <v>750.33001708984375</v>
      </c>
      <c r="S83">
        <v>67093100</v>
      </c>
      <c r="T83" s="16">
        <f>(SP500_Data[[#This Row],[Close]]-R84)/R84</f>
        <v>-5.9616071143397398E-3</v>
      </c>
      <c r="U83" s="21">
        <v>43049800</v>
      </c>
    </row>
    <row r="84" spans="1:21" x14ac:dyDescent="0.25">
      <c r="A84" s="2">
        <v>46188</v>
      </c>
      <c r="B84" s="21">
        <v>396.79998779296869</v>
      </c>
      <c r="C84" s="21">
        <v>401.75</v>
      </c>
      <c r="D84" s="21">
        <v>392.85000610351563</v>
      </c>
      <c r="E84" s="21">
        <v>399.760009765625</v>
      </c>
      <c r="F84" s="16">
        <f>(StockData[[#This Row],[Close]]-E85)/E85</f>
        <v>2.3084454513702529E-2</v>
      </c>
      <c r="G84" s="21">
        <v>32266400</v>
      </c>
      <c r="H84" s="21">
        <f>IF(ISNUMBER(E84),MAX($E$2:E84),"")</f>
        <v>541.1500244140625</v>
      </c>
      <c r="I84" s="21">
        <f>IF(AND(ISNUMBER(E84),ISNUMBER(H84)),E84/H84-1,"")</f>
        <v>-0.26127692556519688</v>
      </c>
      <c r="L84"/>
      <c r="M84"/>
      <c r="N84" s="2">
        <v>46188</v>
      </c>
      <c r="O84" s="21">
        <v>751.8499755859375</v>
      </c>
      <c r="P84" s="21">
        <v>756.67999267578125</v>
      </c>
      <c r="Q84" s="21">
        <v>751.760009765625</v>
      </c>
      <c r="R84" s="21">
        <v>754.83001708984375</v>
      </c>
      <c r="S84">
        <v>60176400</v>
      </c>
      <c r="T84" s="16">
        <f>(SP500_Data[[#This Row],[Close]]-R85)/R85</f>
        <v>1.763399675071621E-2</v>
      </c>
      <c r="U84" s="21">
        <v>67240900</v>
      </c>
    </row>
    <row r="85" spans="1:21" x14ac:dyDescent="0.25">
      <c r="A85" s="2">
        <v>46185</v>
      </c>
      <c r="B85" s="21">
        <v>391.42999267578131</v>
      </c>
      <c r="C85" s="21">
        <v>391.739990234375</v>
      </c>
      <c r="D85" s="21">
        <v>382.26998901367188</v>
      </c>
      <c r="E85" s="21">
        <v>390.739990234375</v>
      </c>
      <c r="F85" s="16">
        <f>(StockData[[#This Row],[Close]]-E86)/E86</f>
        <v>1.0247320290952906E-3</v>
      </c>
      <c r="G85" s="21">
        <v>34865800</v>
      </c>
      <c r="H85" s="21">
        <f>IF(ISNUMBER(E85),MAX($E$2:E85),"")</f>
        <v>541.1500244140625</v>
      </c>
      <c r="I85" s="21">
        <f>IF(AND(ISNUMBER(E85),ISNUMBER(H85)),E85/H85-1,"")</f>
        <v>-0.27794516750238718</v>
      </c>
      <c r="L85"/>
      <c r="M85"/>
      <c r="N85" s="2">
        <v>46185</v>
      </c>
      <c r="O85" s="21">
        <v>740.71002197265625</v>
      </c>
      <c r="P85" s="21">
        <v>744.44000244140625</v>
      </c>
      <c r="Q85" s="21">
        <v>735.030029296875</v>
      </c>
      <c r="R85" s="21">
        <v>741.75</v>
      </c>
      <c r="S85">
        <v>57079500</v>
      </c>
      <c r="T85" s="16">
        <f>(SP500_Data[[#This Row],[Close]]-R86)/R86</f>
        <v>5.4082495412601161E-3</v>
      </c>
      <c r="U85" s="21">
        <v>41859200</v>
      </c>
    </row>
    <row r="86" spans="1:21" x14ac:dyDescent="0.25">
      <c r="A86" s="2">
        <v>46184</v>
      </c>
      <c r="B86" s="21">
        <v>395.20999145507813</v>
      </c>
      <c r="C86" s="21">
        <v>396.85000610351563</v>
      </c>
      <c r="D86" s="21">
        <v>384</v>
      </c>
      <c r="E86" s="21">
        <v>390.33999633789063</v>
      </c>
      <c r="F86" s="16">
        <f>(StockData[[#This Row],[Close]]-E87)/E87</f>
        <v>-1.7666572560045196E-2</v>
      </c>
      <c r="G86" s="21">
        <v>47224100</v>
      </c>
      <c r="H86" s="21">
        <f>IF(ISNUMBER(E86),MAX($E$2:E86),"")</f>
        <v>541.1500244140625</v>
      </c>
      <c r="I86" s="21">
        <f>IF(AND(ISNUMBER(E86),ISNUMBER(H86)),E86/H86-1,"")</f>
        <v>-0.27868432277992317</v>
      </c>
      <c r="L86"/>
      <c r="M86"/>
      <c r="N86" s="2">
        <v>46184</v>
      </c>
      <c r="O86" s="21">
        <v>728.760009765625</v>
      </c>
      <c r="P86" s="21">
        <v>740</v>
      </c>
      <c r="Q86" s="21">
        <v>724.40997314453125</v>
      </c>
      <c r="R86" s="21">
        <v>737.760009765625</v>
      </c>
      <c r="S86">
        <v>86330500</v>
      </c>
      <c r="T86" s="16">
        <f>(SP500_Data[[#This Row],[Close]]-R87)/R87</f>
        <v>1.6996839411565996E-2</v>
      </c>
      <c r="U86" s="21">
        <v>43117400</v>
      </c>
    </row>
    <row r="87" spans="1:21" x14ac:dyDescent="0.25">
      <c r="A87" s="2">
        <v>46183</v>
      </c>
      <c r="B87" s="21">
        <v>398.54998779296869</v>
      </c>
      <c r="C87" s="21">
        <v>405.04000854492188</v>
      </c>
      <c r="D87" s="21">
        <v>397.16000366210938</v>
      </c>
      <c r="E87" s="21">
        <v>397.3599853515625</v>
      </c>
      <c r="F87" s="16">
        <f>(StockData[[#This Row],[Close]]-E88)/E88</f>
        <v>-1.4997194555478318E-2</v>
      </c>
      <c r="G87" s="21">
        <v>32576000</v>
      </c>
      <c r="H87" s="21">
        <f>IF(ISNUMBER(E87),MAX($E$2:E87),"")</f>
        <v>541.1500244140625</v>
      </c>
      <c r="I87" s="21">
        <f>IF(AND(ISNUMBER(E87),ISNUMBER(H87)),E87/H87-1,"")</f>
        <v>-0.2657119700182784</v>
      </c>
      <c r="L87"/>
      <c r="M87"/>
      <c r="N87" s="2">
        <v>46183</v>
      </c>
      <c r="O87" s="21">
        <v>733.3900146484375</v>
      </c>
      <c r="P87" s="21">
        <v>738.3800048828125</v>
      </c>
      <c r="Q87" s="21">
        <v>725.33001708984375</v>
      </c>
      <c r="R87" s="21">
        <v>725.42999267578125</v>
      </c>
      <c r="S87">
        <v>60341300</v>
      </c>
      <c r="T87" s="16">
        <f>(SP500_Data[[#This Row],[Close]]-R88)/R88</f>
        <v>-1.5765545498457371E-2</v>
      </c>
      <c r="U87" s="21">
        <v>33135900</v>
      </c>
    </row>
    <row r="88" spans="1:21" x14ac:dyDescent="0.25">
      <c r="A88" s="2">
        <v>46182</v>
      </c>
      <c r="B88" s="21">
        <v>409.02999877929688</v>
      </c>
      <c r="C88" s="21">
        <v>411.98001098632813</v>
      </c>
      <c r="D88" s="21">
        <v>398.48001098632813</v>
      </c>
      <c r="E88" s="21">
        <v>403.41000366210938</v>
      </c>
      <c r="F88" s="16">
        <f>(StockData[[#This Row],[Close]]-E89)/E89</f>
        <v>-2.0231181740505561E-2</v>
      </c>
      <c r="G88" s="21">
        <v>35317300</v>
      </c>
      <c r="H88" s="21">
        <f>IF(ISNUMBER(E88),MAX($E$2:E88),"")</f>
        <v>541.1500244140625</v>
      </c>
      <c r="I88" s="21">
        <f>IF(AND(ISNUMBER(E88),ISNUMBER(H88)),E88/H88-1,"")</f>
        <v>-0.25453204201754032</v>
      </c>
      <c r="L88"/>
      <c r="M88"/>
      <c r="N88" s="2">
        <v>46182</v>
      </c>
      <c r="O88" s="21">
        <v>743.6300048828125</v>
      </c>
      <c r="P88" s="21">
        <v>746.9000244140625</v>
      </c>
      <c r="Q88" s="21">
        <v>722.59002685546875</v>
      </c>
      <c r="R88" s="21">
        <v>737.04998779296875</v>
      </c>
      <c r="S88">
        <v>87683500</v>
      </c>
      <c r="T88" s="16">
        <f>(SP500_Data[[#This Row],[Close]]-R89)/R89</f>
        <v>-2.9355036337725348E-3</v>
      </c>
      <c r="U88" s="21">
        <v>45182000</v>
      </c>
    </row>
    <row r="89" spans="1:21" x14ac:dyDescent="0.25">
      <c r="A89" s="2">
        <v>46181</v>
      </c>
      <c r="B89" s="21">
        <v>414.1400146484375</v>
      </c>
      <c r="C89" s="21">
        <v>417.16000366210938</v>
      </c>
      <c r="D89" s="21">
        <v>408.55999755859375</v>
      </c>
      <c r="E89" s="21">
        <v>411.739990234375</v>
      </c>
      <c r="F89" s="16">
        <f>(StockData[[#This Row],[Close]]-E90)/E90</f>
        <v>-1.1831960627074065E-2</v>
      </c>
      <c r="G89" s="21">
        <v>32086700</v>
      </c>
      <c r="H89" s="21">
        <f>IF(ISNUMBER(E89),MAX($E$2:E89),"")</f>
        <v>541.1500244140625</v>
      </c>
      <c r="I89" s="21">
        <f>IF(AND(ISNUMBER(E89),ISNUMBER(H89)),E89/H89-1,"")</f>
        <v>-0.23913892329545394</v>
      </c>
      <c r="L89"/>
      <c r="M89"/>
      <c r="N89" s="2">
        <v>46181</v>
      </c>
      <c r="O89" s="21">
        <v>743.3599853515625</v>
      </c>
      <c r="P89" s="21">
        <v>745.34002685546875</v>
      </c>
      <c r="Q89" s="21">
        <v>738.19000244140625</v>
      </c>
      <c r="R89" s="21">
        <v>739.219970703125</v>
      </c>
      <c r="S89">
        <v>49319100</v>
      </c>
      <c r="T89" s="16">
        <f>(SP500_Data[[#This Row],[Close]]-R90)/R90</f>
        <v>2.2642301373408964E-3</v>
      </c>
      <c r="U89" s="21">
        <v>56174000</v>
      </c>
    </row>
    <row r="90" spans="1:21" x14ac:dyDescent="0.25">
      <c r="A90" s="2">
        <v>46178</v>
      </c>
      <c r="B90" s="21">
        <v>428.33999633789063</v>
      </c>
      <c r="C90" s="21">
        <v>429.47000122070313</v>
      </c>
      <c r="D90" s="21">
        <v>414.39999389648438</v>
      </c>
      <c r="E90" s="21">
        <v>416.67001342773438</v>
      </c>
      <c r="F90" s="16">
        <f>(StockData[[#This Row],[Close]]-E91)/E91</f>
        <v>-2.6585620113925512E-2</v>
      </c>
      <c r="G90" s="21">
        <v>34782200</v>
      </c>
      <c r="H90" s="21">
        <f>IF(ISNUMBER(E90),MAX($E$2:E90),"")</f>
        <v>541.1500244140625</v>
      </c>
      <c r="I90" s="21">
        <f>IF(AND(ISNUMBER(E90),ISNUMBER(H90)),E90/H90-1,"")</f>
        <v>-0.23002865262938965</v>
      </c>
      <c r="L90"/>
      <c r="M90"/>
      <c r="N90" s="2">
        <v>46178</v>
      </c>
      <c r="O90" s="21">
        <v>752.30999755859375</v>
      </c>
      <c r="P90" s="21">
        <v>752.82000732421875</v>
      </c>
      <c r="Q90" s="21">
        <v>735.530029296875</v>
      </c>
      <c r="R90" s="21">
        <v>737.54998779296875</v>
      </c>
      <c r="S90">
        <v>93989400</v>
      </c>
      <c r="T90" s="16">
        <f>(SP500_Data[[#This Row],[Close]]-R91)/R91</f>
        <v>-2.5809399634622667E-2</v>
      </c>
      <c r="U90" s="21">
        <v>42518500</v>
      </c>
    </row>
    <row r="91" spans="1:21" x14ac:dyDescent="0.25">
      <c r="A91" s="2">
        <v>46177</v>
      </c>
      <c r="B91" s="21">
        <v>435.80999755859375</v>
      </c>
      <c r="C91" s="21">
        <v>436.14999389648438</v>
      </c>
      <c r="D91" s="21">
        <v>426.41000366210938</v>
      </c>
      <c r="E91" s="21">
        <v>428.04998779296869</v>
      </c>
      <c r="F91" s="16">
        <f>(StockData[[#This Row],[Close]]-E92)/E92</f>
        <v>1.6614205577815603E-3</v>
      </c>
      <c r="G91" s="21">
        <v>26899500</v>
      </c>
      <c r="H91" s="21">
        <f>IF(ISNUMBER(E91),MAX($E$2:E91),"")</f>
        <v>541.1500244140625</v>
      </c>
      <c r="I91" s="21">
        <f>IF(AND(ISNUMBER(E91),ISNUMBER(H91)),E91/H91-1,"")</f>
        <v>-0.20899941147291712</v>
      </c>
      <c r="L91"/>
      <c r="M91"/>
      <c r="N91" s="2">
        <v>46177</v>
      </c>
      <c r="O91" s="21">
        <v>752.0999755859375</v>
      </c>
      <c r="P91" s="21">
        <v>758.30999755859375</v>
      </c>
      <c r="Q91" s="21">
        <v>751.469970703125</v>
      </c>
      <c r="R91" s="21">
        <v>757.09002685546875</v>
      </c>
      <c r="S91">
        <v>49923000</v>
      </c>
      <c r="T91" s="16">
        <f>(SP500_Data[[#This Row],[Close]]-R92)/R92</f>
        <v>3.7786867018389206E-3</v>
      </c>
      <c r="U91" s="21">
        <v>58941400</v>
      </c>
    </row>
    <row r="92" spans="1:21" x14ac:dyDescent="0.25">
      <c r="A92" s="2">
        <v>46176</v>
      </c>
      <c r="B92" s="21">
        <v>438.45001220703131</v>
      </c>
      <c r="C92" s="21">
        <v>440.3900146484375</v>
      </c>
      <c r="D92" s="21">
        <v>424.25</v>
      </c>
      <c r="E92" s="21">
        <v>427.33999633789063</v>
      </c>
      <c r="F92" s="16">
        <f>(StockData[[#This Row],[Close]]-E93)/E93</f>
        <v>-3.1655755133551663E-2</v>
      </c>
      <c r="G92" s="21">
        <v>39037000</v>
      </c>
      <c r="H92" s="21">
        <f>IF(ISNUMBER(E92),MAX($E$2:E92),"")</f>
        <v>541.1500244140625</v>
      </c>
      <c r="I92" s="21">
        <f>IF(AND(ISNUMBER(E92),ISNUMBER(H92)),E92/H92-1,"")</f>
        <v>-0.21031141632008832</v>
      </c>
      <c r="L92"/>
      <c r="M92"/>
      <c r="N92" s="2">
        <v>46176</v>
      </c>
      <c r="O92" s="21">
        <v>758.1500244140625</v>
      </c>
      <c r="P92" s="21">
        <v>758.79998779296875</v>
      </c>
      <c r="Q92" s="21">
        <v>753.57000732421875</v>
      </c>
      <c r="R92" s="21">
        <v>754.239990234375</v>
      </c>
      <c r="S92">
        <v>51402500</v>
      </c>
      <c r="T92" s="16">
        <f>(SP500_Data[[#This Row],[Close]]-R93)/R93</f>
        <v>-7.0171505436610248E-3</v>
      </c>
      <c r="U92" s="21">
        <v>43546800</v>
      </c>
    </row>
    <row r="93" spans="1:21" x14ac:dyDescent="0.25">
      <c r="A93" s="2">
        <v>46175</v>
      </c>
      <c r="B93" s="21">
        <v>446.8800048828125</v>
      </c>
      <c r="C93" s="21">
        <v>453.5</v>
      </c>
      <c r="D93" s="21">
        <v>440.42999267578131</v>
      </c>
      <c r="E93" s="21">
        <v>441.30999755859375</v>
      </c>
      <c r="F93" s="16">
        <f>(StockData[[#This Row],[Close]]-E94)/E94</f>
        <v>-4.1713697371142389E-2</v>
      </c>
      <c r="G93" s="21">
        <v>37036800</v>
      </c>
      <c r="H93" s="21">
        <f>IF(ISNUMBER(E93),MAX($E$2:E93),"")</f>
        <v>541.1500244140625</v>
      </c>
      <c r="I93" s="21">
        <f>IF(AND(ISNUMBER(E93),ISNUMBER(H93)),E93/H93-1,"")</f>
        <v>-0.18449602208476634</v>
      </c>
      <c r="L93"/>
      <c r="M93"/>
      <c r="N93" s="2">
        <v>46175</v>
      </c>
      <c r="O93" s="21">
        <v>757.030029296875</v>
      </c>
      <c r="P93" s="21">
        <v>760.4000244140625</v>
      </c>
      <c r="Q93" s="21">
        <v>756.75</v>
      </c>
      <c r="R93" s="21">
        <v>759.57000732421875</v>
      </c>
      <c r="S93">
        <v>31581900</v>
      </c>
      <c r="T93" s="16">
        <f>(SP500_Data[[#This Row],[Close]]-R94)/R94</f>
        <v>1.3579103629497425E-3</v>
      </c>
      <c r="U93" s="21">
        <v>70661900</v>
      </c>
    </row>
    <row r="94" spans="1:21" x14ac:dyDescent="0.25">
      <c r="A94" s="2">
        <v>46174</v>
      </c>
      <c r="B94" s="21">
        <v>464.83999633789063</v>
      </c>
      <c r="C94" s="21">
        <v>466.32000732421869</v>
      </c>
      <c r="D94" s="21">
        <v>458.26998901367188</v>
      </c>
      <c r="E94" s="21">
        <v>460.51998901367188</v>
      </c>
      <c r="F94" s="16">
        <f>(StockData[[#This Row],[Close]]-E95)/E95</f>
        <v>2.2832265019252427E-2</v>
      </c>
      <c r="G94" s="21">
        <v>53628900</v>
      </c>
      <c r="H94" s="21">
        <f>IF(ISNUMBER(E94),MAX($E$2:E94),"")</f>
        <v>541.1500244140625</v>
      </c>
      <c r="I94" s="21">
        <f>IF(AND(ISNUMBER(E94),ISNUMBER(H94)),E94/H94-1,"")</f>
        <v>-0.14899756400767772</v>
      </c>
      <c r="L94"/>
      <c r="M94"/>
      <c r="N94" s="2">
        <v>46174</v>
      </c>
      <c r="O94" s="21">
        <v>755.3599853515625</v>
      </c>
      <c r="P94" s="21">
        <v>760.280029296875</v>
      </c>
      <c r="Q94" s="21">
        <v>754.69000244140625</v>
      </c>
      <c r="R94" s="21">
        <v>758.53997802734375</v>
      </c>
      <c r="S94">
        <v>43634900</v>
      </c>
      <c r="T94" s="16">
        <f>(SP500_Data[[#This Row],[Close]]-R95)/R95</f>
        <v>2.7231355908682213E-3</v>
      </c>
      <c r="U94" s="21">
        <v>49972400</v>
      </c>
    </row>
    <row r="95" spans="1:21" x14ac:dyDescent="0.25">
      <c r="A95" s="2">
        <v>46171</v>
      </c>
      <c r="B95" s="21">
        <v>432.54998779296869</v>
      </c>
      <c r="C95" s="21">
        <v>450.32998657226563</v>
      </c>
      <c r="D95" s="21">
        <v>432.3599853515625</v>
      </c>
      <c r="E95" s="21">
        <v>450.239990234375</v>
      </c>
      <c r="F95" s="16">
        <f>(StockData[[#This Row],[Close]]-E96)/E96</f>
        <v>5.4450925154564081E-2</v>
      </c>
      <c r="G95" s="21">
        <v>79654400</v>
      </c>
      <c r="H95" s="21">
        <f>IF(ISNUMBER(E95),MAX($E$2:E95),"")</f>
        <v>541.1500244140625</v>
      </c>
      <c r="I95" s="21">
        <f>IF(AND(ISNUMBER(E95),ISNUMBER(H95)),E95/H95-1,"")</f>
        <v>-0.16799414224940956</v>
      </c>
      <c r="L95"/>
      <c r="M95"/>
      <c r="N95" s="2">
        <v>46171</v>
      </c>
      <c r="O95" s="21">
        <v>755.9000244140625</v>
      </c>
      <c r="P95" s="21">
        <v>758.08001708984375</v>
      </c>
      <c r="Q95" s="21">
        <v>754.69000244140625</v>
      </c>
      <c r="R95" s="21">
        <v>756.47998046875</v>
      </c>
      <c r="S95">
        <v>55075700</v>
      </c>
      <c r="T95" s="16">
        <f>(SP500_Data[[#This Row],[Close]]-R96)/R96</f>
        <v>2.4913927161907203E-3</v>
      </c>
      <c r="U95" s="21">
        <v>58240400</v>
      </c>
    </row>
    <row r="96" spans="1:21" x14ac:dyDescent="0.25">
      <c r="A96" s="2">
        <v>46170</v>
      </c>
      <c r="B96" s="21">
        <v>412.98001098632813</v>
      </c>
      <c r="C96" s="21">
        <v>429.489990234375</v>
      </c>
      <c r="D96" s="21">
        <v>412.67001342773438</v>
      </c>
      <c r="E96" s="21">
        <v>426.989990234375</v>
      </c>
      <c r="F96" s="16">
        <f>(StockData[[#This Row],[Close]]-E97)/E97</f>
        <v>3.4700793226276665E-2</v>
      </c>
      <c r="G96" s="21">
        <v>47250500</v>
      </c>
      <c r="H96" s="21">
        <f>IF(ISNUMBER(E96),MAX($E$2:E96),"")</f>
        <v>541.1500244140625</v>
      </c>
      <c r="I96" s="21">
        <f>IF(AND(ISNUMBER(E96),ISNUMBER(H96)),E96/H96-1,"")</f>
        <v>-0.2109581983356571</v>
      </c>
      <c r="L96"/>
      <c r="M96"/>
      <c r="N96" s="2">
        <v>46170</v>
      </c>
      <c r="O96" s="21">
        <v>750.25</v>
      </c>
      <c r="P96" s="21">
        <v>755.1500244140625</v>
      </c>
      <c r="Q96" s="21">
        <v>749.22998046875</v>
      </c>
      <c r="R96" s="21">
        <v>754.5999755859375</v>
      </c>
      <c r="S96">
        <v>41562600</v>
      </c>
      <c r="T96" s="16">
        <f>(SP500_Data[[#This Row],[Close]]-R97)/R97</f>
        <v>5.516554502662226E-3</v>
      </c>
      <c r="U96" s="21">
        <v>63480500</v>
      </c>
    </row>
    <row r="97" spans="1:21" x14ac:dyDescent="0.25">
      <c r="A97" s="2">
        <v>46169</v>
      </c>
      <c r="B97" s="21">
        <v>411.010009765625</v>
      </c>
      <c r="C97" s="21">
        <v>415.94000244140625</v>
      </c>
      <c r="D97" s="21">
        <v>409.57998657226563</v>
      </c>
      <c r="E97" s="21">
        <v>412.67001342773438</v>
      </c>
      <c r="F97" s="16">
        <f>(StockData[[#This Row],[Close]]-E98)/E98</f>
        <v>-8.0763054621572281E-3</v>
      </c>
      <c r="G97" s="21">
        <v>28901500</v>
      </c>
      <c r="H97" s="21">
        <f>IF(ISNUMBER(E97),MAX($E$2:E97),"")</f>
        <v>541.1500244140625</v>
      </c>
      <c r="I97" s="21">
        <f>IF(AND(ISNUMBER(E97),ISNUMBER(H97)),E97/H97-1,"")</f>
        <v>-0.23742031819261511</v>
      </c>
      <c r="L97"/>
      <c r="M97"/>
      <c r="N97" s="2">
        <v>46169</v>
      </c>
      <c r="O97" s="21">
        <v>750.8800048828125</v>
      </c>
      <c r="P97" s="21">
        <v>751.3800048828125</v>
      </c>
      <c r="Q97" s="21">
        <v>748.219970703125</v>
      </c>
      <c r="R97" s="21">
        <v>750.46002197265625</v>
      </c>
      <c r="S97">
        <v>42106300</v>
      </c>
      <c r="T97" s="16">
        <f>(SP500_Data[[#This Row],[Close]]-R98)/R98</f>
        <v>-1.7320358406192003E-4</v>
      </c>
      <c r="U97" s="21">
        <v>54185800</v>
      </c>
    </row>
    <row r="98" spans="1:21" x14ac:dyDescent="0.25">
      <c r="A98" s="2">
        <v>46168</v>
      </c>
      <c r="B98" s="21">
        <v>416.42999267578131</v>
      </c>
      <c r="C98" s="21">
        <v>419.76998901367188</v>
      </c>
      <c r="D98" s="21">
        <v>413.01998901367188</v>
      </c>
      <c r="E98" s="21">
        <v>416.02999877929688</v>
      </c>
      <c r="F98" s="16">
        <f>(StockData[[#This Row],[Close]]-E99)/E99</f>
        <v>-6.0683004048934681E-3</v>
      </c>
      <c r="G98" s="21">
        <v>30398000</v>
      </c>
      <c r="H98" s="21">
        <f>IF(ISNUMBER(E98),MAX($E$2:E98),"")</f>
        <v>541.1500244140625</v>
      </c>
      <c r="I98" s="21">
        <f>IF(AND(ISNUMBER(E98),ISNUMBER(H98)),E98/H98-1,"")</f>
        <v>-0.23121134618859351</v>
      </c>
      <c r="L98"/>
      <c r="M98"/>
      <c r="N98" s="2">
        <v>46168</v>
      </c>
      <c r="O98" s="21">
        <v>750.010009765625</v>
      </c>
      <c r="P98" s="21">
        <v>752.1300048828125</v>
      </c>
      <c r="Q98" s="21">
        <v>748.3699951171875</v>
      </c>
      <c r="R98" s="21">
        <v>750.59002685546875</v>
      </c>
      <c r="S98">
        <v>41123600</v>
      </c>
      <c r="T98" s="16">
        <f>(SP500_Data[[#This Row],[Close]]-R99)/R99</f>
        <v>6.6386085909902999E-3</v>
      </c>
      <c r="U98" s="21">
        <v>42253500</v>
      </c>
    </row>
    <row r="99" spans="1:21" x14ac:dyDescent="0.25">
      <c r="A99" s="2">
        <v>46164</v>
      </c>
      <c r="B99" s="21">
        <v>419.54000854492188</v>
      </c>
      <c r="C99" s="21">
        <v>424.39999389648438</v>
      </c>
      <c r="D99" s="21">
        <v>416.32998657226563</v>
      </c>
      <c r="E99" s="21">
        <v>418.57000732421869</v>
      </c>
      <c r="F99" s="16">
        <f>(StockData[[#This Row],[Close]]-E100)/E100</f>
        <v>-1.2407573986869674E-3</v>
      </c>
      <c r="G99" s="21">
        <v>22390300</v>
      </c>
      <c r="H99" s="21">
        <f>IF(ISNUMBER(E99),MAX($E$2:E99),"")</f>
        <v>541.1500244140625</v>
      </c>
      <c r="I99" s="21">
        <f>IF(AND(ISNUMBER(E99),ISNUMBER(H99)),E99/H99-1,"")</f>
        <v>-0.22651762276564424</v>
      </c>
      <c r="L99"/>
      <c r="M99"/>
      <c r="N99" s="2">
        <v>46164</v>
      </c>
      <c r="O99" s="21">
        <v>746.239990234375</v>
      </c>
      <c r="P99" s="21">
        <v>748.94000244140625</v>
      </c>
      <c r="Q99" s="21">
        <v>744.47998046875</v>
      </c>
      <c r="R99" s="21">
        <v>745.6400146484375</v>
      </c>
      <c r="S99">
        <v>41762000</v>
      </c>
      <c r="T99" s="16">
        <f>(SP500_Data[[#This Row],[Close]]-R100)/R100</f>
        <v>3.9315543683955687E-3</v>
      </c>
      <c r="U99" s="21">
        <v>57134400</v>
      </c>
    </row>
    <row r="100" spans="1:21" x14ac:dyDescent="0.25">
      <c r="A100" s="2">
        <v>46163</v>
      </c>
      <c r="B100" s="21">
        <v>424.75</v>
      </c>
      <c r="C100" s="21">
        <v>426.33999633789063</v>
      </c>
      <c r="D100" s="21">
        <v>415.70999145507813</v>
      </c>
      <c r="E100" s="21">
        <v>419.08999633789063</v>
      </c>
      <c r="F100" s="16">
        <f>(StockData[[#This Row],[Close]]-E101)/E101</f>
        <v>-4.6786710495550794E-3</v>
      </c>
      <c r="G100" s="21">
        <v>31393500</v>
      </c>
      <c r="H100" s="21">
        <f>IF(ISNUMBER(E100),MAX($E$2:E100),"")</f>
        <v>541.1500244140625</v>
      </c>
      <c r="I100" s="21">
        <f>IF(AND(ISNUMBER(E100),ISNUMBER(H100)),E100/H100-1,"")</f>
        <v>-0.22555672654424075</v>
      </c>
      <c r="L100"/>
      <c r="M100"/>
      <c r="N100" s="2">
        <v>46163</v>
      </c>
      <c r="O100" s="21">
        <v>738.6400146484375</v>
      </c>
      <c r="P100" s="21">
        <v>744.8699951171875</v>
      </c>
      <c r="Q100" s="21">
        <v>737.030029296875</v>
      </c>
      <c r="R100" s="21">
        <v>742.719970703125</v>
      </c>
      <c r="S100">
        <v>43332200</v>
      </c>
      <c r="T100" s="16">
        <f>(SP500_Data[[#This Row],[Close]]-R101)/R101</f>
        <v>1.9830970699831365E-3</v>
      </c>
      <c r="U100" s="21">
        <v>93606100</v>
      </c>
    </row>
    <row r="101" spans="1:21" x14ac:dyDescent="0.25">
      <c r="A101" s="2">
        <v>46162</v>
      </c>
      <c r="B101" s="21">
        <v>414.17001342773438</v>
      </c>
      <c r="C101" s="21">
        <v>422.10000610351563</v>
      </c>
      <c r="D101" s="21">
        <v>411.29998779296869</v>
      </c>
      <c r="E101" s="21">
        <v>421.05999755859375</v>
      </c>
      <c r="F101" s="16">
        <f>(StockData[[#This Row],[Close]]-E102)/E102</f>
        <v>8.7201955195412434E-3</v>
      </c>
      <c r="G101" s="21">
        <v>27864000</v>
      </c>
      <c r="H101" s="21">
        <f>IF(ISNUMBER(E101),MAX($E$2:E101),"")</f>
        <v>541.1500244140625</v>
      </c>
      <c r="I101" s="21">
        <f>IF(AND(ISNUMBER(E101),ISNUMBER(H101)),E101/H101-1,"")</f>
        <v>-0.22191632899859493</v>
      </c>
      <c r="L101"/>
      <c r="M101"/>
      <c r="N101" s="2">
        <v>46162</v>
      </c>
      <c r="O101" s="21">
        <v>735.71002197265625</v>
      </c>
      <c r="P101" s="21">
        <v>741.8699951171875</v>
      </c>
      <c r="Q101" s="21">
        <v>733.8900146484375</v>
      </c>
      <c r="R101" s="21">
        <v>741.25</v>
      </c>
      <c r="S101">
        <v>45768000</v>
      </c>
      <c r="T101" s="16">
        <f>(SP500_Data[[#This Row],[Close]]-R102)/R102</f>
        <v>1.0249028568310331E-2</v>
      </c>
      <c r="U101" s="21">
        <v>69980400</v>
      </c>
    </row>
    <row r="102" spans="1:21" x14ac:dyDescent="0.25">
      <c r="A102" s="2">
        <v>46161</v>
      </c>
      <c r="B102" s="21">
        <v>429.89999389648438</v>
      </c>
      <c r="C102" s="21">
        <v>432.70001220703131</v>
      </c>
      <c r="D102" s="21">
        <v>416.489990234375</v>
      </c>
      <c r="E102" s="21">
        <v>417.42001342773438</v>
      </c>
      <c r="F102" s="16">
        <f>(StockData[[#This Row],[Close]]-E103)/E103</f>
        <v>-1.4449626938935086E-2</v>
      </c>
      <c r="G102" s="21">
        <v>33018700</v>
      </c>
      <c r="H102" s="21">
        <f>IF(ISNUMBER(E102),MAX($E$2:E102),"")</f>
        <v>541.1500244140625</v>
      </c>
      <c r="I102" s="21">
        <f>IF(AND(ISNUMBER(E102),ISNUMBER(H102)),E102/H102-1,"")</f>
        <v>-0.22864271533628489</v>
      </c>
      <c r="L102"/>
      <c r="M102"/>
      <c r="N102" s="2">
        <v>46161</v>
      </c>
      <c r="O102" s="21">
        <v>734.780029296875</v>
      </c>
      <c r="P102" s="21">
        <v>737.6500244140625</v>
      </c>
      <c r="Q102" s="21">
        <v>731.530029296875</v>
      </c>
      <c r="R102" s="21">
        <v>733.72998046875</v>
      </c>
      <c r="S102">
        <v>54255900</v>
      </c>
      <c r="T102" s="16">
        <f>(SP500_Data[[#This Row],[Close]]-R103)/R103</f>
        <v>-6.6608593822430956E-3</v>
      </c>
      <c r="U102" s="21">
        <v>39105800</v>
      </c>
    </row>
    <row r="103" spans="1:21" x14ac:dyDescent="0.25">
      <c r="A103" s="2">
        <v>46160</v>
      </c>
      <c r="B103" s="21">
        <v>416.6199951171875</v>
      </c>
      <c r="C103" s="21">
        <v>425.1199951171875</v>
      </c>
      <c r="D103" s="21">
        <v>415.6099853515625</v>
      </c>
      <c r="E103" s="21">
        <v>423.54000854492188</v>
      </c>
      <c r="F103" s="16">
        <f>(StockData[[#This Row],[Close]]-E104)/E104</f>
        <v>3.8395787486505887E-3</v>
      </c>
      <c r="G103" s="21">
        <v>32564100</v>
      </c>
      <c r="H103" s="21">
        <f>IF(ISNUMBER(E103),MAX($E$2:E103),"")</f>
        <v>541.1500244140625</v>
      </c>
      <c r="I103" s="21">
        <f>IF(AND(ISNUMBER(E103),ISNUMBER(H103)),E103/H103-1,"")</f>
        <v>-0.21733347604757935</v>
      </c>
      <c r="L103"/>
      <c r="M103"/>
      <c r="N103" s="2">
        <v>46160</v>
      </c>
      <c r="O103" s="21">
        <v>739.83001708984375</v>
      </c>
      <c r="P103" s="21">
        <v>741.41998291015625</v>
      </c>
      <c r="Q103" s="21">
        <v>733.3900146484375</v>
      </c>
      <c r="R103" s="21">
        <v>738.6500244140625</v>
      </c>
      <c r="S103">
        <v>47843900</v>
      </c>
      <c r="T103" s="16">
        <f>(SP500_Data[[#This Row],[Close]]-R104)/R104</f>
        <v>-7.0343562119046341E-4</v>
      </c>
      <c r="U103" s="21">
        <v>68358700</v>
      </c>
    </row>
    <row r="104" spans="1:21" x14ac:dyDescent="0.25">
      <c r="A104" s="2">
        <v>46157</v>
      </c>
      <c r="B104" s="21">
        <v>414.26998901367188</v>
      </c>
      <c r="C104" s="21">
        <v>428.17001342773438</v>
      </c>
      <c r="D104" s="21">
        <v>412.91000366210938</v>
      </c>
      <c r="E104" s="21">
        <v>421.92001342773438</v>
      </c>
      <c r="F104" s="16">
        <f>(StockData[[#This Row],[Close]]-E105)/E105</f>
        <v>3.0505876402278236E-2</v>
      </c>
      <c r="G104" s="21">
        <v>50771200</v>
      </c>
      <c r="H104" s="21">
        <f>IF(ISNUMBER(E104),MAX($E$2:E104),"")</f>
        <v>541.1500244140625</v>
      </c>
      <c r="I104" s="21">
        <f>IF(AND(ISNUMBER(E104),ISNUMBER(H104)),E104/H104-1,"")</f>
        <v>-0.2203270915776564</v>
      </c>
      <c r="L104"/>
      <c r="M104"/>
      <c r="N104" s="2">
        <v>46157</v>
      </c>
      <c r="O104" s="21">
        <v>741.78997802734375</v>
      </c>
      <c r="P104" s="21">
        <v>743.46002197265625</v>
      </c>
      <c r="Q104" s="21">
        <v>737.96002197265625</v>
      </c>
      <c r="R104" s="21">
        <v>739.16998291015625</v>
      </c>
      <c r="S104">
        <v>60410800</v>
      </c>
      <c r="T104" s="16">
        <f>(SP500_Data[[#This Row],[Close]]-R105)/R105</f>
        <v>-1.2029351892724574E-2</v>
      </c>
      <c r="U104" s="21">
        <v>97841500</v>
      </c>
    </row>
    <row r="105" spans="1:21" x14ac:dyDescent="0.25">
      <c r="A105" s="2">
        <v>46156</v>
      </c>
      <c r="B105" s="21">
        <v>404.48001098632813</v>
      </c>
      <c r="C105" s="21">
        <v>411.83999633789063</v>
      </c>
      <c r="D105" s="21">
        <v>400.8800048828125</v>
      </c>
      <c r="E105" s="21">
        <v>409.42999267578131</v>
      </c>
      <c r="F105" s="16">
        <f>(StockData[[#This Row],[Close]]-E106)/E106</f>
        <v>1.0414356283638218E-2</v>
      </c>
      <c r="G105" s="21">
        <v>27077500</v>
      </c>
      <c r="H105" s="21">
        <f>IF(ISNUMBER(E105),MAX($E$2:E105),"")</f>
        <v>541.1500244140625</v>
      </c>
      <c r="I105" s="21">
        <f>IF(AND(ISNUMBER(E105),ISNUMBER(H105)),E105/H105-1,"")</f>
        <v>-0.24340760564670183</v>
      </c>
      <c r="L105"/>
      <c r="M105"/>
      <c r="N105" s="2">
        <v>46156</v>
      </c>
      <c r="O105" s="21">
        <v>743.6500244140625</v>
      </c>
      <c r="P105" s="21">
        <v>749.530029296875</v>
      </c>
      <c r="Q105" s="21">
        <v>743.55999755859375</v>
      </c>
      <c r="R105" s="21">
        <v>748.16998291015625</v>
      </c>
      <c r="S105">
        <v>45307600</v>
      </c>
      <c r="T105" s="16">
        <f>(SP500_Data[[#This Row],[Close]]-R106)/R106</f>
        <v>7.8942562687227529E-3</v>
      </c>
      <c r="U105" s="21">
        <v>152534100</v>
      </c>
    </row>
    <row r="106" spans="1:21" x14ac:dyDescent="0.25">
      <c r="A106" s="2">
        <v>46155</v>
      </c>
      <c r="B106" s="21">
        <v>403.20001220703131</v>
      </c>
      <c r="C106" s="21">
        <v>406.30999755859375</v>
      </c>
      <c r="D106" s="21">
        <v>401.02999877929688</v>
      </c>
      <c r="E106" s="21">
        <v>405.20999145507813</v>
      </c>
      <c r="F106" s="16">
        <f>(StockData[[#This Row],[Close]]-E107)/E107</f>
        <v>-6.2780430820472116E-3</v>
      </c>
      <c r="G106" s="21">
        <v>29667100</v>
      </c>
      <c r="H106" s="21">
        <f>IF(ISNUMBER(E106),MAX($E$2:E106),"")</f>
        <v>541.1500244140625</v>
      </c>
      <c r="I106" s="21">
        <f>IF(AND(ISNUMBER(E106),ISNUMBER(H106)),E106/H106-1,"")</f>
        <v>-0.25120581507166206</v>
      </c>
      <c r="L106"/>
      <c r="M106"/>
      <c r="N106" s="2">
        <v>46155</v>
      </c>
      <c r="O106" s="21">
        <v>738.469970703125</v>
      </c>
      <c r="P106" s="21">
        <v>743.90997314453125</v>
      </c>
      <c r="Q106" s="21">
        <v>735.469970703125</v>
      </c>
      <c r="R106" s="21">
        <v>742.30999755859375</v>
      </c>
      <c r="S106">
        <v>44200200</v>
      </c>
      <c r="T106" s="16">
        <f>(SP500_Data[[#This Row],[Close]]-R107)/R107</f>
        <v>5.5948480367801765E-3</v>
      </c>
      <c r="U106" s="21">
        <v>99275900</v>
      </c>
    </row>
    <row r="107" spans="1:21" x14ac:dyDescent="0.25">
      <c r="A107" s="2">
        <v>46154</v>
      </c>
      <c r="B107" s="21">
        <v>414.48001098632813</v>
      </c>
      <c r="C107" s="21">
        <v>415.5</v>
      </c>
      <c r="D107" s="21">
        <v>406.6400146484375</v>
      </c>
      <c r="E107" s="21">
        <v>407.76998901367188</v>
      </c>
      <c r="F107" s="16">
        <f>(StockData[[#This Row],[Close]]-E108)/E108</f>
        <v>-1.1849984503081376E-2</v>
      </c>
      <c r="G107" s="21">
        <v>38594200</v>
      </c>
      <c r="H107" s="21">
        <f>IF(ISNUMBER(E107),MAX($E$2:E107),"")</f>
        <v>541.1500244140625</v>
      </c>
      <c r="I107" s="21">
        <f>IF(AND(ISNUMBER(E107),ISNUMBER(H107)),E107/H107-1,"")</f>
        <v>-0.24647515362271244</v>
      </c>
      <c r="L107"/>
      <c r="M107"/>
      <c r="N107" s="2">
        <v>46154</v>
      </c>
      <c r="O107" s="21">
        <v>736.8900146484375</v>
      </c>
      <c r="P107" s="21">
        <v>738.84002685546875</v>
      </c>
      <c r="Q107" s="21">
        <v>731.83001708984375</v>
      </c>
      <c r="R107" s="21">
        <v>738.17999267578125</v>
      </c>
      <c r="S107">
        <v>54185300</v>
      </c>
      <c r="T107" s="16">
        <f>(SP500_Data[[#This Row],[Close]]-R108)/R108</f>
        <v>-1.5149399914519408E-3</v>
      </c>
      <c r="U107" s="21">
        <v>103649400</v>
      </c>
    </row>
    <row r="108" spans="1:21" x14ac:dyDescent="0.25">
      <c r="A108" s="2">
        <v>46153</v>
      </c>
      <c r="B108" s="21">
        <v>407.8699951171875</v>
      </c>
      <c r="C108" s="21">
        <v>412.69000244140625</v>
      </c>
      <c r="D108" s="21">
        <v>405.5</v>
      </c>
      <c r="E108" s="21">
        <v>412.66000366210938</v>
      </c>
      <c r="F108" s="16">
        <f>(StockData[[#This Row],[Close]]-E109)/E109</f>
        <v>-5.9259767874676201E-3</v>
      </c>
      <c r="G108" s="21">
        <v>35657900</v>
      </c>
      <c r="H108" s="21">
        <f>IF(ISNUMBER(E108),MAX($E$2:E108),"")</f>
        <v>541.1500244140625</v>
      </c>
      <c r="I108" s="21">
        <f>IF(AND(ISNUMBER(E108),ISNUMBER(H108)),E108/H108-1,"")</f>
        <v>-0.2374388154025816</v>
      </c>
      <c r="L108"/>
      <c r="M108"/>
      <c r="N108" s="2">
        <v>46153</v>
      </c>
      <c r="O108" s="21">
        <v>736.45001220703125</v>
      </c>
      <c r="P108" s="21">
        <v>740.78997802734375</v>
      </c>
      <c r="Q108" s="21">
        <v>736.45001220703125</v>
      </c>
      <c r="R108" s="21">
        <v>739.29998779296875</v>
      </c>
      <c r="S108">
        <v>44024000</v>
      </c>
      <c r="T108" s="16">
        <f>(SP500_Data[[#This Row],[Close]]-R109)/R109</f>
        <v>2.2775855954316223E-3</v>
      </c>
      <c r="U108" s="21">
        <v>96494400</v>
      </c>
    </row>
    <row r="109" spans="1:21" x14ac:dyDescent="0.25">
      <c r="A109" s="2">
        <v>46150</v>
      </c>
      <c r="B109" s="21">
        <v>417.3900146484375</v>
      </c>
      <c r="C109" s="21">
        <v>418.6300048828125</v>
      </c>
      <c r="D109" s="21">
        <v>414</v>
      </c>
      <c r="E109" s="21">
        <v>415.1199951171875</v>
      </c>
      <c r="F109" s="16">
        <f>(StockData[[#This Row],[Close]]-E110)/E110</f>
        <v>-1.3427749231185764E-2</v>
      </c>
      <c r="G109" s="21">
        <v>33383800</v>
      </c>
      <c r="H109" s="21">
        <f>IF(ISNUMBER(E109),MAX($E$2:E109),"")</f>
        <v>541.1500244140625</v>
      </c>
      <c r="I109" s="21">
        <f>IF(AND(ISNUMBER(E109),ISNUMBER(H109)),E109/H109-1,"")</f>
        <v>-0.23289295687149925</v>
      </c>
      <c r="L109"/>
      <c r="M109"/>
      <c r="N109" s="2">
        <v>46150</v>
      </c>
      <c r="O109" s="21">
        <v>734.92999267578125</v>
      </c>
      <c r="P109" s="21">
        <v>738.08001708984375</v>
      </c>
      <c r="Q109" s="21">
        <v>734.57000732421875</v>
      </c>
      <c r="R109" s="21">
        <v>737.6199951171875</v>
      </c>
      <c r="S109">
        <v>47227100</v>
      </c>
      <c r="T109" s="16">
        <f>(SP500_Data[[#This Row],[Close]]-R110)/R110</f>
        <v>8.2560730012421774E-3</v>
      </c>
      <c r="U109" s="21">
        <v>90653800</v>
      </c>
    </row>
    <row r="110" spans="1:21" x14ac:dyDescent="0.25">
      <c r="A110" s="2">
        <v>46149</v>
      </c>
      <c r="B110" s="21">
        <v>420.1099853515625</v>
      </c>
      <c r="C110" s="21">
        <v>427.98001098632813</v>
      </c>
      <c r="D110" s="21">
        <v>418.760009765625</v>
      </c>
      <c r="E110" s="21">
        <v>420.76998901367188</v>
      </c>
      <c r="F110" s="16">
        <f>(StockData[[#This Row],[Close]]-E111)/E111</f>
        <v>1.6450859259747458E-2</v>
      </c>
      <c r="G110" s="21">
        <v>34942400</v>
      </c>
      <c r="H110" s="21">
        <f>IF(ISNUMBER(E110),MAX($E$2:E110),"")</f>
        <v>541.1500244140625</v>
      </c>
      <c r="I110" s="21">
        <f>IF(AND(ISNUMBER(E110),ISNUMBER(H110)),E110/H110-1,"")</f>
        <v>-0.2224522405422299</v>
      </c>
      <c r="L110"/>
      <c r="M110"/>
      <c r="N110" s="2">
        <v>46149</v>
      </c>
      <c r="O110" s="21">
        <v>735.04998779296875</v>
      </c>
      <c r="P110" s="21">
        <v>736.1300048828125</v>
      </c>
      <c r="Q110" s="21">
        <v>729.75</v>
      </c>
      <c r="R110" s="21">
        <v>731.58001708984375</v>
      </c>
      <c r="S110">
        <v>51724600</v>
      </c>
      <c r="T110" s="16">
        <f>(SP500_Data[[#This Row],[Close]]-R111)/R111</f>
        <v>-3.066105157326277E-3</v>
      </c>
      <c r="U110" s="21">
        <v>96457500</v>
      </c>
    </row>
    <row r="111" spans="1:21" x14ac:dyDescent="0.25">
      <c r="A111" s="2">
        <v>46148</v>
      </c>
      <c r="B111" s="21">
        <v>408</v>
      </c>
      <c r="C111" s="21">
        <v>418.42001342773438</v>
      </c>
      <c r="D111" s="21">
        <v>405.1099853515625</v>
      </c>
      <c r="E111" s="21">
        <v>413.95999145507813</v>
      </c>
      <c r="F111" s="16">
        <f>(StockData[[#This Row],[Close]]-E112)/E112</f>
        <v>6.2715410123070307E-3</v>
      </c>
      <c r="G111" s="21">
        <v>30285900</v>
      </c>
      <c r="H111" s="21">
        <f>IF(ISNUMBER(E111),MAX($E$2:E111),"")</f>
        <v>541.1500244140625</v>
      </c>
      <c r="I111" s="21">
        <f>IF(AND(ISNUMBER(E111),ISNUMBER(H111)),E111/H111-1,"")</f>
        <v>-0.23503654665210649</v>
      </c>
      <c r="L111"/>
      <c r="M111"/>
      <c r="N111" s="2">
        <v>46148</v>
      </c>
      <c r="O111" s="21">
        <v>728.15997314453125</v>
      </c>
      <c r="P111" s="21">
        <v>734.59002685546875</v>
      </c>
      <c r="Q111" s="21">
        <v>727.82000732421875</v>
      </c>
      <c r="R111" s="21">
        <v>733.83001708984375</v>
      </c>
      <c r="S111">
        <v>53288900</v>
      </c>
      <c r="T111" s="16">
        <f>(SP500_Data[[#This Row],[Close]]-R112)/R112</f>
        <v>1.389943944501751E-2</v>
      </c>
      <c r="U111" s="21">
        <v>134802700</v>
      </c>
    </row>
    <row r="112" spans="1:21" x14ac:dyDescent="0.25">
      <c r="A112" s="2">
        <v>46147</v>
      </c>
      <c r="B112" s="21">
        <v>415.32000732421869</v>
      </c>
      <c r="C112" s="21">
        <v>416.77999877929688</v>
      </c>
      <c r="D112" s="21">
        <v>408.79998779296869</v>
      </c>
      <c r="E112" s="21">
        <v>411.3800048828125</v>
      </c>
      <c r="F112" s="16">
        <f>(StockData[[#This Row],[Close]]-E113)/E113</f>
        <v>-5.4155753126498693E-3</v>
      </c>
      <c r="G112" s="21">
        <v>25700900</v>
      </c>
      <c r="H112" s="21">
        <f>IF(ISNUMBER(E112),MAX($E$2:E112),"")</f>
        <v>541.1500244140625</v>
      </c>
      <c r="I112" s="21">
        <f>IF(AND(ISNUMBER(E112),ISNUMBER(H112)),E112/H112-1,"")</f>
        <v>-0.23980414612705647</v>
      </c>
      <c r="L112"/>
      <c r="M112"/>
      <c r="N112" s="2">
        <v>46147</v>
      </c>
      <c r="O112" s="21">
        <v>721.77001953125</v>
      </c>
      <c r="P112" s="21">
        <v>725.03997802734375</v>
      </c>
      <c r="Q112" s="21">
        <v>721.489990234375</v>
      </c>
      <c r="R112" s="21">
        <v>723.77001953125</v>
      </c>
      <c r="S112">
        <v>36933200</v>
      </c>
      <c r="T112" s="16">
        <f>(SP500_Data[[#This Row],[Close]]-R113)/R113</f>
        <v>8.0221858849923271E-3</v>
      </c>
      <c r="U112" s="21">
        <v>163617500</v>
      </c>
    </row>
    <row r="113" spans="1:21" x14ac:dyDescent="0.25">
      <c r="A113" s="2">
        <v>46146</v>
      </c>
      <c r="B113" s="21">
        <v>411.54000854492188</v>
      </c>
      <c r="C113" s="21">
        <v>420.77999877929688</v>
      </c>
      <c r="D113" s="21">
        <v>410.79998779296869</v>
      </c>
      <c r="E113" s="21">
        <v>413.6199951171875</v>
      </c>
      <c r="F113" s="16">
        <f>(StockData[[#This Row],[Close]]-E114)/E114</f>
        <v>-1.9785911576783253E-3</v>
      </c>
      <c r="G113" s="21">
        <v>28066500</v>
      </c>
      <c r="H113" s="21">
        <f>IF(ISNUMBER(E113),MAX($E$2:E113),"")</f>
        <v>541.1500244140625</v>
      </c>
      <c r="I113" s="21">
        <f>IF(AND(ISNUMBER(E113),ISNUMBER(H113)),E113/H113-1,"")</f>
        <v>-0.23566483145770878</v>
      </c>
      <c r="L113"/>
      <c r="M113"/>
      <c r="N113" s="2">
        <v>46146</v>
      </c>
      <c r="O113" s="21">
        <v>720.07000732421875</v>
      </c>
      <c r="P113" s="21">
        <v>722.1199951171875</v>
      </c>
      <c r="Q113" s="21">
        <v>714.989990234375</v>
      </c>
      <c r="R113" s="21">
        <v>718.010009765625</v>
      </c>
      <c r="S113">
        <v>51950600</v>
      </c>
      <c r="T113" s="16">
        <f>(SP500_Data[[#This Row],[Close]]-R114)/R114</f>
        <v>-3.6633796697419273E-3</v>
      </c>
      <c r="U113" s="21">
        <v>111272500</v>
      </c>
    </row>
    <row r="114" spans="1:21" x14ac:dyDescent="0.25">
      <c r="A114" s="2">
        <v>46143</v>
      </c>
      <c r="B114" s="21">
        <v>412.79998779296869</v>
      </c>
      <c r="C114" s="21">
        <v>417.1099853515625</v>
      </c>
      <c r="D114" s="21">
        <v>410.44000244140625</v>
      </c>
      <c r="E114" s="21">
        <v>414.44000244140625</v>
      </c>
      <c r="F114" s="16">
        <f>(StockData[[#This Row],[Close]]-E115)/E115</f>
        <v>1.6332345093055863E-2</v>
      </c>
      <c r="G114" s="21">
        <v>31372400</v>
      </c>
      <c r="H114" s="21">
        <f>IF(ISNUMBER(E114),MAX($E$2:E114),"")</f>
        <v>541.1500244140625</v>
      </c>
      <c r="I114" s="21">
        <f>IF(AND(ISNUMBER(E114),ISNUMBER(H114)),E114/H114-1,"")</f>
        <v>-0.2341495264827036</v>
      </c>
      <c r="L114"/>
      <c r="M114"/>
      <c r="N114" s="2">
        <v>46143</v>
      </c>
      <c r="O114" s="21">
        <v>721.25</v>
      </c>
      <c r="P114" s="21">
        <v>724.8699951171875</v>
      </c>
      <c r="Q114" s="21">
        <v>720.469970703125</v>
      </c>
      <c r="R114" s="21">
        <v>720.6500244140625</v>
      </c>
      <c r="S114">
        <v>43049800</v>
      </c>
      <c r="T114" s="16">
        <f>(SP500_Data[[#This Row],[Close]]-R115)/R115</f>
        <v>2.7691138283709961E-3</v>
      </c>
      <c r="U114" s="21">
        <v>82062600</v>
      </c>
    </row>
    <row r="115" spans="1:21" x14ac:dyDescent="0.25">
      <c r="A115" s="2">
        <v>46142</v>
      </c>
      <c r="B115" s="21">
        <v>410.80999755859375</v>
      </c>
      <c r="C115" s="21">
        <v>414.42001342773438</v>
      </c>
      <c r="D115" s="21">
        <v>398.010009765625</v>
      </c>
      <c r="E115" s="21">
        <v>407.77999877929688</v>
      </c>
      <c r="F115" s="16">
        <f>(StockData[[#This Row],[Close]]-E116)/E116</f>
        <v>-3.9296972651300034E-2</v>
      </c>
      <c r="G115" s="21">
        <v>70909400</v>
      </c>
      <c r="H115" s="21">
        <f>IF(ISNUMBER(E115),MAX($E$2:E115),"")</f>
        <v>541.1500244140625</v>
      </c>
      <c r="I115" s="21">
        <f>IF(AND(ISNUMBER(E115),ISNUMBER(H115)),E115/H115-1,"")</f>
        <v>-0.24645665641274583</v>
      </c>
      <c r="L115"/>
      <c r="M115"/>
      <c r="N115" s="2">
        <v>46142</v>
      </c>
      <c r="O115" s="21">
        <v>714.6300048828125</v>
      </c>
      <c r="P115" s="21">
        <v>719.78997802734375</v>
      </c>
      <c r="Q115" s="21">
        <v>710.45001220703125</v>
      </c>
      <c r="R115" s="21">
        <v>718.65997314453125</v>
      </c>
      <c r="S115">
        <v>67240900</v>
      </c>
      <c r="T115" s="16">
        <f>(SP500_Data[[#This Row],[Close]]-R116)/R116</f>
        <v>9.9496274272041392E-3</v>
      </c>
      <c r="U115" s="21">
        <v>87128000</v>
      </c>
    </row>
    <row r="116" spans="1:21" x14ac:dyDescent="0.25">
      <c r="A116" s="2">
        <v>46141</v>
      </c>
      <c r="B116" s="21">
        <v>424.57998657226563</v>
      </c>
      <c r="C116" s="21">
        <v>426.82000732421869</v>
      </c>
      <c r="D116" s="21">
        <v>420.29000854492188</v>
      </c>
      <c r="E116" s="21">
        <v>424.45999145507813</v>
      </c>
      <c r="F116" s="16">
        <f>(StockData[[#This Row],[Close]]-E117)/E117</f>
        <v>-1.1159018159398661E-2</v>
      </c>
      <c r="G116" s="21">
        <v>38288300</v>
      </c>
      <c r="H116" s="21">
        <f>IF(ISNUMBER(E116),MAX($E$2:E116),"")</f>
        <v>541.1500244140625</v>
      </c>
      <c r="I116" s="21">
        <f>IF(AND(ISNUMBER(E116),ISNUMBER(H116)),E116/H116-1,"")</f>
        <v>-0.21563342454863987</v>
      </c>
      <c r="L116"/>
      <c r="M116"/>
      <c r="N116" s="2">
        <v>46141</v>
      </c>
      <c r="O116" s="21">
        <v>711</v>
      </c>
      <c r="P116" s="21">
        <v>712.20001220703125</v>
      </c>
      <c r="Q116" s="21">
        <v>708.3699951171875</v>
      </c>
      <c r="R116" s="21">
        <v>711.58001708984375</v>
      </c>
      <c r="S116">
        <v>41859200</v>
      </c>
      <c r="T116" s="16">
        <f>(SP500_Data[[#This Row],[Close]]-R117)/R117</f>
        <v>-1.5454109399486071E-4</v>
      </c>
      <c r="U116" s="21">
        <v>82023100</v>
      </c>
    </row>
    <row r="117" spans="1:21" x14ac:dyDescent="0.25">
      <c r="A117" s="2">
        <v>46140</v>
      </c>
      <c r="B117" s="21">
        <v>424.57000732421869</v>
      </c>
      <c r="C117" s="21">
        <v>429.92001342773438</v>
      </c>
      <c r="D117" s="21">
        <v>421.89999389648438</v>
      </c>
      <c r="E117" s="21">
        <v>429.25</v>
      </c>
      <c r="F117" s="16">
        <f>(StockData[[#This Row],[Close]]-E118)/E118</f>
        <v>1.0427928533037234E-2</v>
      </c>
      <c r="G117" s="21">
        <v>30438100</v>
      </c>
      <c r="H117" s="21">
        <f>IF(ISNUMBER(E117),MAX($E$2:E117),"")</f>
        <v>541.1500244140625</v>
      </c>
      <c r="I117" s="21">
        <f>IF(AND(ISNUMBER(E117),ISNUMBER(H117)),E117/H117-1,"")</f>
        <v>-0.2067818892463763</v>
      </c>
      <c r="L117"/>
      <c r="M117"/>
      <c r="N117" s="2">
        <v>46140</v>
      </c>
      <c r="O117" s="21">
        <v>711.82000732421875</v>
      </c>
      <c r="P117" s="21">
        <v>712.8800048828125</v>
      </c>
      <c r="Q117" s="21">
        <v>709.25</v>
      </c>
      <c r="R117" s="21">
        <v>711.69000244140625</v>
      </c>
      <c r="S117">
        <v>43117400</v>
      </c>
      <c r="T117" s="16">
        <f>(SP500_Data[[#This Row],[Close]]-R118)/R118</f>
        <v>-4.8659487281461798E-3</v>
      </c>
      <c r="U117" s="21">
        <v>97200200</v>
      </c>
    </row>
    <row r="118" spans="1:21" x14ac:dyDescent="0.25">
      <c r="A118" s="2">
        <v>46139</v>
      </c>
      <c r="B118" s="21">
        <v>422.3800048828125</v>
      </c>
      <c r="C118" s="21">
        <v>427.1099853515625</v>
      </c>
      <c r="D118" s="21">
        <v>417.07000732421869</v>
      </c>
      <c r="E118" s="21">
        <v>424.82000732421869</v>
      </c>
      <c r="F118" s="16">
        <f>(StockData[[#This Row],[Close]]-E119)/E119</f>
        <v>4.7103812663365838E-4</v>
      </c>
      <c r="G118" s="21">
        <v>30867300</v>
      </c>
      <c r="H118" s="21">
        <f>IF(ISNUMBER(E118),MAX($E$2:E118),"")</f>
        <v>541.1500244140625</v>
      </c>
      <c r="I118" s="21">
        <f>IF(AND(ISNUMBER(E118),ISNUMBER(H118)),E118/H118-1,"")</f>
        <v>-0.2149681453231046</v>
      </c>
      <c r="L118"/>
      <c r="M118"/>
      <c r="N118" s="2">
        <v>46139</v>
      </c>
      <c r="O118" s="21">
        <v>713.16998291015625</v>
      </c>
      <c r="P118" s="21">
        <v>715.6300048828125</v>
      </c>
      <c r="Q118" s="21">
        <v>712.29998779296875</v>
      </c>
      <c r="R118" s="21">
        <v>715.16998291015625</v>
      </c>
      <c r="S118">
        <v>33135900</v>
      </c>
      <c r="T118" s="16">
        <f>(SP500_Data[[#This Row],[Close]]-R119)/R119</f>
        <v>1.722806488702033E-3</v>
      </c>
      <c r="U118" s="21">
        <v>108882200</v>
      </c>
    </row>
    <row r="119" spans="1:21" x14ac:dyDescent="0.25">
      <c r="A119" s="2">
        <v>46136</v>
      </c>
      <c r="B119" s="21">
        <v>416.97000122070313</v>
      </c>
      <c r="C119" s="21">
        <v>424.95001220703131</v>
      </c>
      <c r="D119" s="21">
        <v>415.79998779296869</v>
      </c>
      <c r="E119" s="21">
        <v>424.6199951171875</v>
      </c>
      <c r="F119" s="16">
        <f>(StockData[[#This Row],[Close]]-E120)/E120</f>
        <v>2.1334925116506313E-2</v>
      </c>
      <c r="G119" s="21">
        <v>27457400</v>
      </c>
      <c r="H119" s="21">
        <f>IF(ISNUMBER(E119),MAX($E$2:E119),"")</f>
        <v>541.1500244140625</v>
      </c>
      <c r="I119" s="21">
        <f>IF(AND(ISNUMBER(E119),ISNUMBER(H119)),E119/H119-1,"")</f>
        <v>-0.21533775115883891</v>
      </c>
      <c r="L119"/>
      <c r="M119"/>
      <c r="N119" s="2">
        <v>46136</v>
      </c>
      <c r="O119" s="21">
        <v>710.75</v>
      </c>
      <c r="P119" s="21">
        <v>714.469970703125</v>
      </c>
      <c r="Q119" s="21">
        <v>709.010009765625</v>
      </c>
      <c r="R119" s="21">
        <v>713.94000244140625</v>
      </c>
      <c r="S119">
        <v>45182000</v>
      </c>
      <c r="T119" s="16">
        <f>(SP500_Data[[#This Row],[Close]]-R120)/R120</f>
        <v>7.7492979600241058E-3</v>
      </c>
      <c r="U119" s="21">
        <v>68441700</v>
      </c>
    </row>
    <row r="120" spans="1:21" x14ac:dyDescent="0.25">
      <c r="A120" s="2">
        <v>46135</v>
      </c>
      <c r="B120" s="21">
        <v>419.8900146484375</v>
      </c>
      <c r="C120" s="21">
        <v>423.66000366210938</v>
      </c>
      <c r="D120" s="21">
        <v>411.41000366210938</v>
      </c>
      <c r="E120" s="21">
        <v>415.75</v>
      </c>
      <c r="F120" s="16">
        <f>(StockData[[#This Row],[Close]]-E121)/E121</f>
        <v>-3.9660937113503297E-2</v>
      </c>
      <c r="G120" s="21">
        <v>38308000</v>
      </c>
      <c r="H120" s="21">
        <f>IF(ISNUMBER(E120),MAX($E$2:E120),"")</f>
        <v>541.1500244140625</v>
      </c>
      <c r="I120" s="21">
        <f>IF(AND(ISNUMBER(E120),ISNUMBER(H120)),E120/H120-1,"")</f>
        <v>-0.23172876052226199</v>
      </c>
      <c r="L120"/>
      <c r="M120"/>
      <c r="N120" s="2">
        <v>46135</v>
      </c>
      <c r="O120" s="21">
        <v>709.5</v>
      </c>
      <c r="P120" s="21">
        <v>712.3599853515625</v>
      </c>
      <c r="Q120" s="21">
        <v>702.280029296875</v>
      </c>
      <c r="R120" s="21">
        <v>708.45001220703125</v>
      </c>
      <c r="S120">
        <v>56174000</v>
      </c>
      <c r="T120" s="16">
        <f>(SP500_Data[[#This Row],[Close]]-R121)/R121</f>
        <v>-3.8807239498252085E-3</v>
      </c>
      <c r="U120" s="21">
        <v>81505300</v>
      </c>
    </row>
    <row r="121" spans="1:21" x14ac:dyDescent="0.25">
      <c r="A121" s="2">
        <v>46134</v>
      </c>
      <c r="B121" s="21">
        <v>426.19000244140625</v>
      </c>
      <c r="C121" s="21">
        <v>433.70001220703131</v>
      </c>
      <c r="D121" s="21">
        <v>423.67001342773438</v>
      </c>
      <c r="E121" s="21">
        <v>432.92001342773438</v>
      </c>
      <c r="F121" s="16">
        <f>(StockData[[#This Row],[Close]]-E122)/E122</f>
        <v>2.0652606775728253E-2</v>
      </c>
      <c r="G121" s="21">
        <v>29378200</v>
      </c>
      <c r="H121" s="21">
        <f>IF(ISNUMBER(E121),MAX($E$2:E121),"")</f>
        <v>541.1500244140625</v>
      </c>
      <c r="I121" s="21">
        <f>IF(AND(ISNUMBER(E121),ISNUMBER(H121)),E121/H121-1,"")</f>
        <v>-0.20000001127878653</v>
      </c>
      <c r="L121"/>
      <c r="M121"/>
      <c r="N121" s="2">
        <v>46134</v>
      </c>
      <c r="O121" s="21">
        <v>709.1500244140625</v>
      </c>
      <c r="P121" s="21">
        <v>711.45001220703125</v>
      </c>
      <c r="Q121" s="21">
        <v>708.219970703125</v>
      </c>
      <c r="R121" s="21">
        <v>711.21002197265625</v>
      </c>
      <c r="S121">
        <v>42518500</v>
      </c>
      <c r="T121" s="16">
        <f>(SP500_Data[[#This Row],[Close]]-R122)/R122</f>
        <v>1.0126696838070721E-2</v>
      </c>
      <c r="U121" s="21">
        <v>102667700</v>
      </c>
    </row>
    <row r="122" spans="1:21" x14ac:dyDescent="0.25">
      <c r="A122" s="2">
        <v>46133</v>
      </c>
      <c r="B122" s="21">
        <v>420.239990234375</v>
      </c>
      <c r="C122" s="21">
        <v>427.17999267578131</v>
      </c>
      <c r="D122" s="21">
        <v>417.20001220703131</v>
      </c>
      <c r="E122" s="21">
        <v>424.16000366210938</v>
      </c>
      <c r="F122" s="16">
        <f>(StockData[[#This Row],[Close]]-E123)/E123</f>
        <v>1.4566929536200408E-2</v>
      </c>
      <c r="G122" s="21">
        <v>32048500</v>
      </c>
      <c r="H122" s="21">
        <f>IF(ISNUMBER(E122),MAX($E$2:E122),"")</f>
        <v>541.1500244140625</v>
      </c>
      <c r="I122" s="21">
        <f>IF(AND(ISNUMBER(E122),ISNUMBER(H122)),E122/H122-1,"")</f>
        <v>-0.2161877769083087</v>
      </c>
      <c r="L122"/>
      <c r="M122"/>
      <c r="N122" s="2">
        <v>46133</v>
      </c>
      <c r="O122" s="21">
        <v>710.280029296875</v>
      </c>
      <c r="P122" s="21">
        <v>711.280029296875</v>
      </c>
      <c r="Q122" s="21">
        <v>702.6400146484375</v>
      </c>
      <c r="R122" s="21">
        <v>704.08001708984375</v>
      </c>
      <c r="S122">
        <v>58941400</v>
      </c>
      <c r="T122" s="16">
        <f>(SP500_Data[[#This Row],[Close]]-R123)/R123</f>
        <v>-6.5469491549362243E-3</v>
      </c>
      <c r="U122" s="21">
        <v>100687000</v>
      </c>
    </row>
    <row r="123" spans="1:21" x14ac:dyDescent="0.25">
      <c r="A123" s="2">
        <v>46132</v>
      </c>
      <c r="B123" s="21">
        <v>421.14999389648438</v>
      </c>
      <c r="C123" s="21">
        <v>423.32998657226563</v>
      </c>
      <c r="D123" s="21">
        <v>416.29998779296869</v>
      </c>
      <c r="E123" s="21">
        <v>418.07000732421869</v>
      </c>
      <c r="F123" s="16">
        <f>(StockData[[#This Row],[Close]]-E124)/E124</f>
        <v>-1.1163937475598308E-2</v>
      </c>
      <c r="G123" s="21">
        <v>27582200</v>
      </c>
      <c r="H123" s="21">
        <f>IF(ISNUMBER(E123),MAX($E$2:E123),"")</f>
        <v>541.1500244140625</v>
      </c>
      <c r="I123" s="21">
        <f>IF(AND(ISNUMBER(E123),ISNUMBER(H123)),E123/H123-1,"")</f>
        <v>-0.2274415809610475</v>
      </c>
      <c r="L123"/>
      <c r="M123"/>
      <c r="N123" s="2">
        <v>46132</v>
      </c>
      <c r="O123" s="21">
        <v>708.780029296875</v>
      </c>
      <c r="P123" s="21">
        <v>709.90997314453125</v>
      </c>
      <c r="Q123" s="21">
        <v>706.1400146484375</v>
      </c>
      <c r="R123" s="21">
        <v>708.719970703125</v>
      </c>
      <c r="S123">
        <v>43546800</v>
      </c>
      <c r="T123" s="16">
        <f>(SP500_Data[[#This Row],[Close]]-R124)/R124</f>
        <v>-1.9996675529057577E-3</v>
      </c>
      <c r="U123" s="21">
        <v>106606500</v>
      </c>
    </row>
    <row r="124" spans="1:21" x14ac:dyDescent="0.25">
      <c r="A124" s="2">
        <v>46129</v>
      </c>
      <c r="B124" s="21">
        <v>424.82000732421869</v>
      </c>
      <c r="C124" s="21">
        <v>431.57998657226563</v>
      </c>
      <c r="D124" s="21">
        <v>420.69000244140625</v>
      </c>
      <c r="E124" s="21">
        <v>422.79000854492188</v>
      </c>
      <c r="F124" s="16">
        <f>(StockData[[#This Row],[Close]]-E125)/E125</f>
        <v>6.0200797613549559E-3</v>
      </c>
      <c r="G124" s="21">
        <v>48568200</v>
      </c>
      <c r="H124" s="21">
        <f>IF(ISNUMBER(E124),MAX($E$2:E124),"")</f>
        <v>541.1500244140625</v>
      </c>
      <c r="I124" s="21">
        <f>IF(AND(ISNUMBER(E124),ISNUMBER(H124)),E124/H124-1,"")</f>
        <v>-0.21871941334068412</v>
      </c>
      <c r="L124"/>
      <c r="M124"/>
      <c r="N124" s="2">
        <v>46129</v>
      </c>
      <c r="O124" s="21">
        <v>706.1400146484375</v>
      </c>
      <c r="P124" s="21">
        <v>712.3900146484375</v>
      </c>
      <c r="Q124" s="21">
        <v>705.760009765625</v>
      </c>
      <c r="R124" s="21">
        <v>710.1400146484375</v>
      </c>
      <c r="S124">
        <v>70661900</v>
      </c>
      <c r="T124" s="16">
        <f>(SP500_Data[[#This Row],[Close]]-R125)/R125</f>
        <v>1.2085685130224025E-2</v>
      </c>
      <c r="U124" s="21">
        <v>79182200</v>
      </c>
    </row>
    <row r="125" spans="1:21" x14ac:dyDescent="0.25">
      <c r="A125" s="2">
        <v>46128</v>
      </c>
      <c r="B125" s="21">
        <v>419.8599853515625</v>
      </c>
      <c r="C125" s="21">
        <v>420.82000732421869</v>
      </c>
      <c r="D125" s="21">
        <v>412.1400146484375</v>
      </c>
      <c r="E125" s="21">
        <v>420.260009765625</v>
      </c>
      <c r="F125" s="16">
        <f>(StockData[[#This Row],[Close]]-E126)/E126</f>
        <v>2.1983387281957797E-2</v>
      </c>
      <c r="G125" s="21">
        <v>41642400</v>
      </c>
      <c r="H125" s="21">
        <f>IF(ISNUMBER(E125),MAX($E$2:E125),"")</f>
        <v>541.1500244140625</v>
      </c>
      <c r="I125" s="21">
        <f>IF(AND(ISNUMBER(E125),ISNUMBER(H125)),E125/H125-1,"")</f>
        <v>-0.22339463955366679</v>
      </c>
      <c r="L125"/>
      <c r="M125"/>
      <c r="N125" s="2">
        <v>46128</v>
      </c>
      <c r="O125" s="21">
        <v>701.05999755859375</v>
      </c>
      <c r="P125" s="21">
        <v>702.780029296875</v>
      </c>
      <c r="Q125" s="21">
        <v>698.530029296875</v>
      </c>
      <c r="R125" s="21">
        <v>701.65997314453125</v>
      </c>
      <c r="S125">
        <v>49972400</v>
      </c>
      <c r="T125" s="16">
        <f>(SP500_Data[[#This Row],[Close]]-R126)/R126</f>
        <v>2.4573116226043719E-3</v>
      </c>
      <c r="U125" s="21">
        <v>105003100</v>
      </c>
    </row>
    <row r="126" spans="1:21" x14ac:dyDescent="0.25">
      <c r="A126" s="2">
        <v>46127</v>
      </c>
      <c r="B126" s="21">
        <v>398</v>
      </c>
      <c r="C126" s="21">
        <v>414.3699951171875</v>
      </c>
      <c r="D126" s="21">
        <v>396.73001098632813</v>
      </c>
      <c r="E126" s="21">
        <v>411.22000122070313</v>
      </c>
      <c r="F126" s="16">
        <f>(StockData[[#This Row],[Close]]-E127)/E127</f>
        <v>4.6068572521617945E-2</v>
      </c>
      <c r="G126" s="21">
        <v>45063400</v>
      </c>
      <c r="H126" s="21">
        <f>IF(ISNUMBER(E126),MAX($E$2:E126),"")</f>
        <v>541.1500244140625</v>
      </c>
      <c r="I126" s="21">
        <f>IF(AND(ISNUMBER(E126),ISNUMBER(H126)),E126/H126-1,"")</f>
        <v>-0.24009981951685744</v>
      </c>
      <c r="L126"/>
      <c r="M126"/>
      <c r="N126" s="2">
        <v>46127</v>
      </c>
      <c r="O126" s="21">
        <v>695.260009765625</v>
      </c>
      <c r="P126" s="21">
        <v>700.280029296875</v>
      </c>
      <c r="Q126" s="21">
        <v>694.20001220703125</v>
      </c>
      <c r="R126" s="21">
        <v>699.94000244140625</v>
      </c>
      <c r="S126">
        <v>58240400</v>
      </c>
      <c r="T126" s="16">
        <f>(SP500_Data[[#This Row],[Close]]-R127)/R127</f>
        <v>7.8909948670389685E-3</v>
      </c>
      <c r="U126" s="21">
        <v>87477200</v>
      </c>
    </row>
    <row r="127" spans="1:21" x14ac:dyDescent="0.25">
      <c r="A127" s="2">
        <v>46126</v>
      </c>
      <c r="B127" s="21">
        <v>387.92001342773438</v>
      </c>
      <c r="C127" s="21">
        <v>394.69000244140625</v>
      </c>
      <c r="D127" s="21">
        <v>386.51998901367188</v>
      </c>
      <c r="E127" s="21">
        <v>393.1099853515625</v>
      </c>
      <c r="F127" s="16">
        <f>(StockData[[#This Row],[Close]]-E128)/E128</f>
        <v>2.2738482049594777E-2</v>
      </c>
      <c r="G127" s="21">
        <v>37504500</v>
      </c>
      <c r="H127" s="21">
        <f>IF(ISNUMBER(E127),MAX($E$2:E127),"")</f>
        <v>541.1500244140625</v>
      </c>
      <c r="I127" s="21">
        <f>IF(AND(ISNUMBER(E127),ISNUMBER(H127)),E127/H127-1,"")</f>
        <v>-0.27356561467920537</v>
      </c>
      <c r="L127"/>
      <c r="M127"/>
      <c r="N127" s="2">
        <v>46126</v>
      </c>
      <c r="O127" s="21">
        <v>687.69000244140625</v>
      </c>
      <c r="P127" s="21">
        <v>694.58001708984375</v>
      </c>
      <c r="Q127" s="21">
        <v>687.65997314453125</v>
      </c>
      <c r="R127" s="21">
        <v>694.46002197265625</v>
      </c>
      <c r="S127">
        <v>63480500</v>
      </c>
      <c r="T127" s="16">
        <f>(SP500_Data[[#This Row],[Close]]-R128)/R128</f>
        <v>1.2184880752370194E-2</v>
      </c>
      <c r="U127" s="21">
        <v>83308900</v>
      </c>
    </row>
    <row r="128" spans="1:21" x14ac:dyDescent="0.25">
      <c r="A128" s="2">
        <v>46125</v>
      </c>
      <c r="B128" s="21">
        <v>373.6099853515625</v>
      </c>
      <c r="C128" s="21">
        <v>384.54000854492188</v>
      </c>
      <c r="D128" s="21">
        <v>371.01998901367188</v>
      </c>
      <c r="E128" s="21">
        <v>384.3699951171875</v>
      </c>
      <c r="F128" s="16">
        <f>(StockData[[#This Row],[Close]]-E129)/E129</f>
        <v>3.6400895671633585E-2</v>
      </c>
      <c r="G128" s="21">
        <v>35745800</v>
      </c>
      <c r="H128" s="21">
        <f>IF(ISNUMBER(E128),MAX($E$2:E128),"")</f>
        <v>541.1500244140625</v>
      </c>
      <c r="I128" s="21">
        <f>IF(AND(ISNUMBER(E128),ISNUMBER(H128)),E128/H128-1,"")</f>
        <v>-0.28971638588879434</v>
      </c>
      <c r="L128"/>
      <c r="M128"/>
      <c r="N128" s="2">
        <v>46125</v>
      </c>
      <c r="O128" s="21">
        <v>677.40997314453125</v>
      </c>
      <c r="P128" s="21">
        <v>686.29998779296875</v>
      </c>
      <c r="Q128" s="21">
        <v>676.58001708984375</v>
      </c>
      <c r="R128" s="21">
        <v>686.0999755859375</v>
      </c>
      <c r="S128">
        <v>54185800</v>
      </c>
      <c r="T128" s="16">
        <f>(SP500_Data[[#This Row],[Close]]-R129)/R129</f>
        <v>9.7723977843518564E-3</v>
      </c>
      <c r="U128" s="21">
        <v>71671000</v>
      </c>
    </row>
    <row r="129" spans="1:21" x14ac:dyDescent="0.25">
      <c r="A129" s="2">
        <v>46122</v>
      </c>
      <c r="B129" s="21">
        <v>372.98001098632813</v>
      </c>
      <c r="C129" s="21">
        <v>375.6400146484375</v>
      </c>
      <c r="D129" s="21">
        <v>370.02999877929688</v>
      </c>
      <c r="E129" s="21">
        <v>370.8699951171875</v>
      </c>
      <c r="F129" s="16">
        <f>(StockData[[#This Row],[Close]]-E130)/E130</f>
        <v>-5.8970492503817376E-3</v>
      </c>
      <c r="G129" s="21">
        <v>28111100</v>
      </c>
      <c r="H129" s="21">
        <f>IF(ISNUMBER(E129),MAX($E$2:E129),"")</f>
        <v>541.1500244140625</v>
      </c>
      <c r="I129" s="21">
        <f>IF(AND(ISNUMBER(E129),ISNUMBER(H129)),E129/H129-1,"")</f>
        <v>-0.31466325716468002</v>
      </c>
      <c r="L129"/>
      <c r="M129"/>
      <c r="N129" s="2">
        <v>46122</v>
      </c>
      <c r="O129" s="21">
        <v>681.32000732421875</v>
      </c>
      <c r="P129" s="21">
        <v>682.030029296875</v>
      </c>
      <c r="Q129" s="21">
        <v>678.45001220703125</v>
      </c>
      <c r="R129" s="21">
        <v>679.46002197265625</v>
      </c>
      <c r="S129">
        <v>42253500</v>
      </c>
      <c r="T129" s="16">
        <f>(SP500_Data[[#This Row],[Close]]-R130)/R130</f>
        <v>-6.6178051454961087E-4</v>
      </c>
      <c r="U129" s="21">
        <v>56369500</v>
      </c>
    </row>
    <row r="130" spans="1:21" x14ac:dyDescent="0.25">
      <c r="A130" s="2">
        <v>46121</v>
      </c>
      <c r="B130" s="21">
        <v>372.5</v>
      </c>
      <c r="C130" s="21">
        <v>373.5</v>
      </c>
      <c r="D130" s="21">
        <v>367.04998779296869</v>
      </c>
      <c r="E130" s="21">
        <v>373.07000732421869</v>
      </c>
      <c r="F130" s="16">
        <f>(StockData[[#This Row],[Close]]-E131)/E131</f>
        <v>-3.3659586280664925E-3</v>
      </c>
      <c r="G130" s="21">
        <v>30435300</v>
      </c>
      <c r="H130" s="21">
        <f>IF(ISNUMBER(E130),MAX($E$2:E130),"")</f>
        <v>541.1500244140625</v>
      </c>
      <c r="I130" s="21">
        <f>IF(AND(ISNUMBER(E130),ISNUMBER(H130)),E130/H130-1,"")</f>
        <v>-0.31059781854733304</v>
      </c>
      <c r="L130"/>
      <c r="M130"/>
      <c r="N130" s="2">
        <v>46121</v>
      </c>
      <c r="O130" s="21">
        <v>674.84002685546875</v>
      </c>
      <c r="P130" s="21">
        <v>681.15997314453125</v>
      </c>
      <c r="Q130" s="21">
        <v>673.77001953125</v>
      </c>
      <c r="R130" s="21">
        <v>679.90997314453125</v>
      </c>
      <c r="S130">
        <v>57134400</v>
      </c>
      <c r="T130" s="16">
        <f>(SP500_Data[[#This Row],[Close]]-R131)/R131</f>
        <v>5.7690911710884E-3</v>
      </c>
      <c r="U130" s="21">
        <v>73798700</v>
      </c>
    </row>
    <row r="131" spans="1:21" x14ac:dyDescent="0.25">
      <c r="A131" s="2">
        <v>46120</v>
      </c>
      <c r="B131" s="21">
        <v>384.98001098632813</v>
      </c>
      <c r="C131" s="21">
        <v>385</v>
      </c>
      <c r="D131" s="21">
        <v>371.41000366210938</v>
      </c>
      <c r="E131" s="21">
        <v>374.32998657226563</v>
      </c>
      <c r="F131" s="16">
        <f>(StockData[[#This Row],[Close]]-E132)/E132</f>
        <v>5.4795400911158186E-3</v>
      </c>
      <c r="G131" s="21">
        <v>33064800</v>
      </c>
      <c r="H131" s="21">
        <f>IF(ISNUMBER(E131),MAX($E$2:E131),"")</f>
        <v>541.1500244140625</v>
      </c>
      <c r="I131" s="21">
        <f>IF(AND(ISNUMBER(E131),ISNUMBER(H131)),E131/H131-1,"")</f>
        <v>-0.30826948224279127</v>
      </c>
      <c r="L131"/>
      <c r="M131"/>
      <c r="N131" s="2">
        <v>46120</v>
      </c>
      <c r="O131" s="21">
        <v>676.3900146484375</v>
      </c>
      <c r="P131" s="21">
        <v>677.08001708984375</v>
      </c>
      <c r="Q131" s="21">
        <v>671.46002197265625</v>
      </c>
      <c r="R131" s="21">
        <v>676.010009765625</v>
      </c>
      <c r="S131">
        <v>93606100</v>
      </c>
      <c r="T131" s="16">
        <f>(SP500_Data[[#This Row],[Close]]-R132)/R132</f>
        <v>2.5469554638327657E-2</v>
      </c>
      <c r="U131" s="21">
        <v>90558100</v>
      </c>
    </row>
    <row r="132" spans="1:21" x14ac:dyDescent="0.25">
      <c r="A132" s="2">
        <v>46119</v>
      </c>
      <c r="B132" s="21">
        <v>370.33999633789063</v>
      </c>
      <c r="C132" s="21">
        <v>372.45001220703131</v>
      </c>
      <c r="D132" s="21">
        <v>366.55999755859375</v>
      </c>
      <c r="E132" s="21">
        <v>372.29000854492188</v>
      </c>
      <c r="F132" s="16">
        <f>(StockData[[#This Row],[Close]]-E133)/E133</f>
        <v>-1.5822686391458482E-3</v>
      </c>
      <c r="G132" s="21">
        <v>21443300</v>
      </c>
      <c r="H132" s="21">
        <f>IF(ISNUMBER(E132),MAX($E$2:E132),"")</f>
        <v>541.1500244140625</v>
      </c>
      <c r="I132" s="21">
        <f>IF(AND(ISNUMBER(E132),ISNUMBER(H132)),E132/H132-1,"")</f>
        <v>-0.31203919107640454</v>
      </c>
      <c r="L132"/>
      <c r="M132"/>
      <c r="N132" s="2">
        <v>46119</v>
      </c>
      <c r="O132" s="21">
        <v>656.6500244140625</v>
      </c>
      <c r="P132" s="21">
        <v>659.6099853515625</v>
      </c>
      <c r="Q132" s="21">
        <v>651.05999755859375</v>
      </c>
      <c r="R132" s="21">
        <v>659.219970703125</v>
      </c>
      <c r="S132">
        <v>69980400</v>
      </c>
      <c r="T132" s="16">
        <f>(SP500_Data[[#This Row],[Close]]-R133)/R133</f>
        <v>4.4007410584879884E-4</v>
      </c>
      <c r="U132" s="21">
        <v>100034000</v>
      </c>
    </row>
    <row r="133" spans="1:21" x14ac:dyDescent="0.25">
      <c r="A133" s="2">
        <v>46118</v>
      </c>
      <c r="B133" s="21">
        <v>373.489990234375</v>
      </c>
      <c r="C133" s="21">
        <v>373.73001098632813</v>
      </c>
      <c r="D133" s="21">
        <v>369.5</v>
      </c>
      <c r="E133" s="21">
        <v>372.8800048828125</v>
      </c>
      <c r="F133" s="16">
        <f>(StockData[[#This Row],[Close]]-E134)/E134</f>
        <v>-1.5530085833448349E-3</v>
      </c>
      <c r="G133" s="21">
        <v>16146600</v>
      </c>
      <c r="H133" s="21">
        <f>IF(ISNUMBER(E133),MAX($E$2:E133),"")</f>
        <v>541.1500244140625</v>
      </c>
      <c r="I133" s="21">
        <f>IF(AND(ISNUMBER(E133),ISNUMBER(H133)),E133/H133-1,"")</f>
        <v>-0.31094892717310074</v>
      </c>
      <c r="L133"/>
      <c r="M133"/>
      <c r="N133" s="2">
        <v>46118</v>
      </c>
      <c r="O133" s="21">
        <v>655.8599853515625</v>
      </c>
      <c r="P133" s="21">
        <v>659.719970703125</v>
      </c>
      <c r="Q133" s="21">
        <v>655.52001953125</v>
      </c>
      <c r="R133" s="21">
        <v>658.92999267578125</v>
      </c>
      <c r="S133">
        <v>39105800</v>
      </c>
      <c r="T133" s="16">
        <f>(SP500_Data[[#This Row],[Close]]-R134)/R134</f>
        <v>4.7267973486380191E-3</v>
      </c>
      <c r="U133" s="21">
        <v>58649400</v>
      </c>
    </row>
    <row r="134" spans="1:21" x14ac:dyDescent="0.25">
      <c r="A134" s="2">
        <v>46114</v>
      </c>
      <c r="B134" s="21">
        <v>367.20999145507813</v>
      </c>
      <c r="C134" s="21">
        <v>373.6400146484375</v>
      </c>
      <c r="D134" s="21">
        <v>364.14999389648438</v>
      </c>
      <c r="E134" s="21">
        <v>373.45999145507813</v>
      </c>
      <c r="F134" s="16">
        <f>(StockData[[#This Row],[Close]]-E135)/E135</f>
        <v>1.1072898156205189E-2</v>
      </c>
      <c r="G134" s="21">
        <v>24099100</v>
      </c>
      <c r="H134" s="21">
        <f>IF(ISNUMBER(E134),MAX($E$2:E134),"")</f>
        <v>541.1500244140625</v>
      </c>
      <c r="I134" s="21">
        <f>IF(AND(ISNUMBER(E134),ISNUMBER(H134)),E134/H134-1,"")</f>
        <v>-0.30987716047976344</v>
      </c>
      <c r="L134"/>
      <c r="M134"/>
      <c r="N134" s="2">
        <v>46114</v>
      </c>
      <c r="O134" s="21">
        <v>646.41998291015625</v>
      </c>
      <c r="P134" s="21">
        <v>658.20001220703125</v>
      </c>
      <c r="Q134" s="21">
        <v>645.1099853515625</v>
      </c>
      <c r="R134" s="21">
        <v>655.83001708984375</v>
      </c>
      <c r="S134">
        <v>68358700</v>
      </c>
      <c r="T134" s="16">
        <f>(SP500_Data[[#This Row],[Close]]-R135)/R135</f>
        <v>9.004744280911507E-4</v>
      </c>
      <c r="U134" s="21">
        <v>73570300</v>
      </c>
    </row>
    <row r="135" spans="1:21" x14ac:dyDescent="0.25">
      <c r="A135" s="2">
        <v>46113</v>
      </c>
      <c r="B135" s="21">
        <v>373.489990234375</v>
      </c>
      <c r="C135" s="21">
        <v>373.989990234375</v>
      </c>
      <c r="D135" s="21">
        <v>368.20001220703131</v>
      </c>
      <c r="E135" s="21">
        <v>369.3699951171875</v>
      </c>
      <c r="F135" s="16">
        <f>(StockData[[#This Row],[Close]]-E136)/E136</f>
        <v>-2.1612185793732771E-3</v>
      </c>
      <c r="G135" s="21">
        <v>29417200</v>
      </c>
      <c r="H135" s="21">
        <f>IF(ISNUMBER(E135),MAX($E$2:E135),"")</f>
        <v>541.1500244140625</v>
      </c>
      <c r="I135" s="21">
        <f>IF(AND(ISNUMBER(E135),ISNUMBER(H135)),E135/H135-1,"")</f>
        <v>-0.31743513175088955</v>
      </c>
      <c r="L135"/>
      <c r="M135"/>
      <c r="N135" s="2">
        <v>46113</v>
      </c>
      <c r="O135" s="21">
        <v>653.9000244140625</v>
      </c>
      <c r="P135" s="21">
        <v>658.52001953125</v>
      </c>
      <c r="Q135" s="21">
        <v>653</v>
      </c>
      <c r="R135" s="21">
        <v>655.239990234375</v>
      </c>
      <c r="S135">
        <v>97841500</v>
      </c>
      <c r="T135" s="16">
        <f>(SP500_Data[[#This Row],[Close]]-R136)/R136</f>
        <v>7.5344637828900166E-3</v>
      </c>
      <c r="U135" s="21">
        <v>81354700</v>
      </c>
    </row>
    <row r="136" spans="1:21" x14ac:dyDescent="0.25">
      <c r="A136" s="2">
        <v>46112</v>
      </c>
      <c r="B136" s="21">
        <v>364.54998779296869</v>
      </c>
      <c r="C136" s="21">
        <v>372.89999389648438</v>
      </c>
      <c r="D136" s="21">
        <v>363.07000732421869</v>
      </c>
      <c r="E136" s="21">
        <v>370.17001342773438</v>
      </c>
      <c r="F136" s="16">
        <f>(StockData[[#This Row],[Close]]-E137)/E137</f>
        <v>3.1229168262500148E-2</v>
      </c>
      <c r="G136" s="21">
        <v>45244400</v>
      </c>
      <c r="H136" s="21">
        <f>IF(ISNUMBER(E136),MAX($E$2:E136),"")</f>
        <v>541.1500244140625</v>
      </c>
      <c r="I136" s="21">
        <f>IF(AND(ISNUMBER(E136),ISNUMBER(H136)),E136/H136-1,"")</f>
        <v>-0.31595676480188473</v>
      </c>
      <c r="L136"/>
      <c r="M136"/>
      <c r="N136" s="2">
        <v>46112</v>
      </c>
      <c r="O136" s="21">
        <v>638.94000244140625</v>
      </c>
      <c r="P136" s="21">
        <v>651.53997802734375</v>
      </c>
      <c r="Q136" s="21">
        <v>637.97998046875</v>
      </c>
      <c r="R136" s="21">
        <v>650.34002685546875</v>
      </c>
      <c r="S136">
        <v>152534100</v>
      </c>
      <c r="T136" s="16">
        <f>(SP500_Data[[#This Row],[Close]]-R137)/R137</f>
        <v>2.9067925698914719E-2</v>
      </c>
      <c r="U136" s="21">
        <v>96267500</v>
      </c>
    </row>
    <row r="137" spans="1:21" x14ac:dyDescent="0.25">
      <c r="A137" s="2">
        <v>46111</v>
      </c>
      <c r="B137" s="21">
        <v>361.89999389648438</v>
      </c>
      <c r="C137" s="21">
        <v>365.3599853515625</v>
      </c>
      <c r="D137" s="21">
        <v>356.27999877929688</v>
      </c>
      <c r="E137" s="21">
        <v>358.95999145507813</v>
      </c>
      <c r="F137" s="16">
        <f>(StockData[[#This Row],[Close]]-E138)/E138</f>
        <v>6.138415530579637E-3</v>
      </c>
      <c r="G137" s="21">
        <v>44797000</v>
      </c>
      <c r="H137" s="21">
        <f>IF(ISNUMBER(E137),MAX($E$2:E137),"")</f>
        <v>541.1500244140625</v>
      </c>
      <c r="I137" s="21">
        <f>IF(AND(ISNUMBER(E137),ISNUMBER(H137)),E137/H137-1,"")</f>
        <v>-0.33667194814645551</v>
      </c>
      <c r="L137"/>
      <c r="M137"/>
      <c r="N137" s="2">
        <v>46111</v>
      </c>
      <c r="O137" s="21">
        <v>640.1099853515625</v>
      </c>
      <c r="P137" s="21">
        <v>640.3699951171875</v>
      </c>
      <c r="Q137" s="21">
        <v>629.280029296875</v>
      </c>
      <c r="R137" s="21">
        <v>631.969970703125</v>
      </c>
      <c r="S137">
        <v>99275900</v>
      </c>
      <c r="T137" s="16">
        <f>(SP500_Data[[#This Row],[Close]]-R138)/R138</f>
        <v>-3.3434623831845645E-3</v>
      </c>
      <c r="U137" s="21">
        <v>118829000</v>
      </c>
    </row>
    <row r="138" spans="1:21" x14ac:dyDescent="0.25">
      <c r="A138" s="2">
        <v>46108</v>
      </c>
      <c r="B138" s="21">
        <v>361.89999389648438</v>
      </c>
      <c r="C138" s="21">
        <v>362.45001220703131</v>
      </c>
      <c r="D138" s="21">
        <v>356.510009765625</v>
      </c>
      <c r="E138" s="21">
        <v>356.76998901367188</v>
      </c>
      <c r="F138" s="16">
        <f>(StockData[[#This Row],[Close]]-E139)/E139</f>
        <v>-2.5138705840217376E-2</v>
      </c>
      <c r="G138" s="21">
        <v>37883400</v>
      </c>
      <c r="H138" s="21">
        <f>IF(ISNUMBER(E138),MAX($E$2:E138),"")</f>
        <v>541.1500244140625</v>
      </c>
      <c r="I138" s="21">
        <f>IF(AND(ISNUMBER(E138),ISNUMBER(H138)),E138/H138-1,"")</f>
        <v>-0.340718889553836</v>
      </c>
      <c r="L138"/>
      <c r="M138"/>
      <c r="N138" s="2">
        <v>46108</v>
      </c>
      <c r="O138" s="21">
        <v>642.5</v>
      </c>
      <c r="P138" s="21">
        <v>642.65997314453125</v>
      </c>
      <c r="Q138" s="21">
        <v>633.1099853515625</v>
      </c>
      <c r="R138" s="21">
        <v>634.09002685546875</v>
      </c>
      <c r="S138">
        <v>103649400</v>
      </c>
      <c r="T138" s="16">
        <f>(SP500_Data[[#This Row],[Close]]-R139)/R139</f>
        <v>-1.7051883523328024E-2</v>
      </c>
      <c r="U138" s="21">
        <v>76353900</v>
      </c>
    </row>
    <row r="139" spans="1:21" x14ac:dyDescent="0.25">
      <c r="A139" s="2">
        <v>46107</v>
      </c>
      <c r="B139" s="21">
        <v>370.82000732421869</v>
      </c>
      <c r="C139" s="21">
        <v>374.72000122070313</v>
      </c>
      <c r="D139" s="21">
        <v>365.19000244140625</v>
      </c>
      <c r="E139" s="21">
        <v>365.97000122070313</v>
      </c>
      <c r="F139" s="16">
        <f>(StockData[[#This Row],[Close]]-E140)/E140</f>
        <v>-1.3664314379738711E-2</v>
      </c>
      <c r="G139" s="21">
        <v>36836600</v>
      </c>
      <c r="H139" s="21">
        <f>IF(ISNUMBER(E139),MAX($E$2:E139),"")</f>
        <v>541.1500244140625</v>
      </c>
      <c r="I139" s="21">
        <f>IF(AND(ISNUMBER(E139),ISNUMBER(H139)),E139/H139-1,"")</f>
        <v>-0.32371803620084449</v>
      </c>
      <c r="L139"/>
      <c r="M139"/>
      <c r="N139" s="2">
        <v>46107</v>
      </c>
      <c r="O139" s="21">
        <v>652.05999755859375</v>
      </c>
      <c r="P139" s="21">
        <v>654.8499755859375</v>
      </c>
      <c r="Q139" s="21">
        <v>644.82000732421875</v>
      </c>
      <c r="R139" s="21">
        <v>645.09002685546875</v>
      </c>
      <c r="S139">
        <v>96494400</v>
      </c>
      <c r="T139" s="16">
        <f>(SP500_Data[[#This Row],[Close]]-R140)/R140</f>
        <v>-1.7858744158138685E-2</v>
      </c>
      <c r="U139" s="21">
        <v>65185700</v>
      </c>
    </row>
    <row r="140" spans="1:21" x14ac:dyDescent="0.25">
      <c r="A140" s="2">
        <v>46106</v>
      </c>
      <c r="B140" s="21">
        <v>376.92001342773438</v>
      </c>
      <c r="C140" s="21">
        <v>377.05999755859375</v>
      </c>
      <c r="D140" s="21">
        <v>369.6300048828125</v>
      </c>
      <c r="E140" s="21">
        <v>371.04000854492188</v>
      </c>
      <c r="F140" s="16">
        <f>(StockData[[#This Row],[Close]]-E141)/E141</f>
        <v>-4.5607708697534555E-3</v>
      </c>
      <c r="G140" s="21">
        <v>31181200</v>
      </c>
      <c r="H140" s="21">
        <f>IF(ISNUMBER(E140),MAX($E$2:E140),"")</f>
        <v>541.1500244140625</v>
      </c>
      <c r="I140" s="21">
        <f>IF(AND(ISNUMBER(E140),ISNUMBER(H140)),E140/H140-1,"")</f>
        <v>-0.31434908656491245</v>
      </c>
      <c r="L140"/>
      <c r="M140"/>
      <c r="N140" s="2">
        <v>46106</v>
      </c>
      <c r="O140" s="21">
        <v>658.66998291015625</v>
      </c>
      <c r="P140" s="21">
        <v>660.8900146484375</v>
      </c>
      <c r="Q140" s="21">
        <v>654.239990234375</v>
      </c>
      <c r="R140" s="21">
        <v>656.82000732421875</v>
      </c>
      <c r="S140">
        <v>90653800</v>
      </c>
      <c r="T140" s="16">
        <f>(SP500_Data[[#This Row],[Close]]-R141)/R141</f>
        <v>5.5727589473860278E-3</v>
      </c>
      <c r="U140" s="21">
        <v>73885200</v>
      </c>
    </row>
    <row r="141" spans="1:21" x14ac:dyDescent="0.25">
      <c r="A141" s="2">
        <v>46105</v>
      </c>
      <c r="B141" s="21">
        <v>382.3599853515625</v>
      </c>
      <c r="C141" s="21">
        <v>382.47000122070313</v>
      </c>
      <c r="D141" s="21">
        <v>371.85000610351563</v>
      </c>
      <c r="E141" s="21">
        <v>372.739990234375</v>
      </c>
      <c r="F141" s="16">
        <f>(StockData[[#This Row],[Close]]-E142)/E142</f>
        <v>-2.6788537247062663E-2</v>
      </c>
      <c r="G141" s="21">
        <v>42733600</v>
      </c>
      <c r="H141" s="21">
        <f>IF(ISNUMBER(E141),MAX($E$2:E141),"")</f>
        <v>541.1500244140625</v>
      </c>
      <c r="I141" s="21">
        <f>IF(AND(ISNUMBER(E141),ISNUMBER(H141)),E141/H141-1,"")</f>
        <v>-0.31120766253690135</v>
      </c>
      <c r="L141"/>
      <c r="M141"/>
      <c r="N141" s="2">
        <v>46105</v>
      </c>
      <c r="O141" s="21">
        <v>651.32000732421875</v>
      </c>
      <c r="P141" s="21">
        <v>657.030029296875</v>
      </c>
      <c r="Q141" s="21">
        <v>649.8800048828125</v>
      </c>
      <c r="R141" s="21">
        <v>653.17999267578125</v>
      </c>
      <c r="S141">
        <v>96457500</v>
      </c>
      <c r="T141" s="16">
        <f>(SP500_Data[[#This Row],[Close]]-R142)/R142</f>
        <v>-3.3568497522664439E-3</v>
      </c>
      <c r="U141" s="21">
        <v>89127600</v>
      </c>
    </row>
    <row r="142" spans="1:21" x14ac:dyDescent="0.25">
      <c r="A142" s="2">
        <v>46104</v>
      </c>
      <c r="B142" s="21">
        <v>383.89999389648438</v>
      </c>
      <c r="C142" s="21">
        <v>387.20999145507813</v>
      </c>
      <c r="D142" s="21">
        <v>381.67999267578131</v>
      </c>
      <c r="E142" s="21">
        <v>383</v>
      </c>
      <c r="F142" s="16">
        <f>(StockData[[#This Row],[Close]]-E143)/E143</f>
        <v>2.9591350387865021E-3</v>
      </c>
      <c r="G142" s="21">
        <v>29680100</v>
      </c>
      <c r="H142" s="21">
        <f>IF(ISNUMBER(E142),MAX($E$2:E142),"")</f>
        <v>541.1500244140625</v>
      </c>
      <c r="I142" s="21">
        <f>IF(AND(ISNUMBER(E142),ISNUMBER(H142)),E142/H142-1,"")</f>
        <v>-0.29224802232116975</v>
      </c>
      <c r="L142"/>
      <c r="M142"/>
      <c r="N142" s="2">
        <v>46104</v>
      </c>
      <c r="O142" s="21">
        <v>658.07000732421875</v>
      </c>
      <c r="P142" s="21">
        <v>662.6199951171875</v>
      </c>
      <c r="Q142" s="21">
        <v>653.94000244140625</v>
      </c>
      <c r="R142" s="21">
        <v>655.3800048828125</v>
      </c>
      <c r="S142">
        <v>134802700</v>
      </c>
      <c r="T142" s="16">
        <f>(SP500_Data[[#This Row],[Close]]-R143)/R143</f>
        <v>1.0500019244937805E-2</v>
      </c>
      <c r="U142" s="21">
        <v>113610800</v>
      </c>
    </row>
    <row r="143" spans="1:21" x14ac:dyDescent="0.25">
      <c r="A143" s="2">
        <v>46101</v>
      </c>
      <c r="B143" s="21">
        <v>386.79000854492188</v>
      </c>
      <c r="C143" s="21">
        <v>387</v>
      </c>
      <c r="D143" s="21">
        <v>380.1199951171875</v>
      </c>
      <c r="E143" s="21">
        <v>381.8699951171875</v>
      </c>
      <c r="F143" s="16">
        <f>(StockData[[#This Row],[Close]]-E144)/E144</f>
        <v>-1.8379502592174236E-2</v>
      </c>
      <c r="G143" s="21">
        <v>50853200</v>
      </c>
      <c r="H143" s="21">
        <f>IF(ISNUMBER(E143),MAX($E$2:E143),"")</f>
        <v>541.1500244140625</v>
      </c>
      <c r="I143" s="21">
        <f>IF(AND(ISNUMBER(E143),ISNUMBER(H143)),E143/H143-1,"")</f>
        <v>-0.29433617686581015</v>
      </c>
      <c r="L143"/>
      <c r="M143"/>
      <c r="N143" s="2">
        <v>46101</v>
      </c>
      <c r="O143" s="21">
        <v>656.510009765625</v>
      </c>
      <c r="P143" s="21">
        <v>656.69000244140625</v>
      </c>
      <c r="Q143" s="21">
        <v>644.719970703125</v>
      </c>
      <c r="R143" s="21">
        <v>648.57000732421875</v>
      </c>
      <c r="S143">
        <v>163617500</v>
      </c>
      <c r="T143" s="16">
        <f>(SP500_Data[[#This Row],[Close]]-R144)/R144</f>
        <v>-1.702027989772217E-2</v>
      </c>
      <c r="U143" s="21">
        <v>105204600</v>
      </c>
    </row>
    <row r="144" spans="1:21" x14ac:dyDescent="0.25">
      <c r="A144" s="2">
        <v>46100</v>
      </c>
      <c r="B144" s="21">
        <v>390.10000610351563</v>
      </c>
      <c r="C144" s="21">
        <v>392.489990234375</v>
      </c>
      <c r="D144" s="21">
        <v>387.05999755859375</v>
      </c>
      <c r="E144" s="21">
        <v>389.01998901367188</v>
      </c>
      <c r="F144" s="16">
        <f>(StockData[[#This Row],[Close]]-E145)/E145</f>
        <v>-7.0701637888562823E-3</v>
      </c>
      <c r="G144" s="21">
        <v>25138800</v>
      </c>
      <c r="H144" s="21">
        <f>IF(ISNUMBER(E144),MAX($E$2:E144),"")</f>
        <v>541.1500244140625</v>
      </c>
      <c r="I144" s="21">
        <f>IF(AND(ISNUMBER(E144),ISNUMBER(H144)),E144/H144-1,"")</f>
        <v>-0.28112358595033138</v>
      </c>
      <c r="L144"/>
      <c r="M144"/>
      <c r="N144" s="2">
        <v>46100</v>
      </c>
      <c r="O144" s="21">
        <v>656.969970703125</v>
      </c>
      <c r="P144" s="21">
        <v>662.97998046875</v>
      </c>
      <c r="Q144" s="21">
        <v>655.16998291015625</v>
      </c>
      <c r="R144" s="21">
        <v>659.79998779296875</v>
      </c>
      <c r="S144">
        <v>111272500</v>
      </c>
      <c r="T144" s="16">
        <f>(SP500_Data[[#This Row],[Close]]-R145)/R145</f>
        <v>-2.4643649378801201E-3</v>
      </c>
      <c r="U144" s="21">
        <v>107904600</v>
      </c>
    </row>
    <row r="145" spans="1:21" x14ac:dyDescent="0.25">
      <c r="A145" s="2">
        <v>46099</v>
      </c>
      <c r="B145" s="21">
        <v>397.1300048828125</v>
      </c>
      <c r="C145" s="21">
        <v>398</v>
      </c>
      <c r="D145" s="21">
        <v>391</v>
      </c>
      <c r="E145" s="21">
        <v>391.79000854492188</v>
      </c>
      <c r="F145" s="16">
        <f>(StockData[[#This Row],[Close]]-E146)/E146</f>
        <v>-1.9078127856892189E-2</v>
      </c>
      <c r="G145" s="21">
        <v>25908500</v>
      </c>
      <c r="H145" s="21">
        <f>IF(ISNUMBER(E145),MAX($E$2:E145),"")</f>
        <v>541.1500244140625</v>
      </c>
      <c r="I145" s="21">
        <f>IF(AND(ISNUMBER(E145),ISNUMBER(H145)),E145/H145-1,"")</f>
        <v>-0.27600482145568084</v>
      </c>
      <c r="L145"/>
      <c r="M145"/>
      <c r="N145" s="2">
        <v>46099</v>
      </c>
      <c r="O145" s="21">
        <v>668.3599853515625</v>
      </c>
      <c r="P145" s="21">
        <v>669.719970703125</v>
      </c>
      <c r="Q145" s="21">
        <v>661.19000244140625</v>
      </c>
      <c r="R145" s="21">
        <v>661.42999267578125</v>
      </c>
      <c r="S145">
        <v>82062600</v>
      </c>
      <c r="T145" s="16">
        <f>(SP500_Data[[#This Row],[Close]]-R146)/R146</f>
        <v>-1.3953675007322417E-2</v>
      </c>
      <c r="U145" s="21">
        <v>79286500</v>
      </c>
    </row>
    <row r="146" spans="1:21" x14ac:dyDescent="0.25">
      <c r="A146" s="2">
        <v>46098</v>
      </c>
      <c r="B146" s="21">
        <v>400.26998901367188</v>
      </c>
      <c r="C146" s="21">
        <v>404.39999389648438</v>
      </c>
      <c r="D146" s="21">
        <v>397.75</v>
      </c>
      <c r="E146" s="21">
        <v>399.41000366210938</v>
      </c>
      <c r="F146" s="16">
        <f>(StockData[[#This Row],[Close]]-E147)/E147</f>
        <v>-1.3501900948621555E-3</v>
      </c>
      <c r="G146" s="21">
        <v>26228300</v>
      </c>
      <c r="H146" s="21">
        <f>IF(ISNUMBER(E146),MAX($E$2:E146),"")</f>
        <v>541.1500244140625</v>
      </c>
      <c r="I146" s="21">
        <f>IF(AND(ISNUMBER(E146),ISNUMBER(H146)),E146/H146-1,"")</f>
        <v>-0.26192370758076566</v>
      </c>
      <c r="L146"/>
      <c r="M146"/>
      <c r="N146" s="2">
        <v>46098</v>
      </c>
      <c r="O146" s="21">
        <v>672.3900146484375</v>
      </c>
      <c r="P146" s="21">
        <v>674.44000244140625</v>
      </c>
      <c r="Q146" s="21">
        <v>669.70001220703125</v>
      </c>
      <c r="R146" s="21">
        <v>670.78997802734375</v>
      </c>
      <c r="S146">
        <v>87128000</v>
      </c>
      <c r="T146" s="16">
        <f>(SP500_Data[[#This Row],[Close]]-R147)/R147</f>
        <v>2.6305975119209355E-3</v>
      </c>
      <c r="U146" s="21">
        <v>101835100</v>
      </c>
    </row>
    <row r="147" spans="1:21" x14ac:dyDescent="0.25">
      <c r="A147" s="2">
        <v>46097</v>
      </c>
      <c r="B147" s="21">
        <v>398.07000732421869</v>
      </c>
      <c r="C147" s="21">
        <v>400.6300048828125</v>
      </c>
      <c r="D147" s="21">
        <v>394.79000854492188</v>
      </c>
      <c r="E147" s="21">
        <v>399.95001220703131</v>
      </c>
      <c r="F147" s="16">
        <f>(StockData[[#This Row],[Close]]-E148)/E148</f>
        <v>1.1123813803188869E-2</v>
      </c>
      <c r="G147" s="21">
        <v>27733700</v>
      </c>
      <c r="H147" s="21">
        <f>IF(ISNUMBER(E147),MAX($E$2:E147),"")</f>
        <v>541.1500244140625</v>
      </c>
      <c r="I147" s="21">
        <f>IF(AND(ISNUMBER(E147),ISNUMBER(H147)),E147/H147-1,"")</f>
        <v>-0.26092581693942896</v>
      </c>
      <c r="L147"/>
      <c r="M147"/>
      <c r="N147" s="2">
        <v>46097</v>
      </c>
      <c r="O147" s="21">
        <v>668.3800048828125</v>
      </c>
      <c r="P147" s="21">
        <v>672.07000732421875</v>
      </c>
      <c r="Q147" s="21">
        <v>667.1199951171875</v>
      </c>
      <c r="R147" s="21">
        <v>669.030029296875</v>
      </c>
      <c r="S147">
        <v>82023100</v>
      </c>
      <c r="T147" s="16">
        <f>(SP500_Data[[#This Row],[Close]]-R148)/R148</f>
        <v>1.0176888512803338E-2</v>
      </c>
      <c r="U147" s="21">
        <v>97486200</v>
      </c>
    </row>
    <row r="148" spans="1:21" x14ac:dyDescent="0.25">
      <c r="A148" s="2">
        <v>46094</v>
      </c>
      <c r="B148" s="21">
        <v>401</v>
      </c>
      <c r="C148" s="21">
        <v>404.79998779296869</v>
      </c>
      <c r="D148" s="21">
        <v>394.25</v>
      </c>
      <c r="E148" s="21">
        <v>395.54998779296869</v>
      </c>
      <c r="F148" s="16">
        <f>(StockData[[#This Row],[Close]]-E149)/E149</f>
        <v>-1.5701980263283937E-2</v>
      </c>
      <c r="G148" s="21">
        <v>26848000</v>
      </c>
      <c r="H148" s="21">
        <f>IF(ISNUMBER(E148),MAX($E$2:E148),"")</f>
        <v>541.1500244140625</v>
      </c>
      <c r="I148" s="21">
        <f>IF(AND(ISNUMBER(E148),ISNUMBER(H148)),E148/H148-1,"")</f>
        <v>-0.26905669417412337</v>
      </c>
      <c r="L148"/>
      <c r="M148"/>
      <c r="N148" s="2">
        <v>46094</v>
      </c>
      <c r="O148" s="21">
        <v>669.27001953125</v>
      </c>
      <c r="P148" s="21">
        <v>672.34002685546875</v>
      </c>
      <c r="Q148" s="21">
        <v>661.3599853515625</v>
      </c>
      <c r="R148" s="21">
        <v>662.28997802734375</v>
      </c>
      <c r="S148">
        <v>97200200</v>
      </c>
      <c r="T148" s="16">
        <f>(SP500_Data[[#This Row],[Close]]-R149)/R149</f>
        <v>-5.660180081477343E-3</v>
      </c>
      <c r="U148" s="21">
        <v>61172200</v>
      </c>
    </row>
    <row r="149" spans="1:21" x14ac:dyDescent="0.25">
      <c r="A149" s="2">
        <v>46093</v>
      </c>
      <c r="B149" s="21">
        <v>404.6300048828125</v>
      </c>
      <c r="C149" s="21">
        <v>406.1199951171875</v>
      </c>
      <c r="D149" s="21">
        <v>401.70999145507813</v>
      </c>
      <c r="E149" s="21">
        <v>401.8599853515625</v>
      </c>
      <c r="F149" s="16">
        <f>(StockData[[#This Row],[Close]]-E150)/E150</f>
        <v>-7.4590483472358861E-3</v>
      </c>
      <c r="G149" s="21">
        <v>27263900</v>
      </c>
      <c r="H149" s="21">
        <f>IF(ISNUMBER(E149),MAX($E$2:E149),"")</f>
        <v>541.1500244140625</v>
      </c>
      <c r="I149" s="21">
        <f>IF(AND(ISNUMBER(E149),ISNUMBER(H149)),E149/H149-1,"")</f>
        <v>-0.2573963462596498</v>
      </c>
      <c r="L149"/>
      <c r="M149"/>
      <c r="N149" s="2">
        <v>46093</v>
      </c>
      <c r="O149" s="21">
        <v>671.15997314453125</v>
      </c>
      <c r="P149" s="21">
        <v>671.6500244140625</v>
      </c>
      <c r="Q149" s="21">
        <v>665.8699951171875</v>
      </c>
      <c r="R149" s="21">
        <v>666.05999755859375</v>
      </c>
      <c r="S149">
        <v>108882200</v>
      </c>
      <c r="T149" s="16">
        <f>(SP500_Data[[#This Row],[Close]]-R150)/R150</f>
        <v>-1.5184923442316667E-2</v>
      </c>
      <c r="U149" s="21">
        <v>55506100</v>
      </c>
    </row>
    <row r="150" spans="1:21" x14ac:dyDescent="0.25">
      <c r="A150" s="2">
        <v>46092</v>
      </c>
      <c r="B150" s="21">
        <v>405.57000732421869</v>
      </c>
      <c r="C150" s="21">
        <v>409.010009765625</v>
      </c>
      <c r="D150" s="21">
        <v>401.58999633789063</v>
      </c>
      <c r="E150" s="21">
        <v>404.8800048828125</v>
      </c>
      <c r="F150" s="16">
        <f>(StockData[[#This Row],[Close]]-E151)/E151</f>
        <v>-2.1687816976365122E-3</v>
      </c>
      <c r="G150" s="21">
        <v>25512100</v>
      </c>
      <c r="H150" s="21">
        <f>IF(ISNUMBER(E150),MAX($E$2:E150),"")</f>
        <v>541.1500244140625</v>
      </c>
      <c r="I150" s="21">
        <f>IF(AND(ISNUMBER(E150),ISNUMBER(H150)),E150/H150-1,"")</f>
        <v>-0.25181560266729763</v>
      </c>
      <c r="L150"/>
      <c r="M150"/>
      <c r="N150" s="2">
        <v>46092</v>
      </c>
      <c r="O150" s="21">
        <v>677.58001708984375</v>
      </c>
      <c r="P150" s="21">
        <v>680.08001708984375</v>
      </c>
      <c r="Q150" s="21">
        <v>673.34002685546875</v>
      </c>
      <c r="R150" s="21">
        <v>676.33001708984375</v>
      </c>
      <c r="S150">
        <v>68441700</v>
      </c>
      <c r="T150" s="16">
        <f>(SP500_Data[[#This Row],[Close]]-R151)/R151</f>
        <v>-1.2551693717041776E-3</v>
      </c>
      <c r="U150" s="21">
        <v>60473800</v>
      </c>
    </row>
    <row r="151" spans="1:21" x14ac:dyDescent="0.25">
      <c r="A151" s="2">
        <v>46091</v>
      </c>
      <c r="B151" s="21">
        <v>410.02999877929688</v>
      </c>
      <c r="C151" s="21">
        <v>410.20001220703131</v>
      </c>
      <c r="D151" s="21">
        <v>402.92999267578131</v>
      </c>
      <c r="E151" s="21">
        <v>405.760009765625</v>
      </c>
      <c r="F151" s="16">
        <f>(StockData[[#This Row],[Close]]-E152)/E152</f>
        <v>-8.9152533251160015E-3</v>
      </c>
      <c r="G151" s="21">
        <v>31706400</v>
      </c>
      <c r="H151" s="21">
        <f>IF(ISNUMBER(E151),MAX($E$2:E151),"")</f>
        <v>541.1500244140625</v>
      </c>
      <c r="I151" s="21">
        <f>IF(AND(ISNUMBER(E151),ISNUMBER(H151)),E151/H151-1,"")</f>
        <v>-0.25018942722035886</v>
      </c>
      <c r="L151"/>
      <c r="M151"/>
      <c r="N151" s="2">
        <v>46091</v>
      </c>
      <c r="O151" s="21">
        <v>677.719970703125</v>
      </c>
      <c r="P151" s="21">
        <v>683.3599853515625</v>
      </c>
      <c r="Q151" s="21">
        <v>674.760009765625</v>
      </c>
      <c r="R151" s="21">
        <v>677.17999267578125</v>
      </c>
      <c r="S151">
        <v>81505300</v>
      </c>
      <c r="T151" s="16">
        <f>(SP500_Data[[#This Row],[Close]]-R152)/R152</f>
        <v>-1.6070691967515587E-3</v>
      </c>
      <c r="U151" s="21">
        <v>63059600</v>
      </c>
    </row>
    <row r="152" spans="1:21" x14ac:dyDescent="0.25">
      <c r="A152" s="2">
        <v>46090</v>
      </c>
      <c r="B152" s="21">
        <v>404.92001342773438</v>
      </c>
      <c r="C152" s="21">
        <v>410.20999145507813</v>
      </c>
      <c r="D152" s="21">
        <v>403.5</v>
      </c>
      <c r="E152" s="21">
        <v>409.41000366210938</v>
      </c>
      <c r="F152" s="16">
        <f>(StockData[[#This Row],[Close]]-E153)/E153</f>
        <v>1.1003819846291277E-3</v>
      </c>
      <c r="G152" s="21">
        <v>30131900</v>
      </c>
      <c r="H152" s="21">
        <f>IF(ISNUMBER(E152),MAX($E$2:E152),"")</f>
        <v>541.1500244140625</v>
      </c>
      <c r="I152" s="21">
        <f>IF(AND(ISNUMBER(E152),ISNUMBER(H152)),E152/H152-1,"")</f>
        <v>-0.2434445436727023</v>
      </c>
      <c r="L152"/>
      <c r="M152"/>
      <c r="N152" s="2">
        <v>46090</v>
      </c>
      <c r="O152" s="21">
        <v>666.3900146484375</v>
      </c>
      <c r="P152" s="21">
        <v>679.91998291015625</v>
      </c>
      <c r="Q152" s="21">
        <v>662.3900146484375</v>
      </c>
      <c r="R152" s="21">
        <v>678.27001953125</v>
      </c>
      <c r="S152">
        <v>102667700</v>
      </c>
      <c r="T152" s="16">
        <f>(SP500_Data[[#This Row],[Close]]-R153)/R153</f>
        <v>8.7599491443295617E-3</v>
      </c>
      <c r="U152" s="21">
        <v>77112200</v>
      </c>
    </row>
    <row r="153" spans="1:21" x14ac:dyDescent="0.25">
      <c r="A153" s="2">
        <v>46087</v>
      </c>
      <c r="B153" s="21">
        <v>409.20001220703131</v>
      </c>
      <c r="C153" s="21">
        <v>413.04998779296869</v>
      </c>
      <c r="D153" s="21">
        <v>408.510009765625</v>
      </c>
      <c r="E153" s="21">
        <v>408.95999145507813</v>
      </c>
      <c r="F153" s="16">
        <f>(StockData[[#This Row],[Close]]-E154)/E154</f>
        <v>-4.1881787556694236E-3</v>
      </c>
      <c r="G153" s="21">
        <v>31123900</v>
      </c>
      <c r="H153" s="21">
        <f>IF(ISNUMBER(E153),MAX($E$2:E153),"")</f>
        <v>541.1500244140625</v>
      </c>
      <c r="I153" s="21">
        <f>IF(AND(ISNUMBER(E153),ISNUMBER(H153)),E153/H153-1,"")</f>
        <v>-0.24427612860613823</v>
      </c>
      <c r="L153"/>
      <c r="M153"/>
      <c r="N153" s="2">
        <v>46087</v>
      </c>
      <c r="O153" s="21">
        <v>673.40997314453125</v>
      </c>
      <c r="P153" s="21">
        <v>676.1099853515625</v>
      </c>
      <c r="Q153" s="21">
        <v>669.760009765625</v>
      </c>
      <c r="R153" s="21">
        <v>672.3800048828125</v>
      </c>
      <c r="S153">
        <v>100687000</v>
      </c>
      <c r="T153" s="16">
        <f>(SP500_Data[[#This Row],[Close]]-R154)/R154</f>
        <v>-1.3107091790493294E-2</v>
      </c>
      <c r="U153" s="21">
        <v>127844500</v>
      </c>
    </row>
    <row r="154" spans="1:21" x14ac:dyDescent="0.25">
      <c r="A154" s="2">
        <v>46086</v>
      </c>
      <c r="B154" s="21">
        <v>404.42001342773438</v>
      </c>
      <c r="C154" s="21">
        <v>411.6099853515625</v>
      </c>
      <c r="D154" s="21">
        <v>404.39999389648438</v>
      </c>
      <c r="E154" s="21">
        <v>410.67999267578131</v>
      </c>
      <c r="F154" s="16">
        <f>(StockData[[#This Row],[Close]]-E155)/E155</f>
        <v>1.3524136978431483E-2</v>
      </c>
      <c r="G154" s="21">
        <v>39001300</v>
      </c>
      <c r="H154" s="21">
        <f>IF(ISNUMBER(E154),MAX($E$2:E154),"")</f>
        <v>541.1500244140625</v>
      </c>
      <c r="I154" s="21">
        <f>IF(AND(ISNUMBER(E154),ISNUMBER(H154)),E154/H154-1,"")</f>
        <v>-0.24109771015819392</v>
      </c>
      <c r="L154"/>
      <c r="M154"/>
      <c r="N154" s="2">
        <v>46086</v>
      </c>
      <c r="O154" s="21">
        <v>682.08001708984375</v>
      </c>
      <c r="P154" s="21">
        <v>685.530029296875</v>
      </c>
      <c r="Q154" s="21">
        <v>675.6099853515625</v>
      </c>
      <c r="R154" s="21">
        <v>681.30999755859375</v>
      </c>
      <c r="S154">
        <v>106606500</v>
      </c>
      <c r="T154" s="16">
        <f>(SP500_Data[[#This Row],[Close]]-R155)/R155</f>
        <v>-5.5755948462250463E-3</v>
      </c>
      <c r="U154" s="21">
        <v>111623300</v>
      </c>
    </row>
    <row r="155" spans="1:21" x14ac:dyDescent="0.25">
      <c r="A155" s="2">
        <v>46085</v>
      </c>
      <c r="B155" s="21">
        <v>401.26998901367188</v>
      </c>
      <c r="C155" s="21">
        <v>411.02999877929688</v>
      </c>
      <c r="D155" s="21">
        <v>400.30999755859375</v>
      </c>
      <c r="E155" s="21">
        <v>405.20001220703131</v>
      </c>
      <c r="F155" s="16">
        <f>(StockData[[#This Row],[Close]]-E156)/E156</f>
        <v>3.1441575378865086E-3</v>
      </c>
      <c r="G155" s="21">
        <v>35808000</v>
      </c>
      <c r="H155" s="21">
        <f>IF(ISNUMBER(E155),MAX($E$2:E155),"")</f>
        <v>541.1500244140625</v>
      </c>
      <c r="I155" s="21">
        <f>IF(AND(ISNUMBER(E155),ISNUMBER(H155)),E155/H155-1,"")</f>
        <v>-0.2512242558876957</v>
      </c>
      <c r="L155"/>
      <c r="M155"/>
      <c r="N155" s="2">
        <v>46085</v>
      </c>
      <c r="O155" s="21">
        <v>681.6300048828125</v>
      </c>
      <c r="P155" s="21">
        <v>687.09002685546875</v>
      </c>
      <c r="Q155" s="21">
        <v>679.6199951171875</v>
      </c>
      <c r="R155" s="21">
        <v>685.1300048828125</v>
      </c>
      <c r="S155">
        <v>79182200</v>
      </c>
      <c r="T155" s="16">
        <f>(SP500_Data[[#This Row],[Close]]-R156)/R156</f>
        <v>7.0553814654555633E-3</v>
      </c>
      <c r="U155" s="21">
        <v>79289200</v>
      </c>
    </row>
    <row r="156" spans="1:21" x14ac:dyDescent="0.25">
      <c r="A156" s="2">
        <v>46084</v>
      </c>
      <c r="B156" s="21">
        <v>393.1400146484375</v>
      </c>
      <c r="C156" s="21">
        <v>406.70001220703131</v>
      </c>
      <c r="D156" s="21">
        <v>392.67001342773438</v>
      </c>
      <c r="E156" s="21">
        <v>403.92999267578131</v>
      </c>
      <c r="F156" s="16">
        <f>(StockData[[#This Row],[Close]]-E157)/E157</f>
        <v>1.3498946299321725E-2</v>
      </c>
      <c r="G156" s="21">
        <v>38199200</v>
      </c>
      <c r="H156" s="21">
        <f>IF(ISNUMBER(E156),MAX($E$2:E156),"")</f>
        <v>541.1500244140625</v>
      </c>
      <c r="I156" s="21">
        <f>IF(AND(ISNUMBER(E156),ISNUMBER(H156)),E156/H156-1,"")</f>
        <v>-0.25357114579613671</v>
      </c>
      <c r="L156"/>
      <c r="M156"/>
      <c r="N156" s="2">
        <v>46084</v>
      </c>
      <c r="O156" s="21">
        <v>675.05999755859375</v>
      </c>
      <c r="P156" s="21">
        <v>682.6099853515625</v>
      </c>
      <c r="Q156" s="21">
        <v>669.65997314453125</v>
      </c>
      <c r="R156" s="21">
        <v>680.33001708984375</v>
      </c>
      <c r="S156">
        <v>105003100</v>
      </c>
      <c r="T156" s="16">
        <f>(SP500_Data[[#This Row],[Close]]-R157)/R157</f>
        <v>-8.8143415453975534E-3</v>
      </c>
      <c r="U156" s="21">
        <v>77862000</v>
      </c>
    </row>
    <row r="157" spans="1:21" x14ac:dyDescent="0.25">
      <c r="A157" s="2">
        <v>46083</v>
      </c>
      <c r="B157" s="21">
        <v>392.8599853515625</v>
      </c>
      <c r="C157" s="21">
        <v>401.19000244140625</v>
      </c>
      <c r="D157" s="21">
        <v>390.6300048828125</v>
      </c>
      <c r="E157" s="21">
        <v>398.54998779296869</v>
      </c>
      <c r="F157" s="16">
        <f>(StockData[[#This Row],[Close]]-E158)/E158</f>
        <v>1.4793496213936523E-2</v>
      </c>
      <c r="G157" s="21">
        <v>35474900</v>
      </c>
      <c r="H157" s="21">
        <f>IF(ISNUMBER(E157),MAX($E$2:E157),"")</f>
        <v>541.1500244140625</v>
      </c>
      <c r="I157" s="21">
        <f>IF(AND(ISNUMBER(E157),ISNUMBER(H157)),E157/H157-1,"")</f>
        <v>-0.2635129450017043</v>
      </c>
      <c r="L157"/>
      <c r="M157"/>
      <c r="N157" s="2">
        <v>46083</v>
      </c>
      <c r="O157" s="21">
        <v>678.70001220703125</v>
      </c>
      <c r="P157" s="21">
        <v>688.6199951171875</v>
      </c>
      <c r="Q157" s="21">
        <v>678.02001953125</v>
      </c>
      <c r="R157" s="21">
        <v>686.3800048828125</v>
      </c>
      <c r="S157">
        <v>87477200</v>
      </c>
      <c r="T157" s="16">
        <f>(SP500_Data[[#This Row],[Close]]-R158)/R158</f>
        <v>5.6854276882997636E-4</v>
      </c>
      <c r="U157" s="21">
        <v>94676700</v>
      </c>
    </row>
    <row r="158" spans="1:21" x14ac:dyDescent="0.25">
      <c r="A158" s="2">
        <v>46080</v>
      </c>
      <c r="B158" s="21">
        <v>390.8800048828125</v>
      </c>
      <c r="C158" s="21">
        <v>396.82000732421869</v>
      </c>
      <c r="D158" s="21">
        <v>389.8800048828125</v>
      </c>
      <c r="E158" s="21">
        <v>392.739990234375</v>
      </c>
      <c r="F158" s="16">
        <f>(StockData[[#This Row],[Close]]-E159)/E159</f>
        <v>-2.235390560350653E-2</v>
      </c>
      <c r="G158" s="21">
        <v>51367200</v>
      </c>
      <c r="H158" s="21">
        <f>IF(ISNUMBER(E158),MAX($E$2:E158),"")</f>
        <v>541.1500244140625</v>
      </c>
      <c r="I158" s="21">
        <f>IF(AND(ISNUMBER(E158),ISNUMBER(H158)),E158/H158-1,"")</f>
        <v>-0.27424933472077451</v>
      </c>
      <c r="L158"/>
      <c r="M158"/>
      <c r="N158" s="2">
        <v>46080</v>
      </c>
      <c r="O158" s="21">
        <v>683.09002685546875</v>
      </c>
      <c r="P158" s="21">
        <v>686.8599853515625</v>
      </c>
      <c r="Q158" s="21">
        <v>681.6400146484375</v>
      </c>
      <c r="R158" s="21">
        <v>685.989990234375</v>
      </c>
      <c r="S158">
        <v>83308900</v>
      </c>
      <c r="T158" s="16">
        <f>(SP500_Data[[#This Row],[Close]]-R159)/R159</f>
        <v>-4.8019695592797654E-3</v>
      </c>
      <c r="U158" s="21">
        <v>78309700</v>
      </c>
    </row>
    <row r="159" spans="1:21" x14ac:dyDescent="0.25">
      <c r="A159" s="2">
        <v>46079</v>
      </c>
      <c r="B159" s="21">
        <v>404.70999145507813</v>
      </c>
      <c r="C159" s="21">
        <v>407.489990234375</v>
      </c>
      <c r="D159" s="21">
        <v>398.739990234375</v>
      </c>
      <c r="E159" s="21">
        <v>401.72000122070313</v>
      </c>
      <c r="F159" s="16">
        <f>(StockData[[#This Row],[Close]]-E160)/E160</f>
        <v>2.795794059219489E-3</v>
      </c>
      <c r="G159" s="21">
        <v>34405900</v>
      </c>
      <c r="H159" s="21">
        <f>IF(ISNUMBER(E159),MAX($E$2:E159),"")</f>
        <v>541.1500244140625</v>
      </c>
      <c r="I159" s="21">
        <f>IF(AND(ISNUMBER(E159),ISNUMBER(H159)),E159/H159-1,"")</f>
        <v>-0.25765502522951766</v>
      </c>
      <c r="L159"/>
      <c r="M159"/>
      <c r="N159" s="2">
        <v>46079</v>
      </c>
      <c r="O159" s="21">
        <v>693.280029296875</v>
      </c>
      <c r="P159" s="21">
        <v>693.29998779296875</v>
      </c>
      <c r="Q159" s="21">
        <v>684.3499755859375</v>
      </c>
      <c r="R159" s="21">
        <v>689.29998779296875</v>
      </c>
      <c r="S159">
        <v>71671000</v>
      </c>
      <c r="T159" s="16">
        <f>(SP500_Data[[#This Row],[Close]]-R160)/R160</f>
        <v>-5.5544059517970657E-3</v>
      </c>
      <c r="U159" s="21">
        <v>63976000</v>
      </c>
    </row>
    <row r="160" spans="1:21" x14ac:dyDescent="0.25">
      <c r="A160" s="2">
        <v>46078</v>
      </c>
      <c r="B160" s="21">
        <v>390.52999877929688</v>
      </c>
      <c r="C160" s="21">
        <v>401.47000122070313</v>
      </c>
      <c r="D160" s="21">
        <v>390.16000366210938</v>
      </c>
      <c r="E160" s="21">
        <v>400.60000610351563</v>
      </c>
      <c r="F160" s="16">
        <f>(StockData[[#This Row],[Close]]-E161)/E161</f>
        <v>2.9820067104153278E-2</v>
      </c>
      <c r="G160" s="21">
        <v>43625500</v>
      </c>
      <c r="H160" s="21">
        <f>IF(ISNUMBER(E160),MAX($E$2:E160),"")</f>
        <v>541.1500244140625</v>
      </c>
      <c r="I160" s="21">
        <f>IF(AND(ISNUMBER(E160),ISNUMBER(H160)),E160/H160-1,"")</f>
        <v>-0.25972468256419157</v>
      </c>
      <c r="L160"/>
      <c r="M160"/>
      <c r="N160" s="2">
        <v>46078</v>
      </c>
      <c r="O160" s="21">
        <v>690.17999267578125</v>
      </c>
      <c r="P160" s="21">
        <v>693.67999267578125</v>
      </c>
      <c r="Q160" s="21">
        <v>690.0999755859375</v>
      </c>
      <c r="R160" s="21">
        <v>693.1500244140625</v>
      </c>
      <c r="S160">
        <v>56369500</v>
      </c>
      <c r="T160" s="16">
        <f>(SP500_Data[[#This Row],[Close]]-R161)/R161</f>
        <v>8.4382760371537035E-3</v>
      </c>
      <c r="U160" s="21">
        <v>80125500</v>
      </c>
    </row>
    <row r="161" spans="1:21" x14ac:dyDescent="0.25">
      <c r="A161" s="2">
        <v>46077</v>
      </c>
      <c r="B161" s="21">
        <v>384.1400146484375</v>
      </c>
      <c r="C161" s="21">
        <v>389.3599853515625</v>
      </c>
      <c r="D161" s="21">
        <v>381.70999145507813</v>
      </c>
      <c r="E161" s="21">
        <v>389</v>
      </c>
      <c r="F161" s="16">
        <f>(StockData[[#This Row],[Close]]-E162)/E162</f>
        <v>1.1782450555086225E-2</v>
      </c>
      <c r="G161" s="21">
        <v>33884700</v>
      </c>
      <c r="H161" s="21">
        <f>IF(ISNUMBER(E161),MAX($E$2:E161),"")</f>
        <v>541.1500244140625</v>
      </c>
      <c r="I161" s="21">
        <f>IF(AND(ISNUMBER(E161),ISNUMBER(H161)),E161/H161-1,"")</f>
        <v>-0.28116052397633173</v>
      </c>
      <c r="L161"/>
      <c r="M161"/>
      <c r="N161" s="2">
        <v>46077</v>
      </c>
      <c r="O161" s="21">
        <v>681.9000244140625</v>
      </c>
      <c r="P161" s="21">
        <v>688.3499755859375</v>
      </c>
      <c r="Q161" s="21">
        <v>680</v>
      </c>
      <c r="R161" s="21">
        <v>687.3499755859375</v>
      </c>
      <c r="S161">
        <v>73798700</v>
      </c>
      <c r="T161" s="16">
        <f>(SP500_Data[[#This Row],[Close]]-R162)/R162</f>
        <v>7.2685133589701434E-3</v>
      </c>
      <c r="U161" s="21">
        <v>64019200</v>
      </c>
    </row>
    <row r="162" spans="1:21" x14ac:dyDescent="0.25">
      <c r="A162" s="2">
        <v>46076</v>
      </c>
      <c r="B162" s="21">
        <v>395</v>
      </c>
      <c r="C162" s="21">
        <v>395.3599853515625</v>
      </c>
      <c r="D162" s="21">
        <v>383.10000610351563</v>
      </c>
      <c r="E162" s="21">
        <v>384.47000122070313</v>
      </c>
      <c r="F162" s="16">
        <f>(StockData[[#This Row],[Close]]-E163)/E163</f>
        <v>-3.2122471647954551E-2</v>
      </c>
      <c r="G162" s="21">
        <v>43238300</v>
      </c>
      <c r="H162" s="21">
        <f>IF(ISNUMBER(E162),MAX($E$2:E162),"")</f>
        <v>541.1500244140625</v>
      </c>
      <c r="I162" s="21">
        <f>IF(AND(ISNUMBER(E162),ISNUMBER(H162)),E162/H162-1,"")</f>
        <v>-0.28953158297092707</v>
      </c>
      <c r="L162"/>
      <c r="M162"/>
      <c r="N162" s="2">
        <v>46076</v>
      </c>
      <c r="O162" s="21">
        <v>687.83001708984375</v>
      </c>
      <c r="P162" s="21">
        <v>690</v>
      </c>
      <c r="Q162" s="21">
        <v>680.3699951171875</v>
      </c>
      <c r="R162" s="21">
        <v>682.3900146484375</v>
      </c>
      <c r="S162">
        <v>90558100</v>
      </c>
      <c r="T162" s="16">
        <f>(SP500_Data[[#This Row],[Close]]-R163)/R163</f>
        <v>-1.0211302238274461E-2</v>
      </c>
      <c r="U162" s="21">
        <v>75588300</v>
      </c>
    </row>
    <row r="163" spans="1:21" x14ac:dyDescent="0.25">
      <c r="A163" s="2">
        <v>46073</v>
      </c>
      <c r="B163" s="21">
        <v>396.1099853515625</v>
      </c>
      <c r="C163" s="21">
        <v>400.1199951171875</v>
      </c>
      <c r="D163" s="21">
        <v>395.16000366210938</v>
      </c>
      <c r="E163" s="21">
        <v>397.23001098632813</v>
      </c>
      <c r="F163" s="16">
        <f>(StockData[[#This Row],[Close]]-E164)/E164</f>
        <v>-3.0868355547025265E-3</v>
      </c>
      <c r="G163" s="21">
        <v>34015200</v>
      </c>
      <c r="H163" s="21">
        <f>IF(ISNUMBER(E163),MAX($E$2:E163),"")</f>
        <v>541.1500244140625</v>
      </c>
      <c r="I163" s="21">
        <f>IF(AND(ISNUMBER(E163),ISNUMBER(H163)),E163/H163-1,"")</f>
        <v>-0.26595215177817966</v>
      </c>
      <c r="L163"/>
      <c r="M163"/>
      <c r="N163" s="2">
        <v>46073</v>
      </c>
      <c r="O163" s="21">
        <v>682.32000732421875</v>
      </c>
      <c r="P163" s="21">
        <v>690.05999755859375</v>
      </c>
      <c r="Q163" s="21">
        <v>681.72998046875</v>
      </c>
      <c r="R163" s="21">
        <v>689.42999267578125</v>
      </c>
      <c r="S163">
        <v>100034000</v>
      </c>
      <c r="T163" s="16">
        <f>(SP500_Data[[#This Row],[Close]]-R164)/R164</f>
        <v>7.2317852213023828E-3</v>
      </c>
      <c r="U163" s="21">
        <v>69273800</v>
      </c>
    </row>
    <row r="164" spans="1:21" x14ac:dyDescent="0.25">
      <c r="A164" s="2">
        <v>46072</v>
      </c>
      <c r="B164" s="21">
        <v>400.69000244140625</v>
      </c>
      <c r="C164" s="21">
        <v>404.42999267578131</v>
      </c>
      <c r="D164" s="21">
        <v>396.67001342773438</v>
      </c>
      <c r="E164" s="21">
        <v>398.45999145507813</v>
      </c>
      <c r="F164" s="16">
        <f>(StockData[[#This Row],[Close]]-E165)/E165</f>
        <v>-2.8528894670291406E-3</v>
      </c>
      <c r="G164" s="21">
        <v>28234000</v>
      </c>
      <c r="H164" s="21">
        <f>IF(ISNUMBER(E164),MAX($E$2:E164),"")</f>
        <v>541.1500244140625</v>
      </c>
      <c r="I164" s="21">
        <f>IF(AND(ISNUMBER(E164),ISNUMBER(H164)),E164/H164-1,"")</f>
        <v>-0.26367925070960485</v>
      </c>
      <c r="L164"/>
      <c r="M164"/>
      <c r="N164" s="2">
        <v>46072</v>
      </c>
      <c r="O164" s="21">
        <v>683.84002685546875</v>
      </c>
      <c r="P164" s="21">
        <v>686.17999267578125</v>
      </c>
      <c r="Q164" s="21">
        <v>681.54998779296875</v>
      </c>
      <c r="R164" s="21">
        <v>684.47998046875</v>
      </c>
      <c r="S164">
        <v>58649400</v>
      </c>
      <c r="T164" s="16">
        <f>(SP500_Data[[#This Row],[Close]]-R165)/R165</f>
        <v>-2.6373655692836515E-3</v>
      </c>
      <c r="U164" s="21">
        <v>71927200</v>
      </c>
    </row>
    <row r="165" spans="1:21" x14ac:dyDescent="0.25">
      <c r="A165" s="2">
        <v>46071</v>
      </c>
      <c r="B165" s="21">
        <v>398.1300048828125</v>
      </c>
      <c r="C165" s="21">
        <v>402.55999755859375</v>
      </c>
      <c r="D165" s="21">
        <v>396.32000732421869</v>
      </c>
      <c r="E165" s="21">
        <v>399.60000610351563</v>
      </c>
      <c r="F165" s="16">
        <f>(StockData[[#This Row],[Close]]-E166)/E166</f>
        <v>6.9042504991422846E-3</v>
      </c>
      <c r="G165" s="21">
        <v>23223400</v>
      </c>
      <c r="H165" s="21">
        <f>IF(ISNUMBER(E165),MAX($E$2:E165),"")</f>
        <v>541.1500244140625</v>
      </c>
      <c r="I165" s="21">
        <f>IF(AND(ISNUMBER(E165),ISNUMBER(H165)),E165/H165-1,"")</f>
        <v>-0.26157259895499785</v>
      </c>
      <c r="L165"/>
      <c r="M165"/>
      <c r="N165" s="2">
        <v>46071</v>
      </c>
      <c r="O165" s="21">
        <v>684.02001953125</v>
      </c>
      <c r="P165" s="21">
        <v>689.1500244140625</v>
      </c>
      <c r="Q165" s="21">
        <v>682.83001708984375</v>
      </c>
      <c r="R165" s="21">
        <v>686.28997802734375</v>
      </c>
      <c r="S165">
        <v>73570300</v>
      </c>
      <c r="T165" s="16">
        <f>(SP500_Data[[#This Row],[Close]]-R166)/R166</f>
        <v>5.0377133549056145E-3</v>
      </c>
      <c r="U165" s="21">
        <v>89377200</v>
      </c>
    </row>
    <row r="166" spans="1:21" x14ac:dyDescent="0.25">
      <c r="A166" s="2">
        <v>46070</v>
      </c>
      <c r="B166" s="21">
        <v>399.22000122070313</v>
      </c>
      <c r="C166" s="21">
        <v>400.51998901367188</v>
      </c>
      <c r="D166" s="21">
        <v>394.52999877929688</v>
      </c>
      <c r="E166" s="21">
        <v>396.8599853515625</v>
      </c>
      <c r="F166" s="16">
        <f>(StockData[[#This Row],[Close]]-E167)/E167</f>
        <v>-1.111338057225995E-2</v>
      </c>
      <c r="G166" s="21">
        <v>32078800</v>
      </c>
      <c r="H166" s="21">
        <f>IF(ISNUMBER(E166),MAX($E$2:E166),"")</f>
        <v>541.1500244140625</v>
      </c>
      <c r="I166" s="21">
        <f>IF(AND(ISNUMBER(E166),ISNUMBER(H166)),E166/H166-1,"")</f>
        <v>-0.26663592821368154</v>
      </c>
      <c r="L166"/>
      <c r="M166"/>
      <c r="N166" s="2">
        <v>46070</v>
      </c>
      <c r="O166" s="21">
        <v>680.1400146484375</v>
      </c>
      <c r="P166" s="21">
        <v>684.94000244140625</v>
      </c>
      <c r="Q166" s="21">
        <v>675.780029296875</v>
      </c>
      <c r="R166" s="21">
        <v>682.8499755859375</v>
      </c>
      <c r="S166">
        <v>81354700</v>
      </c>
      <c r="T166" s="16">
        <f>(SP500_Data[[#This Row],[Close]]-R167)/R167</f>
        <v>1.6134588719288595E-3</v>
      </c>
      <c r="U166" s="21">
        <v>74144800</v>
      </c>
    </row>
    <row r="167" spans="1:21" x14ac:dyDescent="0.25">
      <c r="A167" s="2">
        <v>46066</v>
      </c>
      <c r="B167" s="21">
        <v>404.45001220703131</v>
      </c>
      <c r="C167" s="21">
        <v>405.54000854492188</v>
      </c>
      <c r="D167" s="21">
        <v>398.04998779296869</v>
      </c>
      <c r="E167" s="21">
        <v>401.32000732421869</v>
      </c>
      <c r="F167" s="16">
        <f>(StockData[[#This Row],[Close]]-E168)/E168</f>
        <v>-1.294020053779551E-3</v>
      </c>
      <c r="G167" s="21">
        <v>34091600</v>
      </c>
      <c r="H167" s="21">
        <f>IF(ISNUMBER(E167),MAX($E$2:E167),"")</f>
        <v>541.1500244140625</v>
      </c>
      <c r="I167" s="21">
        <f>IF(AND(ISNUMBER(E167),ISNUMBER(H167)),E167/H167-1,"")</f>
        <v>-0.25839418050705376</v>
      </c>
      <c r="L167"/>
      <c r="M167"/>
      <c r="N167" s="2">
        <v>46066</v>
      </c>
      <c r="O167" s="21">
        <v>681.69000244140625</v>
      </c>
      <c r="P167" s="21">
        <v>686.280029296875</v>
      </c>
      <c r="Q167" s="21">
        <v>677.52001953125</v>
      </c>
      <c r="R167" s="21">
        <v>681.75</v>
      </c>
      <c r="S167">
        <v>96267500</v>
      </c>
      <c r="T167" s="16">
        <f>(SP500_Data[[#This Row],[Close]]-R168)/R168</f>
        <v>7.0453778236161352E-4</v>
      </c>
      <c r="U167" s="21">
        <v>47160700</v>
      </c>
    </row>
    <row r="168" spans="1:21" x14ac:dyDescent="0.25">
      <c r="A168" s="2">
        <v>46065</v>
      </c>
      <c r="B168" s="21">
        <v>405</v>
      </c>
      <c r="C168" s="21">
        <v>406.20001220703131</v>
      </c>
      <c r="D168" s="21">
        <v>398.010009765625</v>
      </c>
      <c r="E168" s="21">
        <v>401.83999633789063</v>
      </c>
      <c r="F168" s="16">
        <f>(StockData[[#This Row],[Close]]-E169)/E169</f>
        <v>-6.2566431976825449E-3</v>
      </c>
      <c r="G168" s="21">
        <v>40802400</v>
      </c>
      <c r="H168" s="21">
        <f>IF(ISNUMBER(E168),MAX($E$2:E168),"")</f>
        <v>541.1500244140625</v>
      </c>
      <c r="I168" s="21">
        <f>IF(AND(ISNUMBER(E168),ISNUMBER(H168)),E168/H168-1,"")</f>
        <v>-0.25743328428565015</v>
      </c>
      <c r="L168"/>
      <c r="M168"/>
      <c r="N168" s="2">
        <v>46065</v>
      </c>
      <c r="O168" s="21">
        <v>694.239990234375</v>
      </c>
      <c r="P168" s="21">
        <v>695.3499755859375</v>
      </c>
      <c r="Q168" s="21">
        <v>680.3699951171875</v>
      </c>
      <c r="R168" s="21">
        <v>681.27001953125</v>
      </c>
      <c r="S168">
        <v>118829000</v>
      </c>
      <c r="T168" s="16">
        <f>(SP500_Data[[#This Row],[Close]]-R169)/R169</f>
        <v>-1.5448872914552107E-2</v>
      </c>
      <c r="U168" s="21">
        <v>62559500</v>
      </c>
    </row>
    <row r="169" spans="1:21" x14ac:dyDescent="0.25">
      <c r="A169" s="2">
        <v>46064</v>
      </c>
      <c r="B169" s="21">
        <v>416.17999267578131</v>
      </c>
      <c r="C169" s="21">
        <v>416.45999145507813</v>
      </c>
      <c r="D169" s="21">
        <v>401.010009765625</v>
      </c>
      <c r="E169" s="21">
        <v>404.3699951171875</v>
      </c>
      <c r="F169" s="16">
        <f>(StockData[[#This Row],[Close]]-E170)/E170</f>
        <v>-2.15355436714035E-2</v>
      </c>
      <c r="G169" s="21">
        <v>42491000</v>
      </c>
      <c r="H169" s="21">
        <f>IF(ISNUMBER(E169),MAX($E$2:E169),"")</f>
        <v>541.1500244140625</v>
      </c>
      <c r="I169" s="21">
        <f>IF(AND(ISNUMBER(E169),ISNUMBER(H169)),E169/H169-1,"")</f>
        <v>-0.25275805807266738</v>
      </c>
      <c r="L169"/>
      <c r="M169"/>
      <c r="N169" s="2">
        <v>46064</v>
      </c>
      <c r="O169" s="21">
        <v>696.3900146484375</v>
      </c>
      <c r="P169" s="21">
        <v>697.1400146484375</v>
      </c>
      <c r="Q169" s="21">
        <v>689.17999267578125</v>
      </c>
      <c r="R169" s="21">
        <v>691.96002197265625</v>
      </c>
      <c r="S169">
        <v>76353900</v>
      </c>
      <c r="T169" s="16">
        <f>(SP500_Data[[#This Row],[Close]]-R170)/R170</f>
        <v>-2.3113498477119401E-4</v>
      </c>
      <c r="U169" s="21">
        <v>41613300</v>
      </c>
    </row>
    <row r="170" spans="1:21" x14ac:dyDescent="0.25">
      <c r="A170" s="2">
        <v>46063</v>
      </c>
      <c r="B170" s="21">
        <v>419.6199951171875</v>
      </c>
      <c r="C170" s="21">
        <v>423.67999267578131</v>
      </c>
      <c r="D170" s="21">
        <v>412.70001220703131</v>
      </c>
      <c r="E170" s="21">
        <v>413.26998901367188</v>
      </c>
      <c r="F170" s="16">
        <f>(StockData[[#This Row],[Close]]-E171)/E171</f>
        <v>-7.9791364838895454E-4</v>
      </c>
      <c r="G170" s="21">
        <v>44857900</v>
      </c>
      <c r="H170" s="21">
        <f>IF(ISNUMBER(E170),MAX($E$2:E170),"")</f>
        <v>541.1500244140625</v>
      </c>
      <c r="I170" s="21">
        <f>IF(AND(ISNUMBER(E170),ISNUMBER(H170)),E170/H170-1,"")</f>
        <v>-0.23631161347327756</v>
      </c>
      <c r="L170"/>
      <c r="M170"/>
      <c r="N170" s="2">
        <v>46063</v>
      </c>
      <c r="O170" s="21">
        <v>694.95001220703125</v>
      </c>
      <c r="P170" s="21">
        <v>696.53997802734375</v>
      </c>
      <c r="Q170" s="21">
        <v>691.65997314453125</v>
      </c>
      <c r="R170" s="21">
        <v>692.1199951171875</v>
      </c>
      <c r="S170">
        <v>65185700</v>
      </c>
      <c r="T170" s="16">
        <f>(SP500_Data[[#This Row],[Close]]-R171)/R171</f>
        <v>-2.6371021797716855E-3</v>
      </c>
      <c r="U170" s="21">
        <v>39445600</v>
      </c>
    </row>
    <row r="171" spans="1:21" x14ac:dyDescent="0.25">
      <c r="A171" s="2">
        <v>46062</v>
      </c>
      <c r="B171" s="21">
        <v>404.85000610351563</v>
      </c>
      <c r="C171" s="21">
        <v>414.8900146484375</v>
      </c>
      <c r="D171" s="21">
        <v>400.8699951171875</v>
      </c>
      <c r="E171" s="21">
        <v>413.60000610351563</v>
      </c>
      <c r="F171" s="16">
        <f>(StockData[[#This Row],[Close]]-E172)/E172</f>
        <v>3.1061452360962211E-2</v>
      </c>
      <c r="G171" s="21">
        <v>45480500</v>
      </c>
      <c r="H171" s="21">
        <f>IF(ISNUMBER(E171),MAX($E$2:E171),"")</f>
        <v>541.1500244140625</v>
      </c>
      <c r="I171" s="21">
        <f>IF(AND(ISNUMBER(E171),ISNUMBER(H171)),E171/H171-1,"")</f>
        <v>-0.23570176948370902</v>
      </c>
      <c r="L171"/>
      <c r="M171"/>
      <c r="N171" s="2">
        <v>46062</v>
      </c>
      <c r="O171" s="21">
        <v>689.41998291015625</v>
      </c>
      <c r="P171" s="21">
        <v>695.8699951171875</v>
      </c>
      <c r="Q171" s="21">
        <v>688.34002685546875</v>
      </c>
      <c r="R171" s="21">
        <v>693.95001220703125</v>
      </c>
      <c r="S171">
        <v>73885200</v>
      </c>
      <c r="T171" s="16">
        <f>(SP500_Data[[#This Row],[Close]]-R172)/R172</f>
        <v>4.8217791453876134E-3</v>
      </c>
      <c r="U171" s="21">
        <v>64840000</v>
      </c>
    </row>
    <row r="172" spans="1:21" x14ac:dyDescent="0.25">
      <c r="A172" s="2">
        <v>46059</v>
      </c>
      <c r="B172" s="21">
        <v>399.17001342773438</v>
      </c>
      <c r="C172" s="21">
        <v>401.79000854492188</v>
      </c>
      <c r="D172" s="21">
        <v>392.92001342773438</v>
      </c>
      <c r="E172" s="21">
        <v>401.1400146484375</v>
      </c>
      <c r="F172" s="16">
        <f>(StockData[[#This Row],[Close]]-E173)/E173</f>
        <v>1.8975286320796658E-2</v>
      </c>
      <c r="G172" s="21">
        <v>53515300</v>
      </c>
      <c r="H172" s="21">
        <f>IF(ISNUMBER(E172),MAX($E$2:E172),"")</f>
        <v>541.1500244140625</v>
      </c>
      <c r="I172" s="21">
        <f>IF(AND(ISNUMBER(E172),ISNUMBER(H172)),E172/H172-1,"")</f>
        <v>-0.25872679192285486</v>
      </c>
      <c r="L172"/>
      <c r="M172"/>
      <c r="N172" s="2">
        <v>46059</v>
      </c>
      <c r="O172" s="21">
        <v>681.46002197265625</v>
      </c>
      <c r="P172" s="21">
        <v>692.30999755859375</v>
      </c>
      <c r="Q172" s="21">
        <v>680.8499755859375</v>
      </c>
      <c r="R172" s="21">
        <v>690.6199951171875</v>
      </c>
      <c r="S172">
        <v>89127600</v>
      </c>
      <c r="T172" s="16">
        <f>(SP500_Data[[#This Row],[Close]]-R173)/R173</f>
        <v>1.9184793975496224E-2</v>
      </c>
      <c r="U172" s="21">
        <v>69556700</v>
      </c>
    </row>
    <row r="173" spans="1:21" x14ac:dyDescent="0.25">
      <c r="A173" s="2">
        <v>46058</v>
      </c>
      <c r="B173" s="21">
        <v>407.44000244140625</v>
      </c>
      <c r="C173" s="21">
        <v>408.29998779296869</v>
      </c>
      <c r="D173" s="21">
        <v>392.32000732421869</v>
      </c>
      <c r="E173" s="21">
        <v>393.67001342773438</v>
      </c>
      <c r="F173" s="16">
        <f>(StockData[[#This Row],[Close]]-E174)/E174</f>
        <v>-4.9542453687241653E-2</v>
      </c>
      <c r="G173" s="21">
        <v>66289200</v>
      </c>
      <c r="H173" s="21">
        <f>IF(ISNUMBER(E173),MAX($E$2:E173),"")</f>
        <v>541.1500244140625</v>
      </c>
      <c r="I173" s="21">
        <f>IF(AND(ISNUMBER(E173),ISNUMBER(H173)),E173/H173-1,"")</f>
        <v>-0.27253072961793556</v>
      </c>
      <c r="L173"/>
      <c r="M173"/>
      <c r="N173" s="2">
        <v>46058</v>
      </c>
      <c r="O173" s="21">
        <v>680.94000244140625</v>
      </c>
      <c r="P173" s="21">
        <v>683.69000244140625</v>
      </c>
      <c r="Q173" s="21">
        <v>675.78997802734375</v>
      </c>
      <c r="R173" s="21">
        <v>677.6199951171875</v>
      </c>
      <c r="S173">
        <v>113610800</v>
      </c>
      <c r="T173" s="16">
        <f>(SP500_Data[[#This Row],[Close]]-R174)/R174</f>
        <v>-1.2489262877231358E-2</v>
      </c>
      <c r="U173" s="21">
        <v>103599500</v>
      </c>
    </row>
    <row r="174" spans="1:21" x14ac:dyDescent="0.25">
      <c r="A174" s="2">
        <v>46057</v>
      </c>
      <c r="B174" s="21">
        <v>411</v>
      </c>
      <c r="C174" s="21">
        <v>419.79998779296869</v>
      </c>
      <c r="D174" s="21">
        <v>409.239990234375</v>
      </c>
      <c r="E174" s="21">
        <v>414.19000244140625</v>
      </c>
      <c r="F174" s="16">
        <f>(StockData[[#This Row],[Close]]-E175)/E175</f>
        <v>7.2469323417538381E-3</v>
      </c>
      <c r="G174" s="21">
        <v>45012400</v>
      </c>
      <c r="H174" s="21">
        <f>IF(ISNUMBER(E174),MAX($E$2:E174),"")</f>
        <v>541.1500244140625</v>
      </c>
      <c r="I174" s="21">
        <f>IF(AND(ISNUMBER(E174),ISNUMBER(H174)),E174/H174-1,"")</f>
        <v>-0.23461150558040522</v>
      </c>
      <c r="L174"/>
      <c r="M174"/>
      <c r="N174" s="2">
        <v>46057</v>
      </c>
      <c r="O174" s="21">
        <v>690.3499755859375</v>
      </c>
      <c r="P174" s="21">
        <v>691.45001220703125</v>
      </c>
      <c r="Q174" s="21">
        <v>681.760009765625</v>
      </c>
      <c r="R174" s="21">
        <v>686.19000244140625</v>
      </c>
      <c r="S174">
        <v>105204600</v>
      </c>
      <c r="T174" s="16">
        <f>(SP500_Data[[#This Row],[Close]]-R175)/R175</f>
        <v>-4.8439179057576795E-3</v>
      </c>
      <c r="U174" s="21">
        <v>108650100</v>
      </c>
    </row>
    <row r="175" spans="1:21" x14ac:dyDescent="0.25">
      <c r="A175" s="2">
        <v>46056</v>
      </c>
      <c r="B175" s="21">
        <v>422.010009765625</v>
      </c>
      <c r="C175" s="21">
        <v>422.04998779296869</v>
      </c>
      <c r="D175" s="21">
        <v>408.55999755859375</v>
      </c>
      <c r="E175" s="21">
        <v>411.20999145507813</v>
      </c>
      <c r="F175" s="16">
        <f>(StockData[[#This Row],[Close]]-E176)/E176</f>
        <v>-2.8721930704474048E-2</v>
      </c>
      <c r="G175" s="21">
        <v>61424100</v>
      </c>
      <c r="H175" s="21">
        <f>IF(ISNUMBER(E175),MAX($E$2:E175),"")</f>
        <v>541.1500244140625</v>
      </c>
      <c r="I175" s="21">
        <f>IF(AND(ISNUMBER(E175),ISNUMBER(H175)),E175/H175-1,"")</f>
        <v>-0.24011831672682393</v>
      </c>
      <c r="L175"/>
      <c r="M175"/>
      <c r="N175" s="2">
        <v>46056</v>
      </c>
      <c r="O175" s="21">
        <v>696.21002197265625</v>
      </c>
      <c r="P175" s="21">
        <v>696.96002197265625</v>
      </c>
      <c r="Q175" s="21">
        <v>684.030029296875</v>
      </c>
      <c r="R175" s="21">
        <v>689.530029296875</v>
      </c>
      <c r="S175">
        <v>107904600</v>
      </c>
      <c r="T175" s="16">
        <f>(SP500_Data[[#This Row],[Close]]-R176)/R176</f>
        <v>-8.4553631307128022E-3</v>
      </c>
      <c r="U175" s="21">
        <v>110625200</v>
      </c>
    </row>
    <row r="176" spans="1:21" x14ac:dyDescent="0.25">
      <c r="A176" s="2">
        <v>46055</v>
      </c>
      <c r="B176" s="21">
        <v>430.239990234375</v>
      </c>
      <c r="C176" s="21">
        <v>430.739990234375</v>
      </c>
      <c r="D176" s="21">
        <v>422.25</v>
      </c>
      <c r="E176" s="21">
        <v>423.3699951171875</v>
      </c>
      <c r="F176" s="16">
        <f>(StockData[[#This Row],[Close]]-E177)/E177</f>
        <v>-1.6082208023224253E-2</v>
      </c>
      <c r="G176" s="21">
        <v>42219900</v>
      </c>
      <c r="H176" s="21">
        <f>IF(ISNUMBER(E176),MAX($E$2:E176),"")</f>
        <v>541.1500244140625</v>
      </c>
      <c r="I176" s="21">
        <f>IF(AND(ISNUMBER(E176),ISNUMBER(H176)),E176/H176-1,"")</f>
        <v>-0.21764764664734682</v>
      </c>
      <c r="L176"/>
      <c r="M176"/>
      <c r="N176" s="2">
        <v>46055</v>
      </c>
      <c r="O176" s="21">
        <v>689.58001708984375</v>
      </c>
      <c r="P176" s="21">
        <v>696.92999267578125</v>
      </c>
      <c r="Q176" s="21">
        <v>689.41998291015625</v>
      </c>
      <c r="R176" s="21">
        <v>695.40997314453125</v>
      </c>
      <c r="S176">
        <v>79286500</v>
      </c>
      <c r="T176" s="16">
        <f>(SP500_Data[[#This Row],[Close]]-R177)/R177</f>
        <v>4.9713175239538103E-3</v>
      </c>
      <c r="U176" s="21">
        <v>122030600</v>
      </c>
    </row>
    <row r="177" spans="1:21" x14ac:dyDescent="0.25">
      <c r="A177" s="2">
        <v>46052</v>
      </c>
      <c r="B177" s="21">
        <v>439.17001342773438</v>
      </c>
      <c r="C177" s="21">
        <v>439.60000610351563</v>
      </c>
      <c r="D177" s="21">
        <v>426.45001220703131</v>
      </c>
      <c r="E177" s="21">
        <v>430.29000854492188</v>
      </c>
      <c r="F177" s="16">
        <f>(StockData[[#This Row],[Close]]-E178)/E178</f>
        <v>-7.4048245791882928E-3</v>
      </c>
      <c r="G177" s="21">
        <v>58566800</v>
      </c>
      <c r="H177" s="21">
        <f>IF(ISNUMBER(E177),MAX($E$2:E177),"")</f>
        <v>541.1500244140625</v>
      </c>
      <c r="I177" s="21">
        <f>IF(AND(ISNUMBER(E177),ISNUMBER(H177)),E177/H177-1,"")</f>
        <v>-0.20486004040963646</v>
      </c>
      <c r="L177"/>
      <c r="M177"/>
      <c r="N177" s="2">
        <v>46052</v>
      </c>
      <c r="O177" s="21">
        <v>691.78997802734375</v>
      </c>
      <c r="P177" s="21">
        <v>694.21002197265625</v>
      </c>
      <c r="Q177" s="21">
        <v>687.1199951171875</v>
      </c>
      <c r="R177" s="21">
        <v>691.969970703125</v>
      </c>
      <c r="S177">
        <v>101835100</v>
      </c>
      <c r="T177" s="16">
        <f>(SP500_Data[[#This Row],[Close]]-R178)/R178</f>
        <v>-2.9825476770117642E-3</v>
      </c>
      <c r="U177" s="21">
        <v>90811000</v>
      </c>
    </row>
    <row r="178" spans="1:21" x14ac:dyDescent="0.25">
      <c r="A178" s="2">
        <v>46051</v>
      </c>
      <c r="B178" s="21">
        <v>439.989990234375</v>
      </c>
      <c r="C178" s="21">
        <v>442.5</v>
      </c>
      <c r="D178" s="21">
        <v>421.01998901367188</v>
      </c>
      <c r="E178" s="21">
        <v>433.5</v>
      </c>
      <c r="F178" s="16">
        <f>(StockData[[#This Row],[Close]]-E179)/E179</f>
        <v>-9.9931491798404923E-2</v>
      </c>
      <c r="G178" s="21">
        <v>128855300</v>
      </c>
      <c r="H178" s="21">
        <f>IF(ISNUMBER(E178),MAX($E$2:E178),"")</f>
        <v>541.1500244140625</v>
      </c>
      <c r="I178" s="21">
        <f>IF(AND(ISNUMBER(E178),ISNUMBER(H178)),E178/H178-1,"")</f>
        <v>-0.19892824458544933</v>
      </c>
      <c r="L178"/>
      <c r="M178"/>
      <c r="N178" s="2">
        <v>46051</v>
      </c>
      <c r="O178" s="21">
        <v>696.3900146484375</v>
      </c>
      <c r="P178" s="21">
        <v>697.05999755859375</v>
      </c>
      <c r="Q178" s="21">
        <v>684.83001708984375</v>
      </c>
      <c r="R178" s="21">
        <v>694.03997802734375</v>
      </c>
      <c r="S178">
        <v>97486200</v>
      </c>
      <c r="T178" s="16">
        <f>(SP500_Data[[#This Row],[Close]]-R179)/R179</f>
        <v>-1.9844193677574944E-3</v>
      </c>
      <c r="U178" s="21">
        <v>113160300</v>
      </c>
    </row>
    <row r="179" spans="1:21" x14ac:dyDescent="0.25">
      <c r="A179" s="2">
        <v>46050</v>
      </c>
      <c r="B179" s="21">
        <v>483.20999145507813</v>
      </c>
      <c r="C179" s="21">
        <v>483.739990234375</v>
      </c>
      <c r="D179" s="21">
        <v>478</v>
      </c>
      <c r="E179" s="21">
        <v>481.6300048828125</v>
      </c>
      <c r="F179" s="16">
        <f>(StockData[[#This Row],[Close]]-E180)/E180</f>
        <v>2.1848981228621803E-3</v>
      </c>
      <c r="G179" s="21">
        <v>36875400</v>
      </c>
      <c r="H179" s="21">
        <f>IF(ISNUMBER(E179),MAX($E$2:E179),"")</f>
        <v>541.1500244140625</v>
      </c>
      <c r="I179" s="21">
        <f>IF(AND(ISNUMBER(E179),ISNUMBER(H179)),E179/H179-1,"")</f>
        <v>-0.10998801967291072</v>
      </c>
      <c r="L179"/>
      <c r="M179"/>
      <c r="N179" s="2">
        <v>46050</v>
      </c>
      <c r="O179" s="21">
        <v>697.04998779296875</v>
      </c>
      <c r="P179" s="21">
        <v>697.84002685546875</v>
      </c>
      <c r="Q179" s="21">
        <v>693.94000244140625</v>
      </c>
      <c r="R179" s="21">
        <v>695.41998291015625</v>
      </c>
      <c r="S179">
        <v>61172200</v>
      </c>
      <c r="T179" s="16">
        <f>(SP500_Data[[#This Row],[Close]]-R180)/R180</f>
        <v>-1.0065899610597996E-4</v>
      </c>
      <c r="U179" s="21">
        <v>86173700</v>
      </c>
    </row>
    <row r="180" spans="1:21" x14ac:dyDescent="0.25">
      <c r="A180" s="2">
        <v>46049</v>
      </c>
      <c r="B180" s="21">
        <v>473.70001220703131</v>
      </c>
      <c r="C180" s="21">
        <v>482.8699951171875</v>
      </c>
      <c r="D180" s="21">
        <v>473.16000366210938</v>
      </c>
      <c r="E180" s="21">
        <v>480.57998657226563</v>
      </c>
      <c r="F180" s="16">
        <f>(StockData[[#This Row],[Close]]-E181)/E181</f>
        <v>2.1901819808846579E-2</v>
      </c>
      <c r="G180" s="21">
        <v>29213900</v>
      </c>
      <c r="H180" s="21">
        <f>IF(ISNUMBER(E180),MAX($E$2:E180),"")</f>
        <v>541.1500244140625</v>
      </c>
      <c r="I180" s="21">
        <f>IF(AND(ISNUMBER(E180),ISNUMBER(H180)),E180/H180-1,"")</f>
        <v>-0.11192836571961706</v>
      </c>
      <c r="L180"/>
      <c r="M180"/>
      <c r="N180" s="2">
        <v>46049</v>
      </c>
      <c r="O180" s="21">
        <v>694.17999267578125</v>
      </c>
      <c r="P180" s="21">
        <v>696.530029296875</v>
      </c>
      <c r="Q180" s="21">
        <v>693.57000732421875</v>
      </c>
      <c r="R180" s="21">
        <v>695.489990234375</v>
      </c>
      <c r="S180">
        <v>55506100</v>
      </c>
      <c r="T180" s="16">
        <f>(SP500_Data[[#This Row],[Close]]-R181)/R181</f>
        <v>3.9842504921721198E-3</v>
      </c>
      <c r="U180" s="21">
        <v>85671300</v>
      </c>
    </row>
    <row r="181" spans="1:21" x14ac:dyDescent="0.25">
      <c r="A181" s="2">
        <v>46048</v>
      </c>
      <c r="B181" s="21">
        <v>465.30999755859375</v>
      </c>
      <c r="C181" s="21">
        <v>474.25</v>
      </c>
      <c r="D181" s="21">
        <v>462</v>
      </c>
      <c r="E181" s="21">
        <v>470.27999877929688</v>
      </c>
      <c r="F181" s="16">
        <f>(StockData[[#This Row],[Close]]-E182)/E182</f>
        <v>9.2928135182485296E-3</v>
      </c>
      <c r="G181" s="21">
        <v>29291200</v>
      </c>
      <c r="H181" s="21">
        <f>IF(ISNUMBER(E181),MAX($E$2:E181),"")</f>
        <v>541.1500244140625</v>
      </c>
      <c r="I181" s="21">
        <f>IF(AND(ISNUMBER(E181),ISNUMBER(H181)),E181/H181-1,"")</f>
        <v>-0.13096188198734926</v>
      </c>
      <c r="L181"/>
      <c r="M181"/>
      <c r="N181" s="2">
        <v>46048</v>
      </c>
      <c r="O181" s="21">
        <v>690.489990234375</v>
      </c>
      <c r="P181" s="21">
        <v>694.1300048828125</v>
      </c>
      <c r="Q181" s="21">
        <v>689.91998291015625</v>
      </c>
      <c r="R181" s="21">
        <v>692.72998046875</v>
      </c>
      <c r="S181">
        <v>60473800</v>
      </c>
      <c r="T181" s="16">
        <f>(SP500_Data[[#This Row],[Close]]-R182)/R182</f>
        <v>5.078130811459516E-3</v>
      </c>
      <c r="U181" s="21">
        <v>58310100</v>
      </c>
    </row>
    <row r="182" spans="1:21" x14ac:dyDescent="0.25">
      <c r="A182" s="2">
        <v>46045</v>
      </c>
      <c r="B182" s="21">
        <v>451.8699951171875</v>
      </c>
      <c r="C182" s="21">
        <v>471.10000610351563</v>
      </c>
      <c r="D182" s="21">
        <v>450.52999877929688</v>
      </c>
      <c r="E182" s="21">
        <v>465.95001220703131</v>
      </c>
      <c r="F182" s="16">
        <f>(StockData[[#This Row],[Close]]-E183)/E183</f>
        <v>3.2827940501209761E-2</v>
      </c>
      <c r="G182" s="21">
        <v>38000200</v>
      </c>
      <c r="H182" s="21">
        <f>IF(ISNUMBER(E182),MAX($E$2:E182),"")</f>
        <v>541.1500244140625</v>
      </c>
      <c r="I182" s="21">
        <f>IF(AND(ISNUMBER(E182),ISNUMBER(H182)),E182/H182-1,"")</f>
        <v>-0.13896333514621018</v>
      </c>
      <c r="L182"/>
      <c r="M182"/>
      <c r="N182" s="2">
        <v>46045</v>
      </c>
      <c r="O182" s="21">
        <v>688.1500244140625</v>
      </c>
      <c r="P182" s="21">
        <v>690.96002197265625</v>
      </c>
      <c r="Q182" s="21">
        <v>687.15997314453125</v>
      </c>
      <c r="R182" s="21">
        <v>689.22998046875</v>
      </c>
      <c r="S182">
        <v>63059600</v>
      </c>
      <c r="T182" s="16">
        <f>(SP500_Data[[#This Row],[Close]]-R183)/R183</f>
        <v>3.6285524556157876E-4</v>
      </c>
      <c r="U182" s="21">
        <v>55231500</v>
      </c>
    </row>
    <row r="183" spans="1:21" x14ac:dyDescent="0.25">
      <c r="A183" s="2">
        <v>46044</v>
      </c>
      <c r="B183" s="21">
        <v>447.6199951171875</v>
      </c>
      <c r="C183" s="21">
        <v>452.83999633789063</v>
      </c>
      <c r="D183" s="21">
        <v>444.70001220703131</v>
      </c>
      <c r="E183" s="21">
        <v>451.1400146484375</v>
      </c>
      <c r="F183" s="16">
        <f>(StockData[[#This Row],[Close]]-E184)/E184</f>
        <v>1.582947812197906E-2</v>
      </c>
      <c r="G183" s="21">
        <v>25349400</v>
      </c>
      <c r="H183" s="21">
        <f>IF(ISNUMBER(E183),MAX($E$2:E183),"")</f>
        <v>541.1500244140625</v>
      </c>
      <c r="I183" s="21">
        <f>IF(AND(ISNUMBER(E183),ISNUMBER(H183)),E183/H183-1,"")</f>
        <v>-0.16633097238253769</v>
      </c>
      <c r="L183"/>
      <c r="M183"/>
      <c r="N183" s="2">
        <v>46044</v>
      </c>
      <c r="O183" s="21">
        <v>689.8499755859375</v>
      </c>
      <c r="P183" s="21">
        <v>691.1300048828125</v>
      </c>
      <c r="Q183" s="21">
        <v>686.91998291015625</v>
      </c>
      <c r="R183" s="21">
        <v>688.97998046875</v>
      </c>
      <c r="S183">
        <v>77112200</v>
      </c>
      <c r="T183" s="16">
        <f>(SP500_Data[[#This Row],[Close]]-R184)/R184</f>
        <v>5.223163010167598E-3</v>
      </c>
      <c r="U183" s="21">
        <v>79241000</v>
      </c>
    </row>
    <row r="184" spans="1:21" x14ac:dyDescent="0.25">
      <c r="A184" s="2">
        <v>46043</v>
      </c>
      <c r="B184" s="21">
        <v>452.60000610351563</v>
      </c>
      <c r="C184" s="21">
        <v>452.69000244140625</v>
      </c>
      <c r="D184" s="21">
        <v>438.67999267578131</v>
      </c>
      <c r="E184" s="21">
        <v>444.1099853515625</v>
      </c>
      <c r="F184" s="16">
        <f>(StockData[[#This Row],[Close]]-E185)/E185</f>
        <v>-2.2903291194518276E-2</v>
      </c>
      <c r="G184" s="21">
        <v>37980500</v>
      </c>
      <c r="H184" s="21">
        <f>IF(ISNUMBER(E184),MAX($E$2:E184),"")</f>
        <v>541.1500244140625</v>
      </c>
      <c r="I184" s="21">
        <f>IF(AND(ISNUMBER(E184),ISNUMBER(H184)),E184/H184-1,"")</f>
        <v>-0.17932187874808181</v>
      </c>
      <c r="L184"/>
      <c r="M184"/>
      <c r="N184" s="2">
        <v>46043</v>
      </c>
      <c r="O184" s="21">
        <v>679.6500244140625</v>
      </c>
      <c r="P184" s="21">
        <v>688.739990234375</v>
      </c>
      <c r="Q184" s="21">
        <v>678.1300048828125</v>
      </c>
      <c r="R184" s="21">
        <v>685.4000244140625</v>
      </c>
      <c r="S184">
        <v>127844500</v>
      </c>
      <c r="T184" s="16">
        <f>(SP500_Data[[#This Row],[Close]]-R185)/R185</f>
        <v>1.1541083159159719E-2</v>
      </c>
      <c r="U184" s="21">
        <v>61970300</v>
      </c>
    </row>
    <row r="185" spans="1:21" x14ac:dyDescent="0.25">
      <c r="A185" s="2">
        <v>46042</v>
      </c>
      <c r="B185" s="21">
        <v>451.22000122070313</v>
      </c>
      <c r="C185" s="21">
        <v>456.79998779296869</v>
      </c>
      <c r="D185" s="21">
        <v>449.27999877929688</v>
      </c>
      <c r="E185" s="21">
        <v>454.51998901367188</v>
      </c>
      <c r="F185" s="16">
        <f>(StockData[[#This Row],[Close]]-E186)/E186</f>
        <v>-1.1612222215438473E-2</v>
      </c>
      <c r="G185" s="21">
        <v>26130000</v>
      </c>
      <c r="H185" s="21">
        <f>IF(ISNUMBER(E185),MAX($E$2:E185),"")</f>
        <v>541.1500244140625</v>
      </c>
      <c r="I185" s="21">
        <f>IF(AND(ISNUMBER(E185),ISNUMBER(H185)),E185/H185-1,"")</f>
        <v>-0.16008506235251574</v>
      </c>
      <c r="L185"/>
      <c r="M185"/>
      <c r="N185" s="2">
        <v>46042</v>
      </c>
      <c r="O185" s="21">
        <v>681.489990234375</v>
      </c>
      <c r="P185" s="21">
        <v>684.77001953125</v>
      </c>
      <c r="Q185" s="21">
        <v>676.57000732421875</v>
      </c>
      <c r="R185" s="21">
        <v>677.58001708984375</v>
      </c>
      <c r="S185">
        <v>111623300</v>
      </c>
      <c r="T185" s="16">
        <f>(SP500_Data[[#This Row],[Close]]-R186)/R186</f>
        <v>-2.0356759970762847E-2</v>
      </c>
      <c r="U185" s="21">
        <v>57238500</v>
      </c>
    </row>
    <row r="186" spans="1:21" x14ac:dyDescent="0.25">
      <c r="A186" s="2">
        <v>46038</v>
      </c>
      <c r="B186" s="21">
        <v>457.82998657226563</v>
      </c>
      <c r="C186" s="21">
        <v>463.19000244140625</v>
      </c>
      <c r="D186" s="21">
        <v>456.48001098632813</v>
      </c>
      <c r="E186" s="21">
        <v>459.8599853515625</v>
      </c>
      <c r="F186" s="16">
        <f>(StockData[[#This Row],[Close]]-E187)/E187</f>
        <v>7.0073614150383242E-3</v>
      </c>
      <c r="G186" s="21">
        <v>34246700</v>
      </c>
      <c r="H186" s="21">
        <f>IF(ISNUMBER(E186),MAX($E$2:E186),"")</f>
        <v>541.1500244140625</v>
      </c>
      <c r="I186" s="21">
        <f>IF(AND(ISNUMBER(E186),ISNUMBER(H186)),E186/H186-1,"")</f>
        <v>-0.15021719559288182</v>
      </c>
      <c r="L186"/>
      <c r="M186"/>
      <c r="N186" s="2">
        <v>46038</v>
      </c>
      <c r="O186" s="21">
        <v>693.65997314453125</v>
      </c>
      <c r="P186" s="21">
        <v>694.25</v>
      </c>
      <c r="Q186" s="21">
        <v>690.0999755859375</v>
      </c>
      <c r="R186" s="21">
        <v>691.65997314453125</v>
      </c>
      <c r="S186">
        <v>79289200</v>
      </c>
      <c r="T186" s="16">
        <f>(SP500_Data[[#This Row],[Close]]-R187)/R187</f>
        <v>-8.3788440140155848E-4</v>
      </c>
      <c r="U186" s="21">
        <v>62953800</v>
      </c>
    </row>
    <row r="187" spans="1:21" x14ac:dyDescent="0.25">
      <c r="A187" s="2">
        <v>46037</v>
      </c>
      <c r="B187" s="21">
        <v>464.1199951171875</v>
      </c>
      <c r="C187" s="21">
        <v>464.25</v>
      </c>
      <c r="D187" s="21">
        <v>455.89999389648438</v>
      </c>
      <c r="E187" s="21">
        <v>456.66000366210938</v>
      </c>
      <c r="F187" s="16">
        <f>(StockData[[#This Row],[Close]]-E188)/E188</f>
        <v>-5.9210265832031483E-3</v>
      </c>
      <c r="G187" s="21">
        <v>23225800</v>
      </c>
      <c r="H187" s="21">
        <f>IF(ISNUMBER(E187),MAX($E$2:E187),"")</f>
        <v>541.1500244140625</v>
      </c>
      <c r="I187" s="21">
        <f>IF(AND(ISNUMBER(E187),ISNUMBER(H187)),E187/H187-1,"")</f>
        <v>-0.15613049420710245</v>
      </c>
      <c r="L187"/>
      <c r="M187"/>
      <c r="N187" s="2">
        <v>46037</v>
      </c>
      <c r="O187" s="21">
        <v>694.57000732421875</v>
      </c>
      <c r="P187" s="21">
        <v>695.45001220703125</v>
      </c>
      <c r="Q187" s="21">
        <v>691.25</v>
      </c>
      <c r="R187" s="21">
        <v>692.239990234375</v>
      </c>
      <c r="S187">
        <v>77862000</v>
      </c>
      <c r="T187" s="16">
        <f>(SP500_Data[[#This Row],[Close]]-R188)/R188</f>
        <v>2.7232240029889864E-3</v>
      </c>
      <c r="U187" s="21">
        <v>61201200</v>
      </c>
    </row>
    <row r="188" spans="1:21" x14ac:dyDescent="0.25">
      <c r="A188" s="2">
        <v>46036</v>
      </c>
      <c r="B188" s="21">
        <v>466.45999145507813</v>
      </c>
      <c r="C188" s="21">
        <v>468.20001220703131</v>
      </c>
      <c r="D188" s="21">
        <v>457.17001342773438</v>
      </c>
      <c r="E188" s="21">
        <v>459.3800048828125</v>
      </c>
      <c r="F188" s="16">
        <f>(StockData[[#This Row],[Close]]-E189)/E189</f>
        <v>-2.3987099714937156E-2</v>
      </c>
      <c r="G188" s="21">
        <v>28184300</v>
      </c>
      <c r="H188" s="21">
        <f>IF(ISNUMBER(E188),MAX($E$2:E188),"")</f>
        <v>541.1500244140625</v>
      </c>
      <c r="I188" s="21">
        <f>IF(AND(ISNUMBER(E188),ISNUMBER(H188)),E188/H188-1,"")</f>
        <v>-0.15110415936835186</v>
      </c>
      <c r="L188"/>
      <c r="M188"/>
      <c r="N188" s="2">
        <v>46036</v>
      </c>
      <c r="O188" s="21">
        <v>691</v>
      </c>
      <c r="P188" s="21">
        <v>691.719970703125</v>
      </c>
      <c r="Q188" s="21">
        <v>686.03997802734375</v>
      </c>
      <c r="R188" s="21">
        <v>690.3599853515625</v>
      </c>
      <c r="S188">
        <v>94676700</v>
      </c>
      <c r="T188" s="16">
        <f>(SP500_Data[[#This Row],[Close]]-R189)/R189</f>
        <v>-4.9152227448391482E-3</v>
      </c>
      <c r="U188" s="21">
        <v>49212000</v>
      </c>
    </row>
    <row r="189" spans="1:21" x14ac:dyDescent="0.25">
      <c r="A189" s="2">
        <v>46035</v>
      </c>
      <c r="B189" s="21">
        <v>474.67999267578131</v>
      </c>
      <c r="C189" s="21">
        <v>475.77999877929688</v>
      </c>
      <c r="D189" s="21">
        <v>465.95001220703131</v>
      </c>
      <c r="E189" s="21">
        <v>470.67001342773438</v>
      </c>
      <c r="F189" s="16">
        <f>(StockData[[#This Row],[Close]]-E190)/E190</f>
        <v>-1.3642607292779184E-2</v>
      </c>
      <c r="G189" s="21">
        <v>28545800</v>
      </c>
      <c r="H189" s="21">
        <f>IF(ISNUMBER(E189),MAX($E$2:E189),"")</f>
        <v>541.1500244140625</v>
      </c>
      <c r="I189" s="21">
        <f>IF(AND(ISNUMBER(E189),ISNUMBER(H189)),E189/H189-1,"")</f>
        <v>-0.13024116752584702</v>
      </c>
      <c r="L189"/>
      <c r="M189"/>
      <c r="N189" s="2">
        <v>46035</v>
      </c>
      <c r="O189" s="21">
        <v>695.489990234375</v>
      </c>
      <c r="P189" s="21">
        <v>696.09002685546875</v>
      </c>
      <c r="Q189" s="21">
        <v>691.3499755859375</v>
      </c>
      <c r="R189" s="21">
        <v>693.77001953125</v>
      </c>
      <c r="S189">
        <v>78309700</v>
      </c>
      <c r="T189" s="16">
        <f>(SP500_Data[[#This Row],[Close]]-R190)/R190</f>
        <v>-1.9994730234450132E-3</v>
      </c>
      <c r="U189" s="21">
        <v>71879600</v>
      </c>
    </row>
    <row r="190" spans="1:21" x14ac:dyDescent="0.25">
      <c r="A190" s="2">
        <v>46034</v>
      </c>
      <c r="B190" s="21">
        <v>476.67001342773438</v>
      </c>
      <c r="C190" s="21">
        <v>480.989990234375</v>
      </c>
      <c r="D190" s="21">
        <v>475.67999267578131</v>
      </c>
      <c r="E190" s="21">
        <v>477.17999267578131</v>
      </c>
      <c r="F190" s="16">
        <f>(StockData[[#This Row],[Close]]-E191)/E191</f>
        <v>-4.3815851044570666E-3</v>
      </c>
      <c r="G190" s="21">
        <v>23519900</v>
      </c>
      <c r="H190" s="21">
        <f>IF(ISNUMBER(E190),MAX($E$2:E190),"")</f>
        <v>541.1500244140625</v>
      </c>
      <c r="I190" s="21">
        <f>IF(AND(ISNUMBER(E190),ISNUMBER(H190)),E190/H190-1,"")</f>
        <v>-0.11821127016957189</v>
      </c>
      <c r="L190"/>
      <c r="M190"/>
      <c r="N190" s="2">
        <v>46034</v>
      </c>
      <c r="O190" s="21">
        <v>690.67999267578125</v>
      </c>
      <c r="P190" s="21">
        <v>696.09002685546875</v>
      </c>
      <c r="Q190" s="21">
        <v>690.6300048828125</v>
      </c>
      <c r="R190" s="21">
        <v>695.15997314453125</v>
      </c>
      <c r="S190">
        <v>63976000</v>
      </c>
      <c r="T190" s="16">
        <f>(SP500_Data[[#This Row],[Close]]-R191)/R191</f>
        <v>1.5703975230316322E-3</v>
      </c>
      <c r="U190" s="21">
        <v>81077100</v>
      </c>
    </row>
    <row r="191" spans="1:21" x14ac:dyDescent="0.25">
      <c r="A191" s="2">
        <v>46031</v>
      </c>
      <c r="B191" s="21">
        <v>474.05999755859375</v>
      </c>
      <c r="C191" s="21">
        <v>479.82000732421869</v>
      </c>
      <c r="D191" s="21">
        <v>472.20001220703131</v>
      </c>
      <c r="E191" s="21">
        <v>479.27999877929688</v>
      </c>
      <c r="F191" s="16">
        <f>(StockData[[#This Row],[Close]]-E192)/E192</f>
        <v>2.4471637564190255E-3</v>
      </c>
      <c r="G191" s="21">
        <v>18491000</v>
      </c>
      <c r="H191" s="21">
        <f>IF(ISNUMBER(E191),MAX($E$2:E191),"")</f>
        <v>541.1500244140625</v>
      </c>
      <c r="I191" s="21">
        <f>IF(AND(ISNUMBER(E191),ISNUMBER(H191)),E191/H191-1,"")</f>
        <v>-0.11433063447009217</v>
      </c>
      <c r="L191"/>
      <c r="M191"/>
      <c r="N191" s="2">
        <v>46031</v>
      </c>
      <c r="O191" s="21">
        <v>690.6300048828125</v>
      </c>
      <c r="P191" s="21">
        <v>695.30999755859375</v>
      </c>
      <c r="Q191" s="21">
        <v>689.17999267578125</v>
      </c>
      <c r="R191" s="21">
        <v>694.07000732421875</v>
      </c>
      <c r="S191">
        <v>80125500</v>
      </c>
      <c r="T191" s="16">
        <f>(SP500_Data[[#This Row],[Close]]-R192)/R192</f>
        <v>6.6133884845903292E-3</v>
      </c>
      <c r="U191" s="21">
        <v>80437900</v>
      </c>
    </row>
    <row r="192" spans="1:21" x14ac:dyDescent="0.25">
      <c r="A192" s="2">
        <v>46030</v>
      </c>
      <c r="B192" s="21">
        <v>481.239990234375</v>
      </c>
      <c r="C192" s="21">
        <v>482.66000366210938</v>
      </c>
      <c r="D192" s="21">
        <v>475.8599853515625</v>
      </c>
      <c r="E192" s="21">
        <v>478.1099853515625</v>
      </c>
      <c r="F192" s="16">
        <f>(StockData[[#This Row],[Close]]-E193)/E193</f>
        <v>-1.1086553158639078E-2</v>
      </c>
      <c r="G192" s="21">
        <v>18162600</v>
      </c>
      <c r="H192" s="21">
        <f>IF(ISNUMBER(E192),MAX($E$2:E192),"")</f>
        <v>541.1500244140625</v>
      </c>
      <c r="I192" s="21">
        <f>IF(AND(ISNUMBER(E192),ISNUMBER(H192)),E192/H192-1,"")</f>
        <v>-0.11649272146066603</v>
      </c>
      <c r="L192"/>
      <c r="M192"/>
      <c r="N192" s="2">
        <v>46030</v>
      </c>
      <c r="O192" s="21">
        <v>688.82000732421875</v>
      </c>
      <c r="P192" s="21">
        <v>690.6199951171875</v>
      </c>
      <c r="Q192" s="21">
        <v>687.489990234375</v>
      </c>
      <c r="R192" s="21">
        <v>689.510009765625</v>
      </c>
      <c r="S192">
        <v>64019200</v>
      </c>
      <c r="T192" s="16">
        <f>(SP500_Data[[#This Row],[Close]]-R193)/R193</f>
        <v>-1.015216834649501E-4</v>
      </c>
      <c r="U192" s="21">
        <v>123956200</v>
      </c>
    </row>
    <row r="193" spans="1:21" x14ac:dyDescent="0.25">
      <c r="A193" s="2">
        <v>46029</v>
      </c>
      <c r="B193" s="21">
        <v>479.760009765625</v>
      </c>
      <c r="C193" s="21">
        <v>489.70001220703131</v>
      </c>
      <c r="D193" s="21">
        <v>477.95001220703131</v>
      </c>
      <c r="E193" s="21">
        <v>483.47000122070313</v>
      </c>
      <c r="F193" s="16">
        <f>(StockData[[#This Row],[Close]]-E194)/E194</f>
        <v>1.0365491533829223E-2</v>
      </c>
      <c r="G193" s="21">
        <v>25564200</v>
      </c>
      <c r="H193" s="21">
        <f>IF(ISNUMBER(E193),MAX($E$2:E193),"")</f>
        <v>541.1500244140625</v>
      </c>
      <c r="I193" s="21">
        <f>IF(AND(ISNUMBER(E193),ISNUMBER(H193)),E193/H193-1,"")</f>
        <v>-0.1065878602810989</v>
      </c>
      <c r="L193"/>
      <c r="M193"/>
      <c r="N193" s="2">
        <v>46029</v>
      </c>
      <c r="O193" s="21">
        <v>692.19000244140625</v>
      </c>
      <c r="P193" s="21">
        <v>693.96002197265625</v>
      </c>
      <c r="Q193" s="21">
        <v>689.32000732421875</v>
      </c>
      <c r="R193" s="21">
        <v>689.58001708984375</v>
      </c>
      <c r="S193">
        <v>75588300</v>
      </c>
      <c r="T193" s="16">
        <f>(SP500_Data[[#This Row],[Close]]-R194)/R194</f>
        <v>-3.2234001772446616E-3</v>
      </c>
      <c r="U193" s="21">
        <v>165293500</v>
      </c>
    </row>
    <row r="194" spans="1:21" x14ac:dyDescent="0.25">
      <c r="A194" s="2">
        <v>46028</v>
      </c>
      <c r="B194" s="21">
        <v>473.79998779296869</v>
      </c>
      <c r="C194" s="21">
        <v>478.739990234375</v>
      </c>
      <c r="D194" s="21">
        <v>469.75</v>
      </c>
      <c r="E194" s="21">
        <v>478.510009765625</v>
      </c>
      <c r="F194" s="16">
        <f>(StockData[[#This Row],[Close]]-E195)/E195</f>
        <v>1.1969976925135737E-2</v>
      </c>
      <c r="G194" s="21">
        <v>23037700</v>
      </c>
      <c r="H194" s="21">
        <f>IF(ISNUMBER(E194),MAX($E$2:E194),"")</f>
        <v>541.1500244140625</v>
      </c>
      <c r="I194" s="21">
        <f>IF(AND(ISNUMBER(E194),ISNUMBER(H194)),E194/H194-1,"")</f>
        <v>-0.11575350978919718</v>
      </c>
      <c r="L194"/>
      <c r="M194"/>
      <c r="N194" s="2">
        <v>46028</v>
      </c>
      <c r="O194" s="21">
        <v>687.92999267578125</v>
      </c>
      <c r="P194" s="21">
        <v>692.32000732421875</v>
      </c>
      <c r="Q194" s="21">
        <v>687.780029296875</v>
      </c>
      <c r="R194" s="21">
        <v>691.80999755859375</v>
      </c>
      <c r="S194">
        <v>69273800</v>
      </c>
      <c r="T194" s="16">
        <f>(SP500_Data[[#This Row],[Close]]-R195)/R195</f>
        <v>5.9472271123479315E-3</v>
      </c>
      <c r="U194" s="21">
        <v>94703000</v>
      </c>
    </row>
    <row r="195" spans="1:21" x14ac:dyDescent="0.25">
      <c r="A195" s="2">
        <v>46027</v>
      </c>
      <c r="B195" s="21">
        <v>474.05999755859375</v>
      </c>
      <c r="C195" s="21">
        <v>476.07000732421869</v>
      </c>
      <c r="D195" s="21">
        <v>469.5</v>
      </c>
      <c r="E195" s="21">
        <v>472.85000610351563</v>
      </c>
      <c r="F195" s="16">
        <f>(StockData[[#This Row],[Close]]-E196)/E196</f>
        <v>-1.9029123657556305E-4</v>
      </c>
      <c r="G195" s="21">
        <v>25250300</v>
      </c>
      <c r="H195" s="21">
        <f>IF(ISNUMBER(E195),MAX($E$2:E195),"")</f>
        <v>541.1500244140625</v>
      </c>
      <c r="I195" s="21">
        <f>IF(AND(ISNUMBER(E195),ISNUMBER(H195)),E195/H195-1,"")</f>
        <v>-0.12621272332843303</v>
      </c>
      <c r="L195"/>
      <c r="M195"/>
      <c r="N195" s="2">
        <v>46027</v>
      </c>
      <c r="O195" s="21">
        <v>686.53997802734375</v>
      </c>
      <c r="P195" s="21">
        <v>689.42999267578125</v>
      </c>
      <c r="Q195" s="21">
        <v>686.3800048828125</v>
      </c>
      <c r="R195" s="21">
        <v>687.719970703125</v>
      </c>
      <c r="S195">
        <v>71927200</v>
      </c>
      <c r="T195" s="16">
        <f>(SP500_Data[[#This Row],[Close]]-R196)/R196</f>
        <v>6.6601108169108761E-3</v>
      </c>
      <c r="U195" s="21">
        <v>114467500</v>
      </c>
    </row>
    <row r="196" spans="1:21" x14ac:dyDescent="0.25">
      <c r="A196" s="2">
        <v>46024</v>
      </c>
      <c r="B196" s="21">
        <v>484.3900146484375</v>
      </c>
      <c r="C196" s="21">
        <v>484.66000366210938</v>
      </c>
      <c r="D196" s="21">
        <v>470.16000366210938</v>
      </c>
      <c r="E196" s="21">
        <v>472.94000244140625</v>
      </c>
      <c r="F196" s="16">
        <f>(StockData[[#This Row],[Close]]-E197)/E197</f>
        <v>-2.2083439029838597E-2</v>
      </c>
      <c r="G196" s="21">
        <v>25571600</v>
      </c>
      <c r="H196" s="21">
        <f>IF(ISNUMBER(E196),MAX($E$2:E196),"")</f>
        <v>541.1500244140625</v>
      </c>
      <c r="I196" s="21">
        <f>IF(AND(ISNUMBER(E196),ISNUMBER(H196)),E196/H196-1,"")</f>
        <v>-0.12604641762053248</v>
      </c>
      <c r="L196"/>
      <c r="M196"/>
      <c r="N196" s="2">
        <v>46024</v>
      </c>
      <c r="O196" s="21">
        <v>685.71002197265625</v>
      </c>
      <c r="P196" s="21">
        <v>686.8699951171875</v>
      </c>
      <c r="Q196" s="21">
        <v>679.82000732421875</v>
      </c>
      <c r="R196" s="21">
        <v>683.16998291015625</v>
      </c>
      <c r="S196">
        <v>89377200</v>
      </c>
      <c r="T196" s="16">
        <f>(SP500_Data[[#This Row],[Close]]-R197)/R197</f>
        <v>1.83305964237257E-3</v>
      </c>
      <c r="U196" s="21">
        <v>90456100</v>
      </c>
    </row>
    <row r="197" spans="1:21" x14ac:dyDescent="0.25">
      <c r="A197" s="2">
        <v>46022</v>
      </c>
      <c r="B197" s="21">
        <v>487.83999633789063</v>
      </c>
      <c r="C197" s="21">
        <v>488.1400146484375</v>
      </c>
      <c r="D197" s="21">
        <v>483.29998779296869</v>
      </c>
      <c r="E197" s="21">
        <v>483.6199951171875</v>
      </c>
      <c r="F197" s="16">
        <f>(StockData[[#This Row],[Close]]-E198)/E198</f>
        <v>-7.9183059451618885E-3</v>
      </c>
      <c r="G197" s="21">
        <v>15601600</v>
      </c>
      <c r="H197" s="21">
        <f>IF(ISNUMBER(E197),MAX($E$2:E197),"")</f>
        <v>541.1500244140625</v>
      </c>
      <c r="I197" s="21">
        <f>IF(AND(ISNUMBER(E197),ISNUMBER(H197)),E197/H197-1,"")</f>
        <v>-0.10631068410126454</v>
      </c>
      <c r="L197"/>
      <c r="M197"/>
      <c r="N197" s="2">
        <v>46022</v>
      </c>
      <c r="O197" s="21">
        <v>687.1400146484375</v>
      </c>
      <c r="P197" s="21">
        <v>687.3599853515625</v>
      </c>
      <c r="Q197" s="21">
        <v>681.71002197265625</v>
      </c>
      <c r="R197" s="21">
        <v>681.91998291015625</v>
      </c>
      <c r="S197">
        <v>74144800</v>
      </c>
      <c r="T197" s="16">
        <f>(SP500_Data[[#This Row],[Close]]-R198)/R198</f>
        <v>-7.4089558858177681E-3</v>
      </c>
      <c r="U197" s="21">
        <v>96846700</v>
      </c>
    </row>
    <row r="198" spans="1:21" x14ac:dyDescent="0.25">
      <c r="A198" s="2">
        <v>46021</v>
      </c>
      <c r="B198" s="21">
        <v>485.92999267578131</v>
      </c>
      <c r="C198" s="21">
        <v>489.67999267578131</v>
      </c>
      <c r="D198" s="21">
        <v>485.5</v>
      </c>
      <c r="E198" s="21">
        <v>487.48001098632813</v>
      </c>
      <c r="F198" s="16">
        <f>(StockData[[#This Row],[Close]]-E199)/E199</f>
        <v>7.8013729840057441E-4</v>
      </c>
      <c r="G198" s="21">
        <v>13944500</v>
      </c>
      <c r="H198" s="21">
        <f>IF(ISNUMBER(E198),MAX($E$2:E198),"")</f>
        <v>541.1500244140625</v>
      </c>
      <c r="I198" s="21">
        <f>IF(AND(ISNUMBER(E198),ISNUMBER(H198)),E198/H198-1,"")</f>
        <v>-9.9177697507906948E-2</v>
      </c>
      <c r="L198"/>
      <c r="M198"/>
      <c r="N198" s="2">
        <v>46021</v>
      </c>
      <c r="O198" s="21">
        <v>687.45001220703125</v>
      </c>
      <c r="P198" s="21">
        <v>688.55999755859375</v>
      </c>
      <c r="Q198" s="21">
        <v>686.58001708984375</v>
      </c>
      <c r="R198" s="21">
        <v>687.010009765625</v>
      </c>
      <c r="S198">
        <v>47160700</v>
      </c>
      <c r="T198" s="16">
        <f>(SP500_Data[[#This Row],[Close]]-R199)/R199</f>
        <v>-1.2211468345215601E-3</v>
      </c>
      <c r="U198" s="21">
        <v>103457800</v>
      </c>
    </row>
    <row r="199" spans="1:21" x14ac:dyDescent="0.25">
      <c r="A199" s="2">
        <v>46020</v>
      </c>
      <c r="B199" s="21">
        <v>484.8599853515625</v>
      </c>
      <c r="C199" s="21">
        <v>488.35000610351563</v>
      </c>
      <c r="D199" s="21">
        <v>484.17999267578131</v>
      </c>
      <c r="E199" s="21">
        <v>487.10000610351563</v>
      </c>
      <c r="F199" s="16">
        <f>(StockData[[#This Row],[Close]]-E200)/E200</f>
        <v>-1.2507132563403397E-3</v>
      </c>
      <c r="G199" s="21">
        <v>10893400</v>
      </c>
      <c r="H199" s="21">
        <f>IF(ISNUMBER(E199),MAX($E$2:E199),"")</f>
        <v>541.1500244140625</v>
      </c>
      <c r="I199" s="21">
        <f>IF(AND(ISNUMBER(E199),ISNUMBER(H199)),E199/H199-1,"")</f>
        <v>-9.9879914759442689E-2</v>
      </c>
      <c r="L199"/>
      <c r="M199"/>
      <c r="N199" s="2">
        <v>46020</v>
      </c>
      <c r="O199" s="21">
        <v>687.53997802734375</v>
      </c>
      <c r="P199" s="21">
        <v>689.20001220703125</v>
      </c>
      <c r="Q199" s="21">
        <v>686.07000732421875</v>
      </c>
      <c r="R199" s="21">
        <v>687.8499755859375</v>
      </c>
      <c r="S199">
        <v>62559500</v>
      </c>
      <c r="T199" s="16">
        <f>(SP500_Data[[#This Row],[Close]]-R200)/R200</f>
        <v>-3.5636481890115499E-3</v>
      </c>
      <c r="U199" s="21">
        <v>62312500</v>
      </c>
    </row>
    <row r="200" spans="1:21" x14ac:dyDescent="0.25">
      <c r="A200" s="2">
        <v>46017</v>
      </c>
      <c r="B200" s="21">
        <v>486.70999145507813</v>
      </c>
      <c r="C200" s="21">
        <v>488.1199951171875</v>
      </c>
      <c r="D200" s="21">
        <v>485.95999145507813</v>
      </c>
      <c r="E200" s="21">
        <v>487.70999145507813</v>
      </c>
      <c r="F200" s="16">
        <f>(StockData[[#This Row],[Close]]-E201)/E201</f>
        <v>-6.3521487966154895E-4</v>
      </c>
      <c r="G200" s="21">
        <v>8842200</v>
      </c>
      <c r="H200" s="21">
        <f>IF(ISNUMBER(E200),MAX($E$2:E200),"")</f>
        <v>541.1500244140625</v>
      </c>
      <c r="I200" s="21">
        <f>IF(AND(ISNUMBER(E200),ISNUMBER(H200)),E200/H200-1,"")</f>
        <v>-9.8752712830138534E-2</v>
      </c>
      <c r="L200"/>
      <c r="M200"/>
      <c r="N200" s="2">
        <v>46017</v>
      </c>
      <c r="O200" s="21">
        <v>690.6400146484375</v>
      </c>
      <c r="P200" s="21">
        <v>691.65997314453125</v>
      </c>
      <c r="Q200" s="21">
        <v>689.27001953125</v>
      </c>
      <c r="R200" s="21">
        <v>690.30999755859375</v>
      </c>
      <c r="S200">
        <v>41613300</v>
      </c>
      <c r="T200" s="16">
        <f>(SP500_Data[[#This Row],[Close]]-R201)/R201</f>
        <v>-1.0140404374925848E-4</v>
      </c>
      <c r="U200" s="21">
        <v>58953400</v>
      </c>
    </row>
    <row r="201" spans="1:21" x14ac:dyDescent="0.25">
      <c r="A201" s="2">
        <v>46015</v>
      </c>
      <c r="B201" s="21">
        <v>485.67999267578131</v>
      </c>
      <c r="C201" s="21">
        <v>489.16000366210938</v>
      </c>
      <c r="D201" s="21">
        <v>484.82998657226563</v>
      </c>
      <c r="E201" s="21">
        <v>488.01998901367188</v>
      </c>
      <c r="F201" s="16">
        <f>(StockData[[#This Row],[Close]]-E202)/E202</f>
        <v>2.4031691393416239E-3</v>
      </c>
      <c r="G201" s="21">
        <v>5855900</v>
      </c>
      <c r="H201" s="21">
        <f>IF(ISNUMBER(E201),MAX($E$2:E201),"")</f>
        <v>541.1500244140625</v>
      </c>
      <c r="I201" s="21">
        <f>IF(AND(ISNUMBER(E201),ISNUMBER(H201)),E201/H201-1,"")</f>
        <v>-9.8179863260503208E-2</v>
      </c>
      <c r="L201"/>
      <c r="M201"/>
      <c r="N201" s="2">
        <v>46015</v>
      </c>
      <c r="O201" s="21">
        <v>687.95001220703125</v>
      </c>
      <c r="P201" s="21">
        <v>690.83001708984375</v>
      </c>
      <c r="Q201" s="21">
        <v>687.79998779296875</v>
      </c>
      <c r="R201" s="21">
        <v>690.3800048828125</v>
      </c>
      <c r="S201">
        <v>39445600</v>
      </c>
      <c r="T201" s="16">
        <f>(SP500_Data[[#This Row],[Close]]-R202)/R202</f>
        <v>3.5176214211069885E-3</v>
      </c>
      <c r="U201" s="21">
        <v>75842900</v>
      </c>
    </row>
    <row r="202" spans="1:21" x14ac:dyDescent="0.25">
      <c r="A202" s="2">
        <v>46014</v>
      </c>
      <c r="B202" s="21">
        <v>484.98001098632813</v>
      </c>
      <c r="C202" s="21">
        <v>487.82998657226563</v>
      </c>
      <c r="D202" s="21">
        <v>484.739990234375</v>
      </c>
      <c r="E202" s="21">
        <v>486.85000610351563</v>
      </c>
      <c r="F202" s="16">
        <f>(StockData[[#This Row],[Close]]-E203)/E203</f>
        <v>3.9800227302205764E-3</v>
      </c>
      <c r="G202" s="21">
        <v>14683600</v>
      </c>
      <c r="H202" s="21">
        <f>IF(ISNUMBER(E202),MAX($E$2:E202),"")</f>
        <v>541.1500244140625</v>
      </c>
      <c r="I202" s="21">
        <f>IF(AND(ISNUMBER(E202),ISNUMBER(H202)),E202/H202-1,"")</f>
        <v>-0.1003418938571442</v>
      </c>
      <c r="L202"/>
      <c r="M202"/>
      <c r="N202" s="2">
        <v>46014</v>
      </c>
      <c r="O202" s="21">
        <v>683.91998291015625</v>
      </c>
      <c r="P202" s="21">
        <v>688.20001220703125</v>
      </c>
      <c r="Q202" s="21">
        <v>683.8699951171875</v>
      </c>
      <c r="R202" s="21">
        <v>687.96002197265625</v>
      </c>
      <c r="S202">
        <v>64840000</v>
      </c>
      <c r="T202" s="16">
        <f>(SP500_Data[[#This Row],[Close]]-R203)/R203</f>
        <v>4.5704843606495576E-3</v>
      </c>
      <c r="U202" s="21">
        <v>100592400</v>
      </c>
    </row>
    <row r="203" spans="1:21" x14ac:dyDescent="0.25">
      <c r="A203" s="2">
        <v>46013</v>
      </c>
      <c r="B203" s="21">
        <v>486.1199951171875</v>
      </c>
      <c r="C203" s="21">
        <v>488.73001098632813</v>
      </c>
      <c r="D203" s="21">
        <v>482.69000244140625</v>
      </c>
      <c r="E203" s="21">
        <v>484.92001342773438</v>
      </c>
      <c r="F203" s="16">
        <f>(StockData[[#This Row],[Close]]-E204)/E204</f>
        <v>-2.0579518693743188E-3</v>
      </c>
      <c r="G203" s="21">
        <v>16963000</v>
      </c>
      <c r="H203" s="21">
        <f>IF(ISNUMBER(E203),MAX($E$2:E203),"")</f>
        <v>541.1500244140625</v>
      </c>
      <c r="I203" s="21">
        <f>IF(AND(ISNUMBER(E203),ISNUMBER(H203)),E203/H203-1,"")</f>
        <v>-0.10390835895685657</v>
      </c>
      <c r="L203"/>
      <c r="M203"/>
      <c r="N203" s="2">
        <v>46013</v>
      </c>
      <c r="O203" s="21">
        <v>683.94000244140625</v>
      </c>
      <c r="P203" s="21">
        <v>685.3599853515625</v>
      </c>
      <c r="Q203" s="21">
        <v>680.59002685546875</v>
      </c>
      <c r="R203" s="21">
        <v>684.83001708984375</v>
      </c>
      <c r="S203">
        <v>69556700</v>
      </c>
      <c r="T203" s="16">
        <f>(SP500_Data[[#This Row],[Close]]-R204)/R204</f>
        <v>6.2298741783875884E-3</v>
      </c>
      <c r="U203" s="21">
        <v>85035300</v>
      </c>
    </row>
    <row r="204" spans="1:21" x14ac:dyDescent="0.25">
      <c r="A204" s="2">
        <v>46010</v>
      </c>
      <c r="B204" s="21">
        <v>487.3599853515625</v>
      </c>
      <c r="C204" s="21">
        <v>487.85000610351563</v>
      </c>
      <c r="D204" s="21">
        <v>482.489990234375</v>
      </c>
      <c r="E204" s="21">
        <v>485.92001342773438</v>
      </c>
      <c r="F204" s="16">
        <f>(StockData[[#This Row],[Close]]-E205)/E205</f>
        <v>4.0084350538622821E-3</v>
      </c>
      <c r="G204" s="21">
        <v>70836100</v>
      </c>
      <c r="H204" s="21">
        <f>IF(ISNUMBER(E204),MAX($E$2:E204),"")</f>
        <v>541.1500244140625</v>
      </c>
      <c r="I204" s="21">
        <f>IF(AND(ISNUMBER(E204),ISNUMBER(H204)),E204/H204-1,"")</f>
        <v>-0.10206044256605029</v>
      </c>
      <c r="L204"/>
      <c r="M204"/>
      <c r="N204" s="2">
        <v>46010</v>
      </c>
      <c r="O204" s="21">
        <v>676.59002685546875</v>
      </c>
      <c r="P204" s="21">
        <v>681.09002685546875</v>
      </c>
      <c r="Q204" s="21">
        <v>676.469970703125</v>
      </c>
      <c r="R204" s="21">
        <v>680.59002685546875</v>
      </c>
      <c r="S204">
        <v>103599500</v>
      </c>
      <c r="T204" s="16">
        <f>(SP500_Data[[#This Row],[Close]]-R205)/R205</f>
        <v>6.0905233502994236E-3</v>
      </c>
      <c r="U204" s="21">
        <v>74402400</v>
      </c>
    </row>
    <row r="205" spans="1:21" x14ac:dyDescent="0.25">
      <c r="A205" s="2">
        <v>46009</v>
      </c>
      <c r="B205" s="21">
        <v>478.19000244140625</v>
      </c>
      <c r="C205" s="21">
        <v>489.60000610351563</v>
      </c>
      <c r="D205" s="21">
        <v>477.8900146484375</v>
      </c>
      <c r="E205" s="21">
        <v>483.98001098632813</v>
      </c>
      <c r="F205" s="16">
        <f>(StockData[[#This Row],[Close]]-E206)/E206</f>
        <v>1.6508476749030544E-2</v>
      </c>
      <c r="G205" s="21">
        <v>28573500</v>
      </c>
      <c r="H205" s="21">
        <f>IF(ISNUMBER(E205),MAX($E$2:E205),"")</f>
        <v>541.1500244140625</v>
      </c>
      <c r="I205" s="21">
        <f>IF(AND(ISNUMBER(E205),ISNUMBER(H205)),E205/H205-1,"")</f>
        <v>-0.10564540487572915</v>
      </c>
      <c r="L205"/>
      <c r="M205"/>
      <c r="N205" s="2">
        <v>46009</v>
      </c>
      <c r="O205" s="21">
        <v>677.5999755859375</v>
      </c>
      <c r="P205" s="21">
        <v>680.739990234375</v>
      </c>
      <c r="Q205" s="21">
        <v>674.9000244140625</v>
      </c>
      <c r="R205" s="21">
        <v>676.469970703125</v>
      </c>
      <c r="S205">
        <v>108650100</v>
      </c>
      <c r="T205" s="16">
        <f>(SP500_Data[[#This Row],[Close]]-R206)/R206</f>
        <v>7.5513048923212247E-3</v>
      </c>
      <c r="U205" s="21">
        <v>78427000</v>
      </c>
    </row>
    <row r="206" spans="1:21" x14ac:dyDescent="0.25">
      <c r="A206" s="2">
        <v>46008</v>
      </c>
      <c r="B206" s="21">
        <v>476.91000366210938</v>
      </c>
      <c r="C206" s="21">
        <v>480</v>
      </c>
      <c r="D206" s="21">
        <v>475</v>
      </c>
      <c r="E206" s="21">
        <v>476.1199951171875</v>
      </c>
      <c r="F206" s="16">
        <f>(StockData[[#This Row],[Close]]-E207)/E207</f>
        <v>-5.6680350751949925E-4</v>
      </c>
      <c r="G206" s="21">
        <v>24527200</v>
      </c>
      <c r="H206" s="21">
        <f>IF(ISNUMBER(E206),MAX($E$2:E206),"")</f>
        <v>541.1500244140625</v>
      </c>
      <c r="I206" s="21">
        <f>IF(AND(ISNUMBER(E206),ISNUMBER(H206)),E206/H206-1,"")</f>
        <v>-0.12017005703231209</v>
      </c>
      <c r="L206"/>
      <c r="M206"/>
      <c r="N206" s="2">
        <v>46008</v>
      </c>
      <c r="O206" s="21">
        <v>679.8900146484375</v>
      </c>
      <c r="P206" s="21">
        <v>680.44000244140625</v>
      </c>
      <c r="Q206" s="21">
        <v>671.20001220703125</v>
      </c>
      <c r="R206" s="21">
        <v>671.4000244140625</v>
      </c>
      <c r="S206">
        <v>110625200</v>
      </c>
      <c r="T206" s="16">
        <f>(SP500_Data[[#This Row],[Close]]-R207)/R207</f>
        <v>-1.1003536401451243E-2</v>
      </c>
      <c r="U206" s="21">
        <v>57315000</v>
      </c>
    </row>
    <row r="207" spans="1:21" x14ac:dyDescent="0.25">
      <c r="A207" s="2">
        <v>46007</v>
      </c>
      <c r="B207" s="21">
        <v>471.91000366210938</v>
      </c>
      <c r="C207" s="21">
        <v>477.8900146484375</v>
      </c>
      <c r="D207" s="21">
        <v>470.8800048828125</v>
      </c>
      <c r="E207" s="21">
        <v>476.3900146484375</v>
      </c>
      <c r="F207" s="16">
        <f>(StockData[[#This Row],[Close]]-E208)/E208</f>
        <v>3.3065315277390314E-3</v>
      </c>
      <c r="G207" s="21">
        <v>20705600</v>
      </c>
      <c r="H207" s="21">
        <f>IF(ISNUMBER(E207),MAX($E$2:E207),"")</f>
        <v>541.1500244140625</v>
      </c>
      <c r="I207" s="21">
        <f>IF(AND(ISNUMBER(E207),ISNUMBER(H207)),E207/H207-1,"")</f>
        <v>-0.11967108351467748</v>
      </c>
      <c r="L207"/>
      <c r="M207"/>
      <c r="N207" s="2">
        <v>46007</v>
      </c>
      <c r="O207" s="21">
        <v>679.22998046875</v>
      </c>
      <c r="P207" s="21">
        <v>681.08001708984375</v>
      </c>
      <c r="Q207" s="21">
        <v>674.97998046875</v>
      </c>
      <c r="R207" s="21">
        <v>678.8699951171875</v>
      </c>
      <c r="S207">
        <v>122030600</v>
      </c>
      <c r="T207" s="16">
        <f>(SP500_Data[[#This Row],[Close]]-R208)/R208</f>
        <v>-2.7323394075896524E-3</v>
      </c>
      <c r="U207" s="21">
        <v>87164100</v>
      </c>
    </row>
    <row r="208" spans="1:21" x14ac:dyDescent="0.25">
      <c r="A208" s="2">
        <v>46006</v>
      </c>
      <c r="B208" s="21">
        <v>480.10000610351563</v>
      </c>
      <c r="C208" s="21">
        <v>480.72000122070313</v>
      </c>
      <c r="D208" s="21">
        <v>472.51998901367188</v>
      </c>
      <c r="E208" s="21">
        <v>474.82000732421869</v>
      </c>
      <c r="F208" s="16">
        <f>(StockData[[#This Row],[Close]]-E209)/E209</f>
        <v>-7.7528921165698319E-3</v>
      </c>
      <c r="G208" s="21">
        <v>23727700</v>
      </c>
      <c r="H208" s="21">
        <f>IF(ISNUMBER(E208),MAX($E$2:E208),"")</f>
        <v>541.1500244140625</v>
      </c>
      <c r="I208" s="21">
        <f>IF(AND(ISNUMBER(E208),ISNUMBER(H208)),E208/H208-1,"")</f>
        <v>-0.12257232578278732</v>
      </c>
      <c r="L208"/>
      <c r="M208"/>
      <c r="N208" s="2">
        <v>46006</v>
      </c>
      <c r="O208" s="21">
        <v>685.739990234375</v>
      </c>
      <c r="P208" s="21">
        <v>685.760009765625</v>
      </c>
      <c r="Q208" s="21">
        <v>679.25</v>
      </c>
      <c r="R208" s="21">
        <v>680.72998046875</v>
      </c>
      <c r="S208">
        <v>90811000</v>
      </c>
      <c r="T208" s="16">
        <f>(SP500_Data[[#This Row],[Close]]-R209)/R209</f>
        <v>-1.510838538665685E-3</v>
      </c>
      <c r="U208" s="21">
        <v>76335800</v>
      </c>
    </row>
    <row r="209" spans="1:21" x14ac:dyDescent="0.25">
      <c r="A209" s="2">
        <v>46003</v>
      </c>
      <c r="B209" s="21">
        <v>479.82000732421869</v>
      </c>
      <c r="C209" s="21">
        <v>482.45001220703131</v>
      </c>
      <c r="D209" s="21">
        <v>476.33999633789063</v>
      </c>
      <c r="E209" s="21">
        <v>478.52999877929688</v>
      </c>
      <c r="F209" s="16">
        <f>(StockData[[#This Row],[Close]]-E210)/E210</f>
        <v>-1.0217805507959837E-2</v>
      </c>
      <c r="G209" s="21">
        <v>21248100</v>
      </c>
      <c r="H209" s="21">
        <f>IF(ISNUMBER(E209),MAX($E$2:E209),"")</f>
        <v>541.1500244140625</v>
      </c>
      <c r="I209" s="21">
        <f>IF(AND(ISNUMBER(E209),ISNUMBER(H209)),E209/H209-1,"")</f>
        <v>-0.11571657176319694</v>
      </c>
      <c r="L209"/>
      <c r="M209"/>
      <c r="N209" s="2">
        <v>46003</v>
      </c>
      <c r="O209" s="21">
        <v>688.16998291015625</v>
      </c>
      <c r="P209" s="21">
        <v>688.8800048828125</v>
      </c>
      <c r="Q209" s="21">
        <v>679.16998291015625</v>
      </c>
      <c r="R209" s="21">
        <v>681.760009765625</v>
      </c>
      <c r="S209">
        <v>113160300</v>
      </c>
      <c r="T209" s="16">
        <f>(SP500_Data[[#This Row],[Close]]-R210)/R210</f>
        <v>-1.0752025375860359E-2</v>
      </c>
      <c r="U209" s="21">
        <v>85657100</v>
      </c>
    </row>
    <row r="210" spans="1:21" x14ac:dyDescent="0.25">
      <c r="A210" s="2">
        <v>46002</v>
      </c>
      <c r="B210" s="21">
        <v>476.6300048828125</v>
      </c>
      <c r="C210" s="21">
        <v>486.02999877929688</v>
      </c>
      <c r="D210" s="21">
        <v>475.8599853515625</v>
      </c>
      <c r="E210" s="21">
        <v>483.47000122070313</v>
      </c>
      <c r="F210" s="16">
        <f>(StockData[[#This Row],[Close]]-E211)/E211</f>
        <v>1.025995421087866E-2</v>
      </c>
      <c r="G210" s="21">
        <v>24669200</v>
      </c>
      <c r="H210" s="21">
        <f>IF(ISNUMBER(E210),MAX($E$2:E210),"")</f>
        <v>541.1500244140625</v>
      </c>
      <c r="I210" s="21">
        <f>IF(AND(ISNUMBER(E210),ISNUMBER(H210)),E210/H210-1,"")</f>
        <v>-0.1065878602810989</v>
      </c>
      <c r="L210"/>
      <c r="M210"/>
      <c r="N210" s="2">
        <v>46002</v>
      </c>
      <c r="O210" s="21">
        <v>685.1400146484375</v>
      </c>
      <c r="P210" s="21">
        <v>689.25</v>
      </c>
      <c r="Q210" s="21">
        <v>682.16998291015625</v>
      </c>
      <c r="R210" s="21">
        <v>689.16998291015625</v>
      </c>
      <c r="S210">
        <v>86173700</v>
      </c>
      <c r="T210" s="16">
        <f>(SP500_Data[[#This Row],[Close]]-R211)/R211</f>
        <v>2.3270002601830228E-3</v>
      </c>
      <c r="U210" s="21">
        <v>61738100</v>
      </c>
    </row>
    <row r="211" spans="1:21" x14ac:dyDescent="0.25">
      <c r="A211" s="2">
        <v>46001</v>
      </c>
      <c r="B211" s="21">
        <v>484.02999877929688</v>
      </c>
      <c r="C211" s="21">
        <v>484.25</v>
      </c>
      <c r="D211" s="21">
        <v>475.07998657226563</v>
      </c>
      <c r="E211" s="21">
        <v>478.55999755859375</v>
      </c>
      <c r="F211" s="16">
        <f>(StockData[[#This Row],[Close]]-E212)/E212</f>
        <v>-2.7356594763681661E-2</v>
      </c>
      <c r="G211" s="21">
        <v>35756200</v>
      </c>
      <c r="H211" s="21">
        <f>IF(ISNUMBER(E211),MAX($E$2:E211),"")</f>
        <v>541.1500244140625</v>
      </c>
      <c r="I211" s="21">
        <f>IF(AND(ISNUMBER(E211),ISNUMBER(H211)),E211/H211-1,"")</f>
        <v>-0.11566113652723009</v>
      </c>
      <c r="L211"/>
      <c r="M211"/>
      <c r="N211" s="2">
        <v>46001</v>
      </c>
      <c r="O211" s="21">
        <v>682.55999755859375</v>
      </c>
      <c r="P211" s="21">
        <v>688.969970703125</v>
      </c>
      <c r="Q211" s="21">
        <v>681.30999755859375</v>
      </c>
      <c r="R211" s="21">
        <v>687.57000732421875</v>
      </c>
      <c r="S211">
        <v>85671300</v>
      </c>
      <c r="T211" s="16">
        <f>(SP500_Data[[#This Row],[Close]]-R212)/R212</f>
        <v>6.6321583547100252E-3</v>
      </c>
      <c r="U211" s="21">
        <v>63339800</v>
      </c>
    </row>
    <row r="212" spans="1:21" x14ac:dyDescent="0.25">
      <c r="A212" s="2">
        <v>46000</v>
      </c>
      <c r="B212" s="21">
        <v>489.10000610351563</v>
      </c>
      <c r="C212" s="21">
        <v>492.1199951171875</v>
      </c>
      <c r="D212" s="21">
        <v>488.5</v>
      </c>
      <c r="E212" s="21">
        <v>492.01998901367188</v>
      </c>
      <c r="F212" s="16">
        <f>(StockData[[#This Row],[Close]]-E213)/E213</f>
        <v>2.0365769670777213E-3</v>
      </c>
      <c r="G212" s="21">
        <v>14696100</v>
      </c>
      <c r="H212" s="21">
        <f>IF(ISNUMBER(E212),MAX($E$2:E212),"")</f>
        <v>541.1500244140625</v>
      </c>
      <c r="I212" s="21">
        <f>IF(AND(ISNUMBER(E212),ISNUMBER(H212)),E212/H212-1,"")</f>
        <v>-9.0788197697277861E-2</v>
      </c>
      <c r="L212"/>
      <c r="M212"/>
      <c r="N212" s="2">
        <v>46000</v>
      </c>
      <c r="O212" s="21">
        <v>683.1500244140625</v>
      </c>
      <c r="P212" s="21">
        <v>685.3900146484375</v>
      </c>
      <c r="Q212" s="21">
        <v>682.59002685546875</v>
      </c>
      <c r="R212" s="21">
        <v>683.03997802734375</v>
      </c>
      <c r="S212">
        <v>58310100</v>
      </c>
      <c r="T212" s="16">
        <f>(SP500_Data[[#This Row],[Close]]-R213)/R213</f>
        <v>-8.6307922597676518E-4</v>
      </c>
      <c r="U212" s="21">
        <v>74356500</v>
      </c>
    </row>
    <row r="213" spans="1:21" x14ac:dyDescent="0.25">
      <c r="A213" s="2">
        <v>45999</v>
      </c>
      <c r="B213" s="21">
        <v>484.8900146484375</v>
      </c>
      <c r="C213" s="21">
        <v>492.29998779296869</v>
      </c>
      <c r="D213" s="21">
        <v>484.3800048828125</v>
      </c>
      <c r="E213" s="21">
        <v>491.01998901367188</v>
      </c>
      <c r="F213" s="16">
        <f>(StockData[[#This Row],[Close]]-E214)/E214</f>
        <v>1.6267872530813337E-2</v>
      </c>
      <c r="G213" s="21">
        <v>21965900</v>
      </c>
      <c r="H213" s="21">
        <f>IF(ISNUMBER(E213),MAX($E$2:E213),"")</f>
        <v>541.1500244140625</v>
      </c>
      <c r="I213" s="21">
        <f>IF(AND(ISNUMBER(E213),ISNUMBER(H213)),E213/H213-1,"")</f>
        <v>-9.2636114088084143E-2</v>
      </c>
      <c r="L213"/>
      <c r="M213"/>
      <c r="N213" s="2">
        <v>45999</v>
      </c>
      <c r="O213" s="21">
        <v>686.59002685546875</v>
      </c>
      <c r="P213" s="21">
        <v>686.6400146484375</v>
      </c>
      <c r="Q213" s="21">
        <v>681.57000732421875</v>
      </c>
      <c r="R213" s="21">
        <v>683.6300048828125</v>
      </c>
      <c r="S213">
        <v>55231500</v>
      </c>
      <c r="T213" s="16">
        <f>(SP500_Data[[#This Row],[Close]]-R214)/R214</f>
        <v>-3.0042694967975436E-3</v>
      </c>
      <c r="U213" s="21">
        <v>65604500</v>
      </c>
    </row>
    <row r="214" spans="1:21" x14ac:dyDescent="0.25">
      <c r="A214" s="2">
        <v>45996</v>
      </c>
      <c r="B214" s="21">
        <v>482.51998901367188</v>
      </c>
      <c r="C214" s="21">
        <v>483.39999389648438</v>
      </c>
      <c r="D214" s="21">
        <v>478.8800048828125</v>
      </c>
      <c r="E214" s="21">
        <v>483.16000366210938</v>
      </c>
      <c r="F214" s="16">
        <f>(StockData[[#This Row],[Close]]-E215)/E215</f>
        <v>4.8249050451045668E-3</v>
      </c>
      <c r="G214" s="21">
        <v>22608700</v>
      </c>
      <c r="H214" s="21">
        <f>IF(ISNUMBER(E214),MAX($E$2:E214),"")</f>
        <v>541.1500244140625</v>
      </c>
      <c r="I214" s="21">
        <f>IF(AND(ISNUMBER(E214),ISNUMBER(H214)),E214/H214-1,"")</f>
        <v>-0.10716070985073434</v>
      </c>
      <c r="L214"/>
      <c r="M214"/>
      <c r="N214" s="2">
        <v>45996</v>
      </c>
      <c r="O214" s="21">
        <v>685.469970703125</v>
      </c>
      <c r="P214" s="21">
        <v>688.3900146484375</v>
      </c>
      <c r="Q214" s="21">
        <v>684.58001708984375</v>
      </c>
      <c r="R214" s="21">
        <v>685.69000244140625</v>
      </c>
      <c r="S214">
        <v>79241000</v>
      </c>
      <c r="T214" s="16">
        <f>(SP500_Data[[#This Row],[Close]]-R215)/R215</f>
        <v>1.8994838690575245E-3</v>
      </c>
      <c r="U214" s="21">
        <v>80564000</v>
      </c>
    </row>
    <row r="215" spans="1:21" x14ac:dyDescent="0.25">
      <c r="A215" s="2">
        <v>45995</v>
      </c>
      <c r="B215" s="21">
        <v>479.760009765625</v>
      </c>
      <c r="C215" s="21">
        <v>481.32000732421869</v>
      </c>
      <c r="D215" s="21">
        <v>476.489990234375</v>
      </c>
      <c r="E215" s="21">
        <v>480.83999633789063</v>
      </c>
      <c r="F215" s="16">
        <f>(StockData[[#This Row],[Close]]-E216)/E216</f>
        <v>6.5099225086185817E-3</v>
      </c>
      <c r="G215" s="21">
        <v>22318200</v>
      </c>
      <c r="H215" s="21">
        <f>IF(ISNUMBER(E215),MAX($E$2:E215),"")</f>
        <v>541.1500244140625</v>
      </c>
      <c r="I215" s="21">
        <f>IF(AND(ISNUMBER(E215),ISNUMBER(H215)),E215/H215-1,"")</f>
        <v>-0.11144788941194883</v>
      </c>
      <c r="L215"/>
      <c r="M215"/>
      <c r="N215" s="2">
        <v>45995</v>
      </c>
      <c r="O215" s="21">
        <v>685.29998779296875</v>
      </c>
      <c r="P215" s="21">
        <v>685.3699951171875</v>
      </c>
      <c r="Q215" s="21">
        <v>681.34002685546875</v>
      </c>
      <c r="R215" s="21">
        <v>684.3900146484375</v>
      </c>
      <c r="S215">
        <v>61970300</v>
      </c>
      <c r="T215" s="16">
        <f>(SP500_Data[[#This Row],[Close]]-R216)/R216</f>
        <v>7.3111171283445553E-4</v>
      </c>
      <c r="U215" s="21">
        <v>56249000</v>
      </c>
    </row>
    <row r="216" spans="1:21" x14ac:dyDescent="0.25">
      <c r="A216" s="2">
        <v>45994</v>
      </c>
      <c r="B216" s="21">
        <v>476.32000732421869</v>
      </c>
      <c r="C216" s="21">
        <v>484.239990234375</v>
      </c>
      <c r="D216" s="21">
        <v>475.20001220703131</v>
      </c>
      <c r="E216" s="21">
        <v>477.73001098632813</v>
      </c>
      <c r="F216" s="16">
        <f>(StockData[[#This Row],[Close]]-E217)/E217</f>
        <v>-2.5040793905452805E-2</v>
      </c>
      <c r="G216" s="21">
        <v>34615100</v>
      </c>
      <c r="H216" s="21">
        <f>IF(ISNUMBER(E216),MAX($E$2:E216),"")</f>
        <v>541.1500244140625</v>
      </c>
      <c r="I216" s="21">
        <f>IF(AND(ISNUMBER(E216),ISNUMBER(H216)),E216/H216-1,"")</f>
        <v>-0.11719488231826891</v>
      </c>
      <c r="L216"/>
      <c r="M216"/>
      <c r="N216" s="2">
        <v>45994</v>
      </c>
      <c r="O216" s="21">
        <v>680.57000732421875</v>
      </c>
      <c r="P216" s="21">
        <v>684.90997314453125</v>
      </c>
      <c r="Q216" s="21">
        <v>679.69000244140625</v>
      </c>
      <c r="R216" s="21">
        <v>683.8900146484375</v>
      </c>
      <c r="S216">
        <v>57238500</v>
      </c>
      <c r="T216" s="16">
        <f>(SP500_Data[[#This Row],[Close]]-R217)/R217</f>
        <v>3.462775299860615E-3</v>
      </c>
      <c r="U216" s="21">
        <v>60493400</v>
      </c>
    </row>
    <row r="217" spans="1:21" x14ac:dyDescent="0.25">
      <c r="A217" s="2">
        <v>45993</v>
      </c>
      <c r="B217" s="21">
        <v>486.72000122070313</v>
      </c>
      <c r="C217" s="21">
        <v>493.5</v>
      </c>
      <c r="D217" s="21">
        <v>486.32000732421869</v>
      </c>
      <c r="E217" s="21">
        <v>490</v>
      </c>
      <c r="F217" s="16">
        <f>(StockData[[#This Row],[Close]]-E218)/E218</f>
        <v>6.6976411041452348E-3</v>
      </c>
      <c r="G217" s="21">
        <v>19562700</v>
      </c>
      <c r="H217" s="21">
        <f>IF(ISNUMBER(E217),MAX($E$2:E217),"")</f>
        <v>541.1500244140625</v>
      </c>
      <c r="I217" s="21">
        <f>IF(AND(ISNUMBER(E217),ISNUMBER(H217)),E217/H217-1,"")</f>
        <v>-9.4520968504890779E-2</v>
      </c>
      <c r="L217"/>
      <c r="M217"/>
      <c r="N217" s="2">
        <v>45993</v>
      </c>
      <c r="O217" s="21">
        <v>681.91998291015625</v>
      </c>
      <c r="P217" s="21">
        <v>683.82000732421875</v>
      </c>
      <c r="Q217" s="21">
        <v>679.33001708984375</v>
      </c>
      <c r="R217" s="21">
        <v>681.530029296875</v>
      </c>
      <c r="S217">
        <v>62953800</v>
      </c>
      <c r="T217" s="16">
        <f>(SP500_Data[[#This Row],[Close]]-R218)/R218</f>
        <v>1.852220044171913E-3</v>
      </c>
      <c r="U217" s="21">
        <v>96500900</v>
      </c>
    </row>
    <row r="218" spans="1:21" x14ac:dyDescent="0.25">
      <c r="A218" s="2">
        <v>45992</v>
      </c>
      <c r="B218" s="21">
        <v>488.44000244140625</v>
      </c>
      <c r="C218" s="21">
        <v>489.8599853515625</v>
      </c>
      <c r="D218" s="21">
        <v>484.64999389648438</v>
      </c>
      <c r="E218" s="21">
        <v>486.739990234375</v>
      </c>
      <c r="F218" s="16">
        <f>(StockData[[#This Row],[Close]]-E219)/E219</f>
        <v>-1.0711203891482692E-2</v>
      </c>
      <c r="G218" s="21">
        <v>23964000</v>
      </c>
      <c r="H218" s="21">
        <f>IF(ISNUMBER(E218),MAX($E$2:E218),"")</f>
        <v>541.1500244140625</v>
      </c>
      <c r="I218" s="21">
        <f>IF(AND(ISNUMBER(E218),ISNUMBER(H218)),E218/H218-1,"")</f>
        <v>-0.10054519398497797</v>
      </c>
      <c r="L218"/>
      <c r="M218"/>
      <c r="N218" s="2">
        <v>45992</v>
      </c>
      <c r="O218" s="21">
        <v>678.80999755859375</v>
      </c>
      <c r="P218" s="21">
        <v>682.989990234375</v>
      </c>
      <c r="Q218" s="21">
        <v>678.739990234375</v>
      </c>
      <c r="R218" s="21">
        <v>680.27001953125</v>
      </c>
      <c r="S218">
        <v>61201200</v>
      </c>
      <c r="T218" s="16">
        <f>(SP500_Data[[#This Row],[Close]]-R219)/R219</f>
        <v>-4.5654678153185298E-3</v>
      </c>
      <c r="U218" s="21">
        <v>110563300</v>
      </c>
    </row>
    <row r="219" spans="1:21" x14ac:dyDescent="0.25">
      <c r="A219" s="2">
        <v>45989</v>
      </c>
      <c r="B219" s="21">
        <v>487.60000610351563</v>
      </c>
      <c r="C219" s="21">
        <v>492.6300048828125</v>
      </c>
      <c r="D219" s="21">
        <v>486.64999389648438</v>
      </c>
      <c r="E219" s="21">
        <v>492.010009765625</v>
      </c>
      <c r="F219" s="16">
        <f>(StockData[[#This Row],[Close]]-E220)/E220</f>
        <v>1.3408876963182286E-2</v>
      </c>
      <c r="G219" s="21">
        <v>14386700</v>
      </c>
      <c r="H219" s="21">
        <f>IF(ISNUMBER(E219),MAX($E$2:E219),"")</f>
        <v>541.1500244140625</v>
      </c>
      <c r="I219" s="21">
        <f>IF(AND(ISNUMBER(E219),ISNUMBER(H219)),E219/H219-1,"")</f>
        <v>-9.0806638513311611E-2</v>
      </c>
      <c r="L219"/>
      <c r="M219"/>
      <c r="N219" s="2">
        <v>45989</v>
      </c>
      <c r="O219" s="21">
        <v>680.8599853515625</v>
      </c>
      <c r="P219" s="21">
        <v>683.66998291015625</v>
      </c>
      <c r="Q219" s="21">
        <v>680.5</v>
      </c>
      <c r="R219" s="21">
        <v>683.3900146484375</v>
      </c>
      <c r="S219">
        <v>49212000</v>
      </c>
      <c r="T219" s="16">
        <f>(SP500_Data[[#This Row],[Close]]-R220)/R220</f>
        <v>5.4584834225449869E-3</v>
      </c>
      <c r="U219" s="21">
        <v>81702600</v>
      </c>
    </row>
    <row r="220" spans="1:21" x14ac:dyDescent="0.25">
      <c r="A220" s="2">
        <v>45987</v>
      </c>
      <c r="B220" s="21">
        <v>486.30999755859375</v>
      </c>
      <c r="C220" s="21">
        <v>488.30999755859375</v>
      </c>
      <c r="D220" s="21">
        <v>481.20001220703131</v>
      </c>
      <c r="E220" s="21">
        <v>485.5</v>
      </c>
      <c r="F220" s="16">
        <f>(StockData[[#This Row],[Close]]-E221)/E221</f>
        <v>1.7841065724342558E-2</v>
      </c>
      <c r="G220" s="21">
        <v>25709100</v>
      </c>
      <c r="H220" s="21">
        <f>IF(ISNUMBER(E220),MAX($E$2:E220),"")</f>
        <v>541.1500244140625</v>
      </c>
      <c r="I220" s="21">
        <f>IF(AND(ISNUMBER(E220),ISNUMBER(H220)),E220/H220-1,"")</f>
        <v>-0.10283659226351938</v>
      </c>
      <c r="L220"/>
      <c r="M220"/>
      <c r="N220" s="2">
        <v>45987</v>
      </c>
      <c r="O220" s="21">
        <v>677.6300048828125</v>
      </c>
      <c r="P220" s="21">
        <v>681.70001220703125</v>
      </c>
      <c r="Q220" s="21">
        <v>676.719970703125</v>
      </c>
      <c r="R220" s="21">
        <v>679.67999267578125</v>
      </c>
      <c r="S220">
        <v>71879600</v>
      </c>
      <c r="T220" s="16">
        <f>(SP500_Data[[#This Row],[Close]]-R221)/R221</f>
        <v>6.9034591711328004E-3</v>
      </c>
      <c r="U220" s="21">
        <v>88779600</v>
      </c>
    </row>
    <row r="221" spans="1:21" x14ac:dyDescent="0.25">
      <c r="A221" s="2">
        <v>45986</v>
      </c>
      <c r="B221" s="21">
        <v>474.07000732421869</v>
      </c>
      <c r="C221" s="21">
        <v>479.14999389648438</v>
      </c>
      <c r="D221" s="21">
        <v>464.8900146484375</v>
      </c>
      <c r="E221" s="21">
        <v>476.989990234375</v>
      </c>
      <c r="F221" s="16">
        <f>(StockData[[#This Row],[Close]]-E222)/E222</f>
        <v>6.3079962750527425E-3</v>
      </c>
      <c r="G221" s="21">
        <v>28019800</v>
      </c>
      <c r="H221" s="21">
        <f>IF(ISNUMBER(E221),MAX($E$2:E221),"")</f>
        <v>541.1500244140625</v>
      </c>
      <c r="I221" s="21">
        <f>IF(AND(ISNUMBER(E221),ISNUMBER(H221)),E221/H221-1,"")</f>
        <v>-0.11856237879533993</v>
      </c>
      <c r="L221"/>
      <c r="M221"/>
      <c r="N221" s="2">
        <v>45986</v>
      </c>
      <c r="O221" s="21">
        <v>668.6300048828125</v>
      </c>
      <c r="P221" s="21">
        <v>676.21002197265625</v>
      </c>
      <c r="Q221" s="21">
        <v>664.47998046875</v>
      </c>
      <c r="R221" s="21">
        <v>675.02001953125</v>
      </c>
      <c r="S221">
        <v>81077100</v>
      </c>
      <c r="T221" s="16">
        <f>(SP500_Data[[#This Row],[Close]]-R222)/R222</f>
        <v>9.4059474619202239E-3</v>
      </c>
      <c r="U221" s="21">
        <v>79560500</v>
      </c>
    </row>
    <row r="222" spans="1:21" x14ac:dyDescent="0.25">
      <c r="A222" s="2">
        <v>45985</v>
      </c>
      <c r="B222" s="21">
        <v>475</v>
      </c>
      <c r="C222" s="21">
        <v>476.89999389648438</v>
      </c>
      <c r="D222" s="21">
        <v>468.01998901367188</v>
      </c>
      <c r="E222" s="21">
        <v>474</v>
      </c>
      <c r="F222" s="16">
        <f>(StockData[[#This Row],[Close]]-E223)/E223</f>
        <v>3.9820488482930141E-3</v>
      </c>
      <c r="G222" s="21">
        <v>34421000</v>
      </c>
      <c r="H222" s="21">
        <f>IF(ISNUMBER(E222),MAX($E$2:E222),"")</f>
        <v>541.1500244140625</v>
      </c>
      <c r="I222" s="21">
        <f>IF(AND(ISNUMBER(E222),ISNUMBER(H222)),E222/H222-1,"")</f>
        <v>-0.12408763075779239</v>
      </c>
      <c r="L222"/>
      <c r="M222"/>
      <c r="N222" s="2">
        <v>45985</v>
      </c>
      <c r="O222" s="21">
        <v>662.69000244140625</v>
      </c>
      <c r="P222" s="21">
        <v>670.05999755859375</v>
      </c>
      <c r="Q222" s="21">
        <v>661.59002685546875</v>
      </c>
      <c r="R222" s="21">
        <v>668.72998046875</v>
      </c>
      <c r="S222">
        <v>80437900</v>
      </c>
      <c r="T222" s="16">
        <f>(SP500_Data[[#This Row],[Close]]-R223)/R223</f>
        <v>1.4718526835907559E-2</v>
      </c>
      <c r="U222" s="21">
        <v>159422600</v>
      </c>
    </row>
    <row r="223" spans="1:21" x14ac:dyDescent="0.25">
      <c r="A223" s="2">
        <v>45982</v>
      </c>
      <c r="B223" s="21">
        <v>478.5</v>
      </c>
      <c r="C223" s="21">
        <v>478.92001342773438</v>
      </c>
      <c r="D223" s="21">
        <v>468.26998901367188</v>
      </c>
      <c r="E223" s="21">
        <v>472.1199951171875</v>
      </c>
      <c r="F223" s="16">
        <f>(StockData[[#This Row],[Close]]-E224)/E224</f>
        <v>-1.3188967362399282E-2</v>
      </c>
      <c r="G223" s="21">
        <v>31769200</v>
      </c>
      <c r="H223" s="21">
        <f>IF(ISNUMBER(E223),MAX($E$2:E223),"")</f>
        <v>541.1500244140625</v>
      </c>
      <c r="I223" s="21">
        <f>IF(AND(ISNUMBER(E223),ISNUMBER(H223)),E223/H223-1,"")</f>
        <v>-0.12756172259553755</v>
      </c>
      <c r="L223"/>
      <c r="M223"/>
      <c r="N223" s="2">
        <v>45982</v>
      </c>
      <c r="O223" s="21">
        <v>655.04998779296875</v>
      </c>
      <c r="P223" s="21">
        <v>664.54998779296875</v>
      </c>
      <c r="Q223" s="21">
        <v>650.8499755859375</v>
      </c>
      <c r="R223" s="21">
        <v>659.030029296875</v>
      </c>
      <c r="S223">
        <v>123956200</v>
      </c>
      <c r="T223" s="16">
        <f>(SP500_Data[[#This Row],[Close]]-R224)/R224</f>
        <v>9.9612273890352411E-3</v>
      </c>
      <c r="U223" s="21">
        <v>66501900</v>
      </c>
    </row>
    <row r="224" spans="1:21" x14ac:dyDescent="0.25">
      <c r="A224" s="2">
        <v>45981</v>
      </c>
      <c r="B224" s="21">
        <v>492.70999145507813</v>
      </c>
      <c r="C224" s="21">
        <v>493.57000732421869</v>
      </c>
      <c r="D224" s="21">
        <v>475.5</v>
      </c>
      <c r="E224" s="21">
        <v>478.42999267578131</v>
      </c>
      <c r="F224" s="16">
        <f>(StockData[[#This Row],[Close]]-E225)/E225</f>
        <v>-1.7839551914340165E-2</v>
      </c>
      <c r="G224" s="21">
        <v>26802500</v>
      </c>
      <c r="H224" s="21">
        <f>IF(ISNUMBER(E224),MAX($E$2:E224),"")</f>
        <v>541.1500244140625</v>
      </c>
      <c r="I224" s="21">
        <f>IF(AND(ISNUMBER(E224),ISNUMBER(H224)),E224/H224-1,"")</f>
        <v>-0.11590137468106398</v>
      </c>
      <c r="L224"/>
      <c r="M224"/>
      <c r="N224" s="2">
        <v>45981</v>
      </c>
      <c r="O224" s="21">
        <v>672.90997314453125</v>
      </c>
      <c r="P224" s="21">
        <v>675.55999755859375</v>
      </c>
      <c r="Q224" s="21">
        <v>651.8900146484375</v>
      </c>
      <c r="R224" s="21">
        <v>652.530029296875</v>
      </c>
      <c r="S224">
        <v>165293500</v>
      </c>
      <c r="T224" s="16">
        <f>(SP500_Data[[#This Row],[Close]]-R225)/R225</f>
        <v>-1.5242255122032547E-2</v>
      </c>
      <c r="U224" s="21">
        <v>60702200</v>
      </c>
    </row>
    <row r="225" spans="1:21" x14ac:dyDescent="0.25">
      <c r="A225" s="2">
        <v>45980</v>
      </c>
      <c r="B225" s="21">
        <v>490.10000610351563</v>
      </c>
      <c r="C225" s="21">
        <v>495.19000244140625</v>
      </c>
      <c r="D225" s="21">
        <v>482.82998657226563</v>
      </c>
      <c r="E225" s="21">
        <v>487.1199951171875</v>
      </c>
      <c r="F225" s="16">
        <f>(StockData[[#This Row],[Close]]-E226)/E226</f>
        <v>-1.3507793418885226E-2</v>
      </c>
      <c r="G225" s="21">
        <v>23245300</v>
      </c>
      <c r="H225" s="21">
        <f>IF(ISNUMBER(E225),MAX($E$2:E225),"")</f>
        <v>541.1500244140625</v>
      </c>
      <c r="I225" s="21">
        <f>IF(AND(ISNUMBER(E225),ISNUMBER(H225)),E225/H225-1,"")</f>
        <v>-9.9842976733442335E-2</v>
      </c>
      <c r="L225"/>
      <c r="M225"/>
      <c r="N225" s="2">
        <v>45980</v>
      </c>
      <c r="O225" s="21">
        <v>660.780029296875</v>
      </c>
      <c r="P225" s="21">
        <v>667.34002685546875</v>
      </c>
      <c r="Q225" s="21">
        <v>658.75</v>
      </c>
      <c r="R225" s="21">
        <v>662.6300048828125</v>
      </c>
      <c r="S225">
        <v>94703000</v>
      </c>
      <c r="T225" s="16">
        <f>(SP500_Data[[#This Row],[Close]]-R226)/R226</f>
        <v>3.8631495075568544E-3</v>
      </c>
      <c r="U225" s="21">
        <v>72020100</v>
      </c>
    </row>
    <row r="226" spans="1:21" x14ac:dyDescent="0.25">
      <c r="A226" s="2">
        <v>45979</v>
      </c>
      <c r="B226" s="21">
        <v>495.3699951171875</v>
      </c>
      <c r="C226" s="21">
        <v>502.98001098632813</v>
      </c>
      <c r="D226" s="21">
        <v>486.77999877929688</v>
      </c>
      <c r="E226" s="21">
        <v>493.79000854492188</v>
      </c>
      <c r="F226" s="16">
        <f>(StockData[[#This Row],[Close]]-E227)/E227</f>
        <v>-2.6995570263614536E-2</v>
      </c>
      <c r="G226" s="21">
        <v>33815100</v>
      </c>
      <c r="H226" s="21">
        <f>IF(ISNUMBER(E226),MAX($E$2:E226),"")</f>
        <v>541.1500244140625</v>
      </c>
      <c r="I226" s="21">
        <f>IF(AND(ISNUMBER(E226),ISNUMBER(H226)),E226/H226-1,"")</f>
        <v>-8.7517349593433602E-2</v>
      </c>
      <c r="L226"/>
      <c r="M226"/>
      <c r="N226" s="2">
        <v>45979</v>
      </c>
      <c r="O226" s="21">
        <v>662.0999755859375</v>
      </c>
      <c r="P226" s="21">
        <v>665.1199951171875</v>
      </c>
      <c r="Q226" s="21">
        <v>655.8599853515625</v>
      </c>
      <c r="R226" s="21">
        <v>660.08001708984375</v>
      </c>
      <c r="S226">
        <v>114467500</v>
      </c>
      <c r="T226" s="16">
        <f>(SP500_Data[[#This Row],[Close]]-R227)/R227</f>
        <v>-8.3975032130402718E-3</v>
      </c>
      <c r="U226" s="21">
        <v>54623300</v>
      </c>
    </row>
    <row r="227" spans="1:21" x14ac:dyDescent="0.25">
      <c r="A227" s="2">
        <v>45978</v>
      </c>
      <c r="B227" s="21">
        <v>508.45001220703131</v>
      </c>
      <c r="C227" s="21">
        <v>512.1199951171875</v>
      </c>
      <c r="D227" s="21">
        <v>504.91000366210938</v>
      </c>
      <c r="E227" s="21">
        <v>507.489990234375</v>
      </c>
      <c r="F227" s="16">
        <f>(StockData[[#This Row],[Close]]-E228)/E228</f>
        <v>-5.2726537301038372E-3</v>
      </c>
      <c r="G227" s="21">
        <v>19092800</v>
      </c>
      <c r="H227" s="21">
        <f>IF(ISNUMBER(E227),MAX($E$2:E227),"")</f>
        <v>541.1500244140625</v>
      </c>
      <c r="I227" s="21">
        <f>IF(AND(ISNUMBER(E227),ISNUMBER(H227)),E227/H227-1,"")</f>
        <v>-6.2200928875746353E-2</v>
      </c>
      <c r="L227"/>
      <c r="M227"/>
      <c r="N227" s="2">
        <v>45978</v>
      </c>
      <c r="O227" s="21">
        <v>669.70001220703125</v>
      </c>
      <c r="P227" s="21">
        <v>673.71002197265625</v>
      </c>
      <c r="Q227" s="21">
        <v>662.16998291015625</v>
      </c>
      <c r="R227" s="21">
        <v>665.66998291015625</v>
      </c>
      <c r="S227">
        <v>90456100</v>
      </c>
      <c r="T227" s="16">
        <f>(SP500_Data[[#This Row],[Close]]-R228)/R228</f>
        <v>-9.3164612889152145E-3</v>
      </c>
      <c r="U227" s="21">
        <v>70494400</v>
      </c>
    </row>
    <row r="228" spans="1:21" x14ac:dyDescent="0.25">
      <c r="A228" s="2">
        <v>45975</v>
      </c>
      <c r="B228" s="21">
        <v>498.23001098632813</v>
      </c>
      <c r="C228" s="21">
        <v>511.60000610351563</v>
      </c>
      <c r="D228" s="21">
        <v>497.44000244140625</v>
      </c>
      <c r="E228" s="21">
        <v>510.17999267578131</v>
      </c>
      <c r="F228" s="16">
        <f>(StockData[[#This Row],[Close]]-E229)/E229</f>
        <v>1.3689888561029234E-2</v>
      </c>
      <c r="G228" s="21">
        <v>28505700</v>
      </c>
      <c r="H228" s="21">
        <f>IF(ISNUMBER(E228),MAX($E$2:E228),"")</f>
        <v>541.1500244140625</v>
      </c>
      <c r="I228" s="21">
        <f>IF(AND(ISNUMBER(E228),ISNUMBER(H228)),E228/H228-1,"")</f>
        <v>-5.7230029272962502E-2</v>
      </c>
      <c r="L228"/>
      <c r="M228"/>
      <c r="N228" s="2">
        <v>45975</v>
      </c>
      <c r="O228" s="21">
        <v>665.3800048828125</v>
      </c>
      <c r="P228" s="21">
        <v>675.65997314453125</v>
      </c>
      <c r="Q228" s="21">
        <v>663.27001953125</v>
      </c>
      <c r="R228" s="21">
        <v>671.92999267578125</v>
      </c>
      <c r="S228">
        <v>96846700</v>
      </c>
      <c r="T228" s="16">
        <f>(SP500_Data[[#This Row],[Close]]-R229)/R229</f>
        <v>-1.6365894166793892E-4</v>
      </c>
      <c r="U228" s="21">
        <v>56896000</v>
      </c>
    </row>
    <row r="229" spans="1:21" x14ac:dyDescent="0.25">
      <c r="A229" s="2">
        <v>45974</v>
      </c>
      <c r="B229" s="21">
        <v>510.30999755859375</v>
      </c>
      <c r="C229" s="21">
        <v>513.5</v>
      </c>
      <c r="D229" s="21">
        <v>501.29000854492188</v>
      </c>
      <c r="E229" s="21">
        <v>503.29000854492188</v>
      </c>
      <c r="F229" s="16">
        <f>(StockData[[#This Row],[Close]]-E230)/E230</f>
        <v>-1.5357839101904134E-2</v>
      </c>
      <c r="G229" s="21">
        <v>25273100</v>
      </c>
      <c r="H229" s="21">
        <f>IF(ISNUMBER(E229),MAX($E$2:E229),"")</f>
        <v>541.1500244140625</v>
      </c>
      <c r="I229" s="21">
        <f>IF(AND(ISNUMBER(E229),ISNUMBER(H229)),E229/H229-1,"")</f>
        <v>-6.9962143880773264E-2</v>
      </c>
      <c r="L229"/>
      <c r="M229"/>
      <c r="N229" s="2">
        <v>45974</v>
      </c>
      <c r="O229" s="21">
        <v>680.5</v>
      </c>
      <c r="P229" s="21">
        <v>680.8599853515625</v>
      </c>
      <c r="Q229" s="21">
        <v>670.52001953125</v>
      </c>
      <c r="R229" s="21">
        <v>672.03997802734375</v>
      </c>
      <c r="S229">
        <v>103457800</v>
      </c>
      <c r="T229" s="16">
        <f>(SP500_Data[[#This Row],[Close]]-R230)/R230</f>
        <v>-1.6594027882646877E-2</v>
      </c>
      <c r="U229" s="21">
        <v>72545400</v>
      </c>
    </row>
    <row r="230" spans="1:21" x14ac:dyDescent="0.25">
      <c r="A230" s="2">
        <v>45973</v>
      </c>
      <c r="B230" s="21">
        <v>509.3599853515625</v>
      </c>
      <c r="C230" s="21">
        <v>511.67001342773438</v>
      </c>
      <c r="D230" s="21">
        <v>499.1199951171875</v>
      </c>
      <c r="E230" s="21">
        <v>511.1400146484375</v>
      </c>
      <c r="F230" s="16">
        <f>(StockData[[#This Row],[Close]]-E231)/E231</f>
        <v>4.8360895023920152E-3</v>
      </c>
      <c r="G230" s="21">
        <v>26574900</v>
      </c>
      <c r="H230" s="21">
        <f>IF(ISNUMBER(E230),MAX($E$2:E230),"")</f>
        <v>541.1500244140625</v>
      </c>
      <c r="I230" s="21">
        <f>IF(AND(ISNUMBER(E230),ISNUMBER(H230)),E230/H230-1,"")</f>
        <v>-5.545598893415693E-2</v>
      </c>
      <c r="L230"/>
      <c r="M230"/>
      <c r="N230" s="2">
        <v>45973</v>
      </c>
      <c r="O230" s="21">
        <v>684.78997802734375</v>
      </c>
      <c r="P230" s="21">
        <v>684.96002197265625</v>
      </c>
      <c r="Q230" s="21">
        <v>680.95001220703125</v>
      </c>
      <c r="R230" s="21">
        <v>683.3800048828125</v>
      </c>
      <c r="S230">
        <v>62312500</v>
      </c>
      <c r="T230" s="16">
        <f>(SP500_Data[[#This Row],[Close]]-R231)/R231</f>
        <v>5.5637610953513912E-4</v>
      </c>
      <c r="U230" s="21">
        <v>86288000</v>
      </c>
    </row>
    <row r="231" spans="1:21" x14ac:dyDescent="0.25">
      <c r="A231" s="2">
        <v>45972</v>
      </c>
      <c r="B231" s="21">
        <v>504.79998779296869</v>
      </c>
      <c r="C231" s="21">
        <v>509.60000610351563</v>
      </c>
      <c r="D231" s="21">
        <v>502.35000610351563</v>
      </c>
      <c r="E231" s="21">
        <v>508.67999267578131</v>
      </c>
      <c r="F231" s="16">
        <f>(StockData[[#This Row],[Close]]-E232)/E232</f>
        <v>5.2964282130065349E-3</v>
      </c>
      <c r="G231" s="21">
        <v>17980000</v>
      </c>
      <c r="H231" s="21">
        <f>IF(ISNUMBER(E231),MAX($E$2:E231),"")</f>
        <v>541.1500244140625</v>
      </c>
      <c r="I231" s="21">
        <f>IF(AND(ISNUMBER(E231),ISNUMBER(H231)),E231/H231-1,"")</f>
        <v>-6.0001903859172034E-2</v>
      </c>
      <c r="L231"/>
      <c r="M231"/>
      <c r="N231" s="2">
        <v>45972</v>
      </c>
      <c r="O231" s="21">
        <v>679.95001220703125</v>
      </c>
      <c r="P231" s="21">
        <v>683.57000732421875</v>
      </c>
      <c r="Q231" s="21">
        <v>678.72998046875</v>
      </c>
      <c r="R231" s="21">
        <v>683</v>
      </c>
      <c r="S231">
        <v>58953400</v>
      </c>
      <c r="T231" s="16">
        <f>(SP500_Data[[#This Row],[Close]]-R232)/R232</f>
        <v>2.2892661907207108E-3</v>
      </c>
      <c r="U231" s="21">
        <v>73499000</v>
      </c>
    </row>
    <row r="232" spans="1:21" x14ac:dyDescent="0.25">
      <c r="A232" s="2">
        <v>45971</v>
      </c>
      <c r="B232" s="21">
        <v>500.04000854492188</v>
      </c>
      <c r="C232" s="21">
        <v>506.85000610351563</v>
      </c>
      <c r="D232" s="21">
        <v>498.79998779296869</v>
      </c>
      <c r="E232" s="21">
        <v>506</v>
      </c>
      <c r="F232" s="16">
        <f>(StockData[[#This Row],[Close]]-E233)/E233</f>
        <v>1.8477501993575222E-2</v>
      </c>
      <c r="G232" s="21">
        <v>26101500</v>
      </c>
      <c r="H232" s="21">
        <f>IF(ISNUMBER(E232),MAX($E$2:E232),"")</f>
        <v>541.1500244140625</v>
      </c>
      <c r="I232" s="21">
        <f>IF(AND(ISNUMBER(E232),ISNUMBER(H232)),E232/H232-1,"")</f>
        <v>-6.495430625198928E-2</v>
      </c>
      <c r="L232"/>
      <c r="M232"/>
      <c r="N232" s="2">
        <v>45971</v>
      </c>
      <c r="O232" s="21">
        <v>677.239990234375</v>
      </c>
      <c r="P232" s="21">
        <v>682.17999267578125</v>
      </c>
      <c r="Q232" s="21">
        <v>675.030029296875</v>
      </c>
      <c r="R232" s="21">
        <v>681.44000244140625</v>
      </c>
      <c r="S232">
        <v>75842900</v>
      </c>
      <c r="T232" s="16">
        <f>(SP500_Data[[#This Row],[Close]]-R233)/R233</f>
        <v>1.560432239211758E-2</v>
      </c>
      <c r="U232" s="21">
        <v>69179200</v>
      </c>
    </row>
    <row r="233" spans="1:21" x14ac:dyDescent="0.25">
      <c r="A233" s="2">
        <v>45968</v>
      </c>
      <c r="B233" s="21">
        <v>496.95001220703131</v>
      </c>
      <c r="C233" s="21">
        <v>499.3800048828125</v>
      </c>
      <c r="D233" s="21">
        <v>493.25</v>
      </c>
      <c r="E233" s="21">
        <v>496.82000732421869</v>
      </c>
      <c r="F233" s="16">
        <f>(StockData[[#This Row],[Close]]-E234)/E234</f>
        <v>-5.6326448573534144E-4</v>
      </c>
      <c r="G233" s="21">
        <v>24019800</v>
      </c>
      <c r="H233" s="21">
        <f>IF(ISNUMBER(E233),MAX($E$2:E233),"")</f>
        <v>541.1500244140625</v>
      </c>
      <c r="I233" s="21">
        <f>IF(AND(ISNUMBER(E233),ISNUMBER(H233)),E233/H233-1,"")</f>
        <v>-8.1918165185047798E-2</v>
      </c>
      <c r="L233"/>
      <c r="M233"/>
      <c r="N233" s="2">
        <v>45968</v>
      </c>
      <c r="O233" s="21">
        <v>667.90997314453125</v>
      </c>
      <c r="P233" s="21">
        <v>671.08001708984375</v>
      </c>
      <c r="Q233" s="21">
        <v>661.21002197265625</v>
      </c>
      <c r="R233" s="21">
        <v>670.969970703125</v>
      </c>
      <c r="S233">
        <v>100592400</v>
      </c>
      <c r="T233" s="16">
        <f>(SP500_Data[[#This Row],[Close]]-R234)/R234</f>
        <v>9.8457899618834173E-4</v>
      </c>
      <c r="U233" s="21">
        <v>89622100</v>
      </c>
    </row>
    <row r="234" spans="1:21" x14ac:dyDescent="0.25">
      <c r="A234" s="2">
        <v>45967</v>
      </c>
      <c r="B234" s="21">
        <v>505.66000366210938</v>
      </c>
      <c r="C234" s="21">
        <v>505.70001220703131</v>
      </c>
      <c r="D234" s="21">
        <v>495.80999755859375</v>
      </c>
      <c r="E234" s="21">
        <v>497.10000610351563</v>
      </c>
      <c r="F234" s="16">
        <f>(StockData[[#This Row],[Close]]-E235)/E235</f>
        <v>-1.9835944250241249E-2</v>
      </c>
      <c r="G234" s="21">
        <v>27406500</v>
      </c>
      <c r="H234" s="21">
        <f>IF(ISNUMBER(E234),MAX($E$2:E234),"")</f>
        <v>541.1500244140625</v>
      </c>
      <c r="I234" s="21">
        <f>IF(AND(ISNUMBER(E234),ISNUMBER(H234)),E234/H234-1,"")</f>
        <v>-8.1400750851379211E-2</v>
      </c>
      <c r="L234"/>
      <c r="M234"/>
      <c r="N234" s="2">
        <v>45967</v>
      </c>
      <c r="O234" s="21">
        <v>676.469970703125</v>
      </c>
      <c r="P234" s="21">
        <v>677.3800048828125</v>
      </c>
      <c r="Q234" s="21">
        <v>668.719970703125</v>
      </c>
      <c r="R234" s="21">
        <v>670.30999755859375</v>
      </c>
      <c r="S234">
        <v>85035300</v>
      </c>
      <c r="T234" s="16">
        <f>(SP500_Data[[#This Row],[Close]]-R235)/R235</f>
        <v>-1.0729388925125328E-2</v>
      </c>
      <c r="U234" s="21">
        <v>68082200</v>
      </c>
    </row>
    <row r="235" spans="1:21" x14ac:dyDescent="0.25">
      <c r="A235" s="2">
        <v>45966</v>
      </c>
      <c r="B235" s="21">
        <v>513.29998779296875</v>
      </c>
      <c r="C235" s="21">
        <v>514.83001708984375</v>
      </c>
      <c r="D235" s="21">
        <v>506.57998657226563</v>
      </c>
      <c r="E235" s="21">
        <v>507.16000366210938</v>
      </c>
      <c r="F235" s="16">
        <f>(StockData[[#This Row],[Close]]-E236)/E236</f>
        <v>-1.3940491881658754E-2</v>
      </c>
      <c r="G235" s="21">
        <v>23024300</v>
      </c>
      <c r="H235" s="21">
        <f>IF(ISNUMBER(E235),MAX($E$2:E235),"")</f>
        <v>541.1500244140625</v>
      </c>
      <c r="I235" s="21">
        <f>IF(AND(ISNUMBER(E235),ISNUMBER(H235)),E235/H235-1,"")</f>
        <v>-6.2810716471382033E-2</v>
      </c>
      <c r="L235"/>
      <c r="M235"/>
      <c r="N235" s="2">
        <v>45966</v>
      </c>
      <c r="O235" s="21">
        <v>674.97998046875</v>
      </c>
      <c r="P235" s="21">
        <v>680.8599853515625</v>
      </c>
      <c r="Q235" s="21">
        <v>674.16998291015625</v>
      </c>
      <c r="R235" s="21">
        <v>677.58001708984375</v>
      </c>
      <c r="S235">
        <v>74402400</v>
      </c>
      <c r="T235" s="16">
        <f>(SP500_Data[[#This Row],[Close]]-R236)/R236</f>
        <v>3.4654743340312671E-3</v>
      </c>
      <c r="U235" s="21">
        <v>81708900</v>
      </c>
    </row>
    <row r="236" spans="1:21" x14ac:dyDescent="0.25">
      <c r="A236" s="2">
        <v>45965</v>
      </c>
      <c r="B236" s="21">
        <v>511.760009765625</v>
      </c>
      <c r="C236" s="21">
        <v>515.54998779296875</v>
      </c>
      <c r="D236" s="21">
        <v>507.83999633789063</v>
      </c>
      <c r="E236" s="21">
        <v>514.33001708984375</v>
      </c>
      <c r="F236" s="16">
        <f>(StockData[[#This Row],[Close]]-E237)/E237</f>
        <v>-5.2221574261423062E-3</v>
      </c>
      <c r="G236" s="21">
        <v>20958700</v>
      </c>
      <c r="H236" s="21">
        <f>IF(ISNUMBER(E236),MAX($E$2:E236),"")</f>
        <v>541.1500244140625</v>
      </c>
      <c r="I236" s="21">
        <f>IF(AND(ISNUMBER(E236),ISNUMBER(H236)),E236/H236-1,"")</f>
        <v>-4.9561131135970049E-2</v>
      </c>
      <c r="L236"/>
      <c r="M236"/>
      <c r="N236" s="2">
        <v>45965</v>
      </c>
      <c r="O236" s="21">
        <v>676.1099853515625</v>
      </c>
      <c r="P236" s="21">
        <v>679.96002197265625</v>
      </c>
      <c r="Q236" s="21">
        <v>674.58001708984375</v>
      </c>
      <c r="R236" s="21">
        <v>675.239990234375</v>
      </c>
      <c r="S236">
        <v>78427000</v>
      </c>
      <c r="T236" s="16">
        <f>(SP500_Data[[#This Row],[Close]]-R237)/R237</f>
        <v>-1.1853596017736227E-2</v>
      </c>
      <c r="U236" s="21">
        <v>69452200</v>
      </c>
    </row>
    <row r="237" spans="1:21" x14ac:dyDescent="0.25">
      <c r="A237" s="2">
        <v>45964</v>
      </c>
      <c r="B237" s="21">
        <v>519.80999755859375</v>
      </c>
      <c r="C237" s="21">
        <v>524.96002197265625</v>
      </c>
      <c r="D237" s="21">
        <v>514.59002685546875</v>
      </c>
      <c r="E237" s="21">
        <v>517.030029296875</v>
      </c>
      <c r="F237" s="16">
        <f>(StockData[[#This Row],[Close]]-E238)/E238</f>
        <v>-1.5062827396075745E-3</v>
      </c>
      <c r="G237" s="21">
        <v>22374700</v>
      </c>
      <c r="H237" s="21">
        <f>IF(ISNUMBER(E237),MAX($E$2:E237),"")</f>
        <v>541.1500244140625</v>
      </c>
      <c r="I237" s="21">
        <f>IF(AND(ISNUMBER(E237),ISNUMBER(H237)),E237/H237-1,"")</f>
        <v>-4.4571734323219814E-2</v>
      </c>
      <c r="L237"/>
      <c r="M237"/>
      <c r="N237" s="2">
        <v>45964</v>
      </c>
      <c r="O237" s="21">
        <v>685.66998291015625</v>
      </c>
      <c r="P237" s="21">
        <v>685.79998779296875</v>
      </c>
      <c r="Q237" s="21">
        <v>679.94000244140625</v>
      </c>
      <c r="R237" s="21">
        <v>683.34002685546875</v>
      </c>
      <c r="S237">
        <v>57315000</v>
      </c>
      <c r="T237" s="16">
        <f>(SP500_Data[[#This Row],[Close]]-R238)/R238</f>
        <v>1.8767107020743238E-3</v>
      </c>
      <c r="U237" s="21">
        <v>97945600</v>
      </c>
    </row>
    <row r="238" spans="1:21" x14ac:dyDescent="0.25">
      <c r="A238" s="2">
        <v>45961</v>
      </c>
      <c r="B238" s="21">
        <v>528.8800048828125</v>
      </c>
      <c r="C238" s="21">
        <v>529.32000732421875</v>
      </c>
      <c r="D238" s="21">
        <v>515.0999755859375</v>
      </c>
      <c r="E238" s="21">
        <v>517.80999755859375</v>
      </c>
      <c r="F238" s="16">
        <f>(StockData[[#This Row],[Close]]-E239)/E239</f>
        <v>-1.5120990678951091E-2</v>
      </c>
      <c r="G238" s="21">
        <v>34006400</v>
      </c>
      <c r="H238" s="21">
        <f>IF(ISNUMBER(E238),MAX($E$2:E238),"")</f>
        <v>541.1500244140625</v>
      </c>
      <c r="I238" s="21">
        <f>IF(AND(ISNUMBER(E238),ISNUMBER(H238)),E238/H238-1,"")</f>
        <v>-4.3130418188080943E-2</v>
      </c>
      <c r="L238"/>
      <c r="M238"/>
      <c r="N238" s="2">
        <v>45961</v>
      </c>
      <c r="O238" s="21">
        <v>685.03997802734375</v>
      </c>
      <c r="P238" s="21">
        <v>685.08001708984375</v>
      </c>
      <c r="Q238" s="21">
        <v>679.239990234375</v>
      </c>
      <c r="R238" s="21">
        <v>682.05999755859375</v>
      </c>
      <c r="S238">
        <v>87164100</v>
      </c>
      <c r="T238" s="16">
        <f>(SP500_Data[[#This Row],[Close]]-R239)/R239</f>
        <v>3.2802030105935939E-3</v>
      </c>
      <c r="U238" s="21">
        <v>90459200</v>
      </c>
    </row>
    <row r="239" spans="1:21" x14ac:dyDescent="0.25">
      <c r="A239" s="2">
        <v>45960</v>
      </c>
      <c r="B239" s="21">
        <v>530.47998046875</v>
      </c>
      <c r="C239" s="21">
        <v>534.969970703125</v>
      </c>
      <c r="D239" s="21">
        <v>522.1199951171875</v>
      </c>
      <c r="E239" s="21">
        <v>525.760009765625</v>
      </c>
      <c r="F239" s="16">
        <f>(StockData[[#This Row],[Close]]-E240)/E240</f>
        <v>-2.915700929418202E-2</v>
      </c>
      <c r="G239" s="21">
        <v>41023100</v>
      </c>
      <c r="H239" s="21">
        <f>IF(ISNUMBER(E239),MAX($E$2:E239),"")</f>
        <v>541.1500244140625</v>
      </c>
      <c r="I239" s="21">
        <f>IF(AND(ISNUMBER(E239),ISNUMBER(H239)),E239/H239-1,"")</f>
        <v>-2.8439460323597454E-2</v>
      </c>
      <c r="L239"/>
      <c r="M239"/>
      <c r="N239" s="2">
        <v>45960</v>
      </c>
      <c r="O239" s="21">
        <v>683.9000244140625</v>
      </c>
      <c r="P239" s="21">
        <v>685.94000244140625</v>
      </c>
      <c r="Q239" s="21">
        <v>679.83001708984375</v>
      </c>
      <c r="R239" s="21">
        <v>679.83001708984375</v>
      </c>
      <c r="S239">
        <v>76335800</v>
      </c>
      <c r="T239" s="16">
        <f>(SP500_Data[[#This Row],[Close]]-R240)/R240</f>
        <v>-1.0998119550020342E-2</v>
      </c>
      <c r="U239" s="21">
        <v>101952200</v>
      </c>
    </row>
    <row r="240" spans="1:21" x14ac:dyDescent="0.25">
      <c r="A240" s="2">
        <v>45959</v>
      </c>
      <c r="B240" s="21">
        <v>544.94000244140625</v>
      </c>
      <c r="C240" s="21">
        <v>546.27001953125</v>
      </c>
      <c r="D240" s="21">
        <v>536.72998046875</v>
      </c>
      <c r="E240" s="21">
        <v>541.54998779296875</v>
      </c>
      <c r="F240" s="16">
        <f>(StockData[[#This Row],[Close]]-E241)/E241</f>
        <v>-9.5932171900993944E-4</v>
      </c>
      <c r="G240" s="21">
        <v>36023000</v>
      </c>
      <c r="H240" s="21">
        <f>IF(ISNUMBER(E240),MAX($E$2:E240),"")</f>
        <v>541.54998779296875</v>
      </c>
      <c r="I240" s="21">
        <f>IF(AND(ISNUMBER(E240),ISNUMBER(H240)),E240/H240-1,"")</f>
        <v>0</v>
      </c>
      <c r="L240"/>
      <c r="M240"/>
      <c r="N240" s="2">
        <v>45959</v>
      </c>
      <c r="O240" s="21">
        <v>688.719970703125</v>
      </c>
      <c r="P240" s="21">
        <v>689.70001220703125</v>
      </c>
      <c r="Q240" s="21">
        <v>682.8699951171875</v>
      </c>
      <c r="R240" s="21">
        <v>687.3900146484375</v>
      </c>
      <c r="S240">
        <v>85657100</v>
      </c>
      <c r="T240" s="16">
        <f>(SP500_Data[[#This Row],[Close]]-R241)/R241</f>
        <v>4.8033227231455218E-4</v>
      </c>
      <c r="U240" s="21">
        <v>61169000</v>
      </c>
    </row>
    <row r="241" spans="1:21" x14ac:dyDescent="0.25">
      <c r="A241" s="2">
        <v>45958</v>
      </c>
      <c r="B241" s="21">
        <v>550</v>
      </c>
      <c r="C241" s="21">
        <v>553.719970703125</v>
      </c>
      <c r="D241" s="21">
        <v>540.77001953125</v>
      </c>
      <c r="E241" s="21">
        <v>542.07000732421875</v>
      </c>
      <c r="F241" s="16">
        <f>(StockData[[#This Row],[Close]]-E242)/E242</f>
        <v>1.9848712005754429E-2</v>
      </c>
      <c r="G241" s="21">
        <v>29986700</v>
      </c>
      <c r="H241" s="21">
        <f>IF(ISNUMBER(E241),MAX($E$2:E241),"")</f>
        <v>542.07000732421875</v>
      </c>
      <c r="I241" s="21">
        <f>IF(AND(ISNUMBER(E241),ISNUMBER(H241)),E241/H241-1,"")</f>
        <v>0</v>
      </c>
      <c r="L241"/>
      <c r="M241"/>
      <c r="N241" s="2">
        <v>45958</v>
      </c>
      <c r="O241" s="21">
        <v>687.04998779296875</v>
      </c>
      <c r="P241" s="21">
        <v>688.90997314453125</v>
      </c>
      <c r="Q241" s="21">
        <v>684.83001708984375</v>
      </c>
      <c r="R241" s="21">
        <v>687.05999755859375</v>
      </c>
      <c r="S241">
        <v>61738100</v>
      </c>
      <c r="T241" s="16">
        <f>(SP500_Data[[#This Row],[Close]]-R242)/R242</f>
        <v>2.6560144623145048E-3</v>
      </c>
      <c r="U241" s="21">
        <v>63772400</v>
      </c>
    </row>
    <row r="242" spans="1:21" x14ac:dyDescent="0.25">
      <c r="A242" s="2">
        <v>45957</v>
      </c>
      <c r="B242" s="21">
        <v>531.780029296875</v>
      </c>
      <c r="C242" s="21">
        <v>534.58001708984375</v>
      </c>
      <c r="D242" s="21">
        <v>529.010009765625</v>
      </c>
      <c r="E242" s="21">
        <v>531.52001953125</v>
      </c>
      <c r="F242" s="16">
        <f>(StockData[[#This Row],[Close]]-E243)/E243</f>
        <v>1.510672905593376E-2</v>
      </c>
      <c r="G242" s="21">
        <v>18734700</v>
      </c>
      <c r="H242" s="21">
        <f>IF(ISNUMBER(E242),MAX($E$2:E242),"")</f>
        <v>542.07000732421875</v>
      </c>
      <c r="I242" s="21">
        <f>IF(AND(ISNUMBER(E242),ISNUMBER(H242)),E242/H242-1,"")</f>
        <v>-1.9462408269082965E-2</v>
      </c>
      <c r="L242"/>
      <c r="M242"/>
      <c r="N242" s="2">
        <v>45957</v>
      </c>
      <c r="O242" s="21">
        <v>682.72998046875</v>
      </c>
      <c r="P242" s="21">
        <v>685.53997802734375</v>
      </c>
      <c r="Q242" s="21">
        <v>682.1199951171875</v>
      </c>
      <c r="R242" s="21">
        <v>685.239990234375</v>
      </c>
      <c r="S242">
        <v>63339800</v>
      </c>
      <c r="T242" s="16">
        <f>(SP500_Data[[#This Row],[Close]]-R243)/R243</f>
        <v>1.1797696913067552E-2</v>
      </c>
      <c r="U242" s="21">
        <v>72780100</v>
      </c>
    </row>
    <row r="243" spans="1:21" x14ac:dyDescent="0.25">
      <c r="A243" s="2">
        <v>45954</v>
      </c>
      <c r="B243" s="21">
        <v>522.78997802734375</v>
      </c>
      <c r="C243" s="21">
        <v>525.3499755859375</v>
      </c>
      <c r="D243" s="21">
        <v>520.71002197265625</v>
      </c>
      <c r="E243" s="21">
        <v>523.6099853515625</v>
      </c>
      <c r="F243" s="16">
        <f>(StockData[[#This Row],[Close]]-E244)/E244</f>
        <v>5.8590514201495979E-3</v>
      </c>
      <c r="G243" s="21">
        <v>15532400</v>
      </c>
      <c r="H243" s="21">
        <f>IF(ISNUMBER(E243),MAX($E$2:E243),"")</f>
        <v>542.07000732421875</v>
      </c>
      <c r="I243" s="21">
        <f>IF(AND(ISNUMBER(E243),ISNUMBER(H243)),E243/H243-1,"")</f>
        <v>-3.4054682463948049E-2</v>
      </c>
      <c r="L243"/>
      <c r="M243"/>
      <c r="N243" s="2">
        <v>45954</v>
      </c>
      <c r="O243" s="21">
        <v>676.46002197265625</v>
      </c>
      <c r="P243" s="21">
        <v>678.469970703125</v>
      </c>
      <c r="Q243" s="21">
        <v>675.6500244140625</v>
      </c>
      <c r="R243" s="21">
        <v>677.25</v>
      </c>
      <c r="S243">
        <v>74356500</v>
      </c>
      <c r="T243" s="16">
        <f>(SP500_Data[[#This Row],[Close]]-R244)/R244</f>
        <v>8.1725469729739351E-3</v>
      </c>
      <c r="U243" s="21">
        <v>69934400</v>
      </c>
    </row>
    <row r="244" spans="1:21" x14ac:dyDescent="0.25">
      <c r="A244" s="2">
        <v>45953</v>
      </c>
      <c r="B244" s="21">
        <v>522.46002197265625</v>
      </c>
      <c r="C244" s="21">
        <v>523.95001220703125</v>
      </c>
      <c r="D244" s="21">
        <v>518.6099853515625</v>
      </c>
      <c r="E244" s="21">
        <v>520.55999755859375</v>
      </c>
      <c r="F244" s="16">
        <f>(StockData[[#This Row],[Close]]-E245)/E245</f>
        <v>3.8459161822434283E-5</v>
      </c>
      <c r="G244" s="21">
        <v>14023500</v>
      </c>
      <c r="H244" s="21">
        <f>IF(ISNUMBER(E244),MAX($E$2:E244),"")</f>
        <v>542.07000732421875</v>
      </c>
      <c r="I244" s="21">
        <f>IF(AND(ISNUMBER(E244),ISNUMBER(H244)),E244/H244-1,"")</f>
        <v>-3.9681239461676343E-2</v>
      </c>
      <c r="L244"/>
      <c r="M244"/>
      <c r="N244" s="2">
        <v>45953</v>
      </c>
      <c r="O244" s="21">
        <v>668.1199951171875</v>
      </c>
      <c r="P244" s="21">
        <v>672.71002197265625</v>
      </c>
      <c r="Q244" s="21">
        <v>667.79998779296875</v>
      </c>
      <c r="R244" s="21">
        <v>671.760009765625</v>
      </c>
      <c r="S244">
        <v>65604500</v>
      </c>
      <c r="T244" s="16">
        <f>(SP500_Data[[#This Row],[Close]]-R245)/R245</f>
        <v>5.929952148911892E-3</v>
      </c>
      <c r="U244" s="21">
        <v>78034500</v>
      </c>
    </row>
    <row r="245" spans="1:21" x14ac:dyDescent="0.25">
      <c r="A245" s="2">
        <v>45952</v>
      </c>
      <c r="B245" s="21">
        <v>521.1500244140625</v>
      </c>
      <c r="C245" s="21">
        <v>525.22998046875</v>
      </c>
      <c r="D245" s="21">
        <v>517.71002197265625</v>
      </c>
      <c r="E245" s="21">
        <v>520.53997802734375</v>
      </c>
      <c r="F245" s="16">
        <f>(StockData[[#This Row],[Close]]-E246)/E246</f>
        <v>5.5635069973014881E-3</v>
      </c>
      <c r="G245" s="21">
        <v>18962700</v>
      </c>
      <c r="H245" s="21">
        <f>IF(ISNUMBER(E245),MAX($E$2:E245),"")</f>
        <v>542.07000732421875</v>
      </c>
      <c r="I245" s="21">
        <f>IF(AND(ISNUMBER(E245),ISNUMBER(H245)),E245/H245-1,"")</f>
        <v>-3.9718171095929344E-2</v>
      </c>
      <c r="L245"/>
      <c r="M245"/>
      <c r="N245" s="2">
        <v>45952</v>
      </c>
      <c r="O245" s="21">
        <v>672</v>
      </c>
      <c r="P245" s="21">
        <v>672</v>
      </c>
      <c r="Q245" s="21">
        <v>663.29998779296875</v>
      </c>
      <c r="R245" s="21">
        <v>667.79998779296875</v>
      </c>
      <c r="S245">
        <v>80564000</v>
      </c>
      <c r="T245" s="16">
        <f>(SP500_Data[[#This Row],[Close]]-R246)/R246</f>
        <v>-5.1989309368668125E-3</v>
      </c>
      <c r="U245" s="21">
        <v>66133900</v>
      </c>
    </row>
    <row r="246" spans="1:21" x14ac:dyDescent="0.25">
      <c r="A246" s="2">
        <v>45951</v>
      </c>
      <c r="B246" s="21">
        <v>517.5</v>
      </c>
      <c r="C246" s="21">
        <v>518.69000244140625</v>
      </c>
      <c r="D246" s="21">
        <v>513.03997802734375</v>
      </c>
      <c r="E246" s="21">
        <v>517.65997314453125</v>
      </c>
      <c r="F246" s="16">
        <f>(StockData[[#This Row],[Close]]-E247)/E247</f>
        <v>1.6834597306015634E-3</v>
      </c>
      <c r="G246" s="21">
        <v>15586200</v>
      </c>
      <c r="H246" s="21">
        <f>IF(ISNUMBER(E246),MAX($E$2:E246),"")</f>
        <v>542.07000732421875</v>
      </c>
      <c r="I246" s="21">
        <f>IF(AND(ISNUMBER(E246),ISNUMBER(H246)),E246/H246-1,"")</f>
        <v>-4.5031146991845183E-2</v>
      </c>
      <c r="L246"/>
      <c r="M246"/>
      <c r="N246" s="2">
        <v>45951</v>
      </c>
      <c r="O246" s="21">
        <v>671.44000244140625</v>
      </c>
      <c r="P246" s="21">
        <v>672.989990234375</v>
      </c>
      <c r="Q246" s="21">
        <v>669.97998046875</v>
      </c>
      <c r="R246" s="21">
        <v>671.28997802734375</v>
      </c>
      <c r="S246">
        <v>56249000</v>
      </c>
      <c r="T246" s="16">
        <f>(SP500_Data[[#This Row],[Close]]-R247)/R247</f>
        <v>-1.4911017141396175E-5</v>
      </c>
      <c r="U246" s="21">
        <v>63133100</v>
      </c>
    </row>
    <row r="247" spans="1:21" x14ac:dyDescent="0.25">
      <c r="A247" s="2">
        <v>45950</v>
      </c>
      <c r="B247" s="21">
        <v>514.6099853515625</v>
      </c>
      <c r="C247" s="21">
        <v>518.70001220703125</v>
      </c>
      <c r="D247" s="21">
        <v>513.42999267578125</v>
      </c>
      <c r="E247" s="21">
        <v>516.78997802734375</v>
      </c>
      <c r="F247" s="16">
        <f>(StockData[[#This Row],[Close]]-E248)/E248</f>
        <v>6.2501671223287912E-3</v>
      </c>
      <c r="G247" s="21">
        <v>14665600</v>
      </c>
      <c r="H247" s="21">
        <f>IF(ISNUMBER(E247),MAX($E$2:E247),"")</f>
        <v>542.07000732421875</v>
      </c>
      <c r="I247" s="21">
        <f>IF(AND(ISNUMBER(E247),ISNUMBER(H247)),E247/H247-1,"")</f>
        <v>-4.6636096731606624E-2</v>
      </c>
      <c r="L247"/>
      <c r="M247"/>
      <c r="N247" s="2">
        <v>45950</v>
      </c>
      <c r="O247" s="21">
        <v>667.32000732421875</v>
      </c>
      <c r="P247" s="21">
        <v>672.21002197265625</v>
      </c>
      <c r="Q247" s="21">
        <v>667.27001953125</v>
      </c>
      <c r="R247" s="21">
        <v>671.29998779296875</v>
      </c>
      <c r="S247">
        <v>60493400</v>
      </c>
      <c r="T247" s="16">
        <f>(SP500_Data[[#This Row],[Close]]-R248)/R248</f>
        <v>1.0400477117627465E-2</v>
      </c>
      <c r="U247" s="21">
        <v>85178900</v>
      </c>
    </row>
    <row r="248" spans="1:21" x14ac:dyDescent="0.25">
      <c r="A248" s="2">
        <v>45947</v>
      </c>
      <c r="B248" s="21">
        <v>509.04000854492188</v>
      </c>
      <c r="C248" s="21">
        <v>515.47998046875</v>
      </c>
      <c r="D248" s="21">
        <v>507.30999755859375</v>
      </c>
      <c r="E248" s="21">
        <v>513.58001708984375</v>
      </c>
      <c r="F248" s="16">
        <f>(StockData[[#This Row],[Close]]-E249)/E249</f>
        <v>3.8506514624172265E-3</v>
      </c>
      <c r="G248" s="21">
        <v>19867800</v>
      </c>
      <c r="H248" s="21">
        <f>IF(ISNUMBER(E248),MAX($E$2:E248),"")</f>
        <v>542.07000732421875</v>
      </c>
      <c r="I248" s="21">
        <f>IF(AND(ISNUMBER(E248),ISNUMBER(H248)),E248/H248-1,"")</f>
        <v>-5.2557769014021094E-2</v>
      </c>
      <c r="L248"/>
      <c r="M248"/>
      <c r="N248" s="2">
        <v>45947</v>
      </c>
      <c r="O248" s="21">
        <v>659.5</v>
      </c>
      <c r="P248" s="21">
        <v>665.760009765625</v>
      </c>
      <c r="Q248" s="21">
        <v>658.1400146484375</v>
      </c>
      <c r="R248" s="21">
        <v>664.3900146484375</v>
      </c>
      <c r="S248">
        <v>96500900</v>
      </c>
      <c r="T248" s="16">
        <f>(SP500_Data[[#This Row],[Close]]-R249)/R249</f>
        <v>5.6763137515906887E-3</v>
      </c>
      <c r="U248" s="21">
        <v>65219200</v>
      </c>
    </row>
    <row r="249" spans="1:21" x14ac:dyDescent="0.25">
      <c r="A249" s="2">
        <v>45946</v>
      </c>
      <c r="B249" s="21">
        <v>512.58001708984375</v>
      </c>
      <c r="C249" s="21">
        <v>516.8499755859375</v>
      </c>
      <c r="D249" s="21">
        <v>508.1300048828125</v>
      </c>
      <c r="E249" s="21">
        <v>511.6099853515625</v>
      </c>
      <c r="F249" s="16">
        <f>(StockData[[#This Row],[Close]]-E250)/E250</f>
        <v>-3.5448013364658285E-3</v>
      </c>
      <c r="G249" s="21">
        <v>15559600</v>
      </c>
      <c r="H249" s="21">
        <f>IF(ISNUMBER(E249),MAX($E$2:E249),"")</f>
        <v>542.07000732421875</v>
      </c>
      <c r="I249" s="21">
        <f>IF(AND(ISNUMBER(E249),ISNUMBER(H249)),E249/H249-1,"")</f>
        <v>-5.6192044498115434E-2</v>
      </c>
      <c r="L249"/>
      <c r="M249"/>
      <c r="N249" s="2">
        <v>45946</v>
      </c>
      <c r="O249" s="21">
        <v>666.82000732421875</v>
      </c>
      <c r="P249" s="21">
        <v>668.71002197265625</v>
      </c>
      <c r="Q249" s="21">
        <v>657.1099853515625</v>
      </c>
      <c r="R249" s="21">
        <v>660.6400146484375</v>
      </c>
      <c r="S249">
        <v>110563300</v>
      </c>
      <c r="T249" s="16">
        <f>(SP500_Data[[#This Row],[Close]]-R250)/R250</f>
        <v>-6.8102415594580544E-3</v>
      </c>
      <c r="U249" s="21">
        <v>70820900</v>
      </c>
    </row>
    <row r="250" spans="1:21" x14ac:dyDescent="0.25">
      <c r="A250" s="2">
        <v>45945</v>
      </c>
      <c r="B250" s="21">
        <v>514.96002197265625</v>
      </c>
      <c r="C250" s="21">
        <v>517.19000244140625</v>
      </c>
      <c r="D250" s="21">
        <v>510</v>
      </c>
      <c r="E250" s="21">
        <v>513.42999267578125</v>
      </c>
      <c r="F250" s="16">
        <f>(StockData[[#This Row],[Close]]-E251)/E251</f>
        <v>-2.7263011165118179E-4</v>
      </c>
      <c r="G250" s="21">
        <v>14694700</v>
      </c>
      <c r="H250" s="21">
        <f>IF(ISNUMBER(E250),MAX($E$2:E250),"")</f>
        <v>542.07000732421875</v>
      </c>
      <c r="I250" s="21">
        <f>IF(AND(ISNUMBER(E250),ISNUMBER(H250)),E250/H250-1,"")</f>
        <v>-5.2834531078026492E-2</v>
      </c>
      <c r="L250"/>
      <c r="M250"/>
      <c r="N250" s="2">
        <v>45945</v>
      </c>
      <c r="O250" s="21">
        <v>666.82000732421875</v>
      </c>
      <c r="P250" s="21">
        <v>670.22998046875</v>
      </c>
      <c r="Q250" s="21">
        <v>658.92999267578125</v>
      </c>
      <c r="R250" s="21">
        <v>665.16998291015625</v>
      </c>
      <c r="S250">
        <v>81702600</v>
      </c>
      <c r="T250" s="16">
        <f>(SP500_Data[[#This Row],[Close]]-R251)/R251</f>
        <v>4.4395489907074447E-3</v>
      </c>
      <c r="U250" s="21">
        <v>81983500</v>
      </c>
    </row>
    <row r="251" spans="1:21" x14ac:dyDescent="0.25">
      <c r="A251" s="2">
        <v>45944</v>
      </c>
      <c r="B251" s="21">
        <v>510.23001098632813</v>
      </c>
      <c r="C251" s="21">
        <v>515.280029296875</v>
      </c>
      <c r="D251" s="21">
        <v>506</v>
      </c>
      <c r="E251" s="21">
        <v>513.57000732421875</v>
      </c>
      <c r="F251" s="16">
        <f>(StockData[[#This Row],[Close]]-E252)/E252</f>
        <v>-9.3372333459389146E-4</v>
      </c>
      <c r="G251" s="21">
        <v>14684300</v>
      </c>
      <c r="H251" s="21">
        <f>IF(ISNUMBER(E251),MAX($E$2:E251),"")</f>
        <v>542.07000732421875</v>
      </c>
      <c r="I251" s="21">
        <f>IF(AND(ISNUMBER(E251),ISNUMBER(H251)),E251/H251-1,"")</f>
        <v>-5.2576234831147595E-2</v>
      </c>
      <c r="L251"/>
      <c r="M251"/>
      <c r="N251" s="2">
        <v>45944</v>
      </c>
      <c r="O251" s="21">
        <v>657.16998291015625</v>
      </c>
      <c r="P251" s="21">
        <v>665.83001708984375</v>
      </c>
      <c r="Q251" s="21">
        <v>653.16998291015625</v>
      </c>
      <c r="R251" s="21">
        <v>662.22998046875</v>
      </c>
      <c r="S251">
        <v>88779600</v>
      </c>
      <c r="T251" s="16">
        <f>(SP500_Data[[#This Row],[Close]]-R252)/R252</f>
        <v>-1.221642111239853E-3</v>
      </c>
      <c r="U251" s="21">
        <v>74522200</v>
      </c>
    </row>
    <row r="252" spans="1:21" x14ac:dyDescent="0.25">
      <c r="A252" s="2">
        <v>45943</v>
      </c>
      <c r="B252" s="21">
        <v>516.40997314453125</v>
      </c>
      <c r="C252" s="21">
        <v>516.40997314453125</v>
      </c>
      <c r="D252" s="21">
        <v>511.67999267578131</v>
      </c>
      <c r="E252" s="21">
        <v>514.04998779296875</v>
      </c>
      <c r="F252" s="16">
        <f>(StockData[[#This Row],[Close]]-E253)/E253</f>
        <v>6.0474330467462575E-3</v>
      </c>
      <c r="G252" s="21">
        <v>14284200</v>
      </c>
      <c r="H252" s="21">
        <f>IF(ISNUMBER(E252),MAX($E$2:E252),"")</f>
        <v>542.07000732421875</v>
      </c>
      <c r="I252" s="21">
        <f>IF(AND(ISNUMBER(E252),ISNUMBER(H252)),E252/H252-1,"")</f>
        <v>-5.1690776380643566E-2</v>
      </c>
      <c r="L252"/>
      <c r="M252"/>
      <c r="N252" s="2">
        <v>45943</v>
      </c>
      <c r="O252" s="21">
        <v>660.6500244140625</v>
      </c>
      <c r="P252" s="21">
        <v>665.1300048828125</v>
      </c>
      <c r="Q252" s="21">
        <v>659.77001953125</v>
      </c>
      <c r="R252" s="21">
        <v>663.03997802734375</v>
      </c>
      <c r="S252">
        <v>79560500</v>
      </c>
      <c r="T252" s="16">
        <f>(SP500_Data[[#This Row],[Close]]-R253)/R253</f>
        <v>1.534402958011343E-2</v>
      </c>
      <c r="U252" s="21">
        <v>61519500</v>
      </c>
    </row>
    <row r="253" spans="1:21" x14ac:dyDescent="0.25">
      <c r="A253" s="2">
        <v>45940</v>
      </c>
      <c r="B253" s="21">
        <v>519.6400146484375</v>
      </c>
      <c r="C253" s="21">
        <v>523.58001708984375</v>
      </c>
      <c r="D253" s="21">
        <v>509.6300048828125</v>
      </c>
      <c r="E253" s="21">
        <v>510.95999145507813</v>
      </c>
      <c r="F253" s="16">
        <f>(StockData[[#This Row],[Close]]-E254)/E254</f>
        <v>-2.1898990092536489E-2</v>
      </c>
      <c r="G253" s="21">
        <v>24133800</v>
      </c>
      <c r="H253" s="21">
        <f>IF(ISNUMBER(E253),MAX($E$2:E253),"")</f>
        <v>542.07000732421875</v>
      </c>
      <c r="I253" s="21">
        <f>IF(AND(ISNUMBER(E253),ISNUMBER(H253)),E253/H253-1,"")</f>
        <v>-5.739114034865489E-2</v>
      </c>
      <c r="L253"/>
      <c r="M253"/>
      <c r="N253" s="2">
        <v>45940</v>
      </c>
      <c r="O253" s="21">
        <v>672.1300048828125</v>
      </c>
      <c r="P253" s="21">
        <v>673.95001220703125</v>
      </c>
      <c r="Q253" s="21">
        <v>652.84002685546875</v>
      </c>
      <c r="R253" s="21">
        <v>653.02001953125</v>
      </c>
      <c r="S253">
        <v>159422600</v>
      </c>
      <c r="T253" s="16">
        <f>(SP500_Data[[#This Row],[Close]]-R254)/R254</f>
        <v>-2.702776437678725E-2</v>
      </c>
      <c r="U253" s="21">
        <v>48341100</v>
      </c>
    </row>
    <row r="254" spans="1:21" x14ac:dyDescent="0.25">
      <c r="A254" s="2">
        <v>45939</v>
      </c>
      <c r="B254" s="21">
        <v>522.34002685546875</v>
      </c>
      <c r="C254" s="21">
        <v>524.33001708984375</v>
      </c>
      <c r="D254" s="21">
        <v>517.4000244140625</v>
      </c>
      <c r="E254" s="21">
        <v>522.4000244140625</v>
      </c>
      <c r="F254" s="16">
        <f>(StockData[[#This Row],[Close]]-E255)/E255</f>
        <v>-4.6679075656617837E-3</v>
      </c>
      <c r="G254" s="21">
        <v>18343600</v>
      </c>
      <c r="H254" s="21">
        <f>IF(ISNUMBER(E254),MAX($E$2:E254),"")</f>
        <v>542.07000732421875</v>
      </c>
      <c r="I254" s="21">
        <f>IF(AND(ISNUMBER(E254),ISNUMBER(H254)),E254/H254-1,"")</f>
        <v>-3.6286794407334511E-2</v>
      </c>
      <c r="L254"/>
      <c r="M254"/>
      <c r="N254" s="2">
        <v>45939</v>
      </c>
      <c r="O254" s="21">
        <v>673.530029296875</v>
      </c>
      <c r="P254" s="21">
        <v>673.94000244140625</v>
      </c>
      <c r="Q254" s="21">
        <v>669.21002197265625</v>
      </c>
      <c r="R254" s="21">
        <v>671.15997314453125</v>
      </c>
      <c r="S254">
        <v>66501900</v>
      </c>
      <c r="T254" s="16">
        <f>(SP500_Data[[#This Row],[Close]]-R255)/R255</f>
        <v>-2.8970186885769744E-3</v>
      </c>
      <c r="U254" s="21">
        <v>51581600</v>
      </c>
    </row>
    <row r="255" spans="1:21" x14ac:dyDescent="0.25">
      <c r="A255" s="2">
        <v>45938</v>
      </c>
      <c r="B255" s="21">
        <v>523.280029296875</v>
      </c>
      <c r="C255" s="21">
        <v>526.95001220703125</v>
      </c>
      <c r="D255" s="21">
        <v>523.09002685546875</v>
      </c>
      <c r="E255" s="21">
        <v>524.8499755859375</v>
      </c>
      <c r="F255" s="16">
        <f>(StockData[[#This Row],[Close]]-E256)/E256</f>
        <v>1.6603594595526465E-3</v>
      </c>
      <c r="G255" s="21">
        <v>13363400</v>
      </c>
      <c r="H255" s="21">
        <f>IF(ISNUMBER(E255),MAX($E$2:E255),"")</f>
        <v>542.07000732421875</v>
      </c>
      <c r="I255" s="21">
        <f>IF(AND(ISNUMBER(E255),ISNUMBER(H255)),E255/H255-1,"")</f>
        <v>-3.1767173069182086E-2</v>
      </c>
      <c r="L255"/>
      <c r="M255"/>
      <c r="N255" s="2">
        <v>45938</v>
      </c>
      <c r="O255" s="21">
        <v>670.25</v>
      </c>
      <c r="P255" s="21">
        <v>673.21002197265625</v>
      </c>
      <c r="Q255" s="21">
        <v>669.41998291015625</v>
      </c>
      <c r="R255" s="21">
        <v>673.1099853515625</v>
      </c>
      <c r="S255">
        <v>60702200</v>
      </c>
      <c r="T255" s="16">
        <f>(SP500_Data[[#This Row],[Close]]-R256)/R256</f>
        <v>5.9630414028745415E-3</v>
      </c>
      <c r="U255" s="21">
        <v>51274300</v>
      </c>
    </row>
    <row r="256" spans="1:21" x14ac:dyDescent="0.25">
      <c r="A256" s="2">
        <v>45937</v>
      </c>
      <c r="B256" s="21">
        <v>528.28997802734375</v>
      </c>
      <c r="C256" s="21">
        <v>529.79998779296875</v>
      </c>
      <c r="D256" s="21">
        <v>521.44000244140625</v>
      </c>
      <c r="E256" s="21">
        <v>523.97998046875</v>
      </c>
      <c r="F256" s="16">
        <f>(StockData[[#This Row],[Close]]-E257)/E257</f>
        <v>-8.683857940984684E-3</v>
      </c>
      <c r="G256" s="21">
        <v>14615200</v>
      </c>
      <c r="H256" s="21">
        <f>IF(ISNUMBER(E256),MAX($E$2:E256),"")</f>
        <v>542.07000732421875</v>
      </c>
      <c r="I256" s="21">
        <f>IF(AND(ISNUMBER(E256),ISNUMBER(H256)),E256/H256-1,"")</f>
        <v>-3.3372122808943527E-2</v>
      </c>
      <c r="L256"/>
      <c r="M256"/>
      <c r="N256" s="2">
        <v>45937</v>
      </c>
      <c r="O256" s="21">
        <v>672.53997802734375</v>
      </c>
      <c r="P256" s="21">
        <v>672.989990234375</v>
      </c>
      <c r="Q256" s="21">
        <v>667.66998291015625</v>
      </c>
      <c r="R256" s="21">
        <v>669.1199951171875</v>
      </c>
      <c r="S256">
        <v>72020100</v>
      </c>
      <c r="T256" s="16">
        <f>(SP500_Data[[#This Row],[Close]]-R257)/R257</f>
        <v>-3.7074943623293271E-3</v>
      </c>
      <c r="U256" s="21">
        <v>84083200</v>
      </c>
    </row>
    <row r="257" spans="1:21" x14ac:dyDescent="0.25">
      <c r="A257" s="2">
        <v>45936</v>
      </c>
      <c r="B257" s="21">
        <v>518.6099853515625</v>
      </c>
      <c r="C257" s="21">
        <v>531.030029296875</v>
      </c>
      <c r="D257" s="21">
        <v>518.20001220703125</v>
      </c>
      <c r="E257" s="21">
        <v>528.57000732421875</v>
      </c>
      <c r="F257" s="16">
        <f>(StockData[[#This Row],[Close]]-E258)/E258</f>
        <v>2.168750800765715E-2</v>
      </c>
      <c r="G257" s="21">
        <v>21388600</v>
      </c>
      <c r="H257" s="21">
        <f>IF(ISNUMBER(E257),MAX($E$2:E257),"")</f>
        <v>542.07000732421875</v>
      </c>
      <c r="I257" s="21">
        <f>IF(AND(ISNUMBER(E257),ISNUMBER(H257)),E257/H257-1,"")</f>
        <v>-2.4904532288438364E-2</v>
      </c>
      <c r="L257"/>
      <c r="M257"/>
      <c r="N257" s="2">
        <v>45936</v>
      </c>
      <c r="O257" s="21">
        <v>671.6199951171875</v>
      </c>
      <c r="P257" s="21">
        <v>672.510009765625</v>
      </c>
      <c r="Q257" s="21">
        <v>669.46002197265625</v>
      </c>
      <c r="R257" s="21">
        <v>671.6099853515625</v>
      </c>
      <c r="S257">
        <v>54623300</v>
      </c>
      <c r="T257" s="16">
        <f>(SP500_Data[[#This Row],[Close]]-R258)/R258</f>
        <v>3.5862633554587021E-3</v>
      </c>
      <c r="U257" s="21">
        <v>54805800</v>
      </c>
    </row>
    <row r="258" spans="1:21" x14ac:dyDescent="0.25">
      <c r="A258" s="2">
        <v>45933</v>
      </c>
      <c r="B258" s="21">
        <v>517.0999755859375</v>
      </c>
      <c r="C258" s="21">
        <v>520.489990234375</v>
      </c>
      <c r="D258" s="21">
        <v>515</v>
      </c>
      <c r="E258" s="21">
        <v>517.3499755859375</v>
      </c>
      <c r="F258" s="16">
        <f>(StockData[[#This Row],[Close]]-E259)/E259</f>
        <v>3.1216996588355533E-3</v>
      </c>
      <c r="G258" s="21">
        <v>15112300</v>
      </c>
      <c r="H258" s="21">
        <f>IF(ISNUMBER(E258),MAX($E$2:E258),"")</f>
        <v>542.07000732421875</v>
      </c>
      <c r="I258" s="21">
        <f>IF(AND(ISNUMBER(E258),ISNUMBER(H258)),E258/H258-1,"")</f>
        <v>-4.5603024340536646E-2</v>
      </c>
      <c r="L258"/>
      <c r="M258"/>
      <c r="N258" s="2">
        <v>45933</v>
      </c>
      <c r="O258" s="21">
        <v>669.989990234375</v>
      </c>
      <c r="P258" s="21">
        <v>672.67999267578125</v>
      </c>
      <c r="Q258" s="21">
        <v>668.15997314453125</v>
      </c>
      <c r="R258" s="21">
        <v>669.21002197265625</v>
      </c>
      <c r="S258">
        <v>70494400</v>
      </c>
      <c r="T258" s="16">
        <f>(SP500_Data[[#This Row],[Close]]-R259)/R259</f>
        <v>-1.4866158967577181E-5</v>
      </c>
      <c r="U258" s="21">
        <v>88890300</v>
      </c>
    </row>
    <row r="259" spans="1:21" x14ac:dyDescent="0.25">
      <c r="A259" s="2">
        <v>45932</v>
      </c>
      <c r="B259" s="21">
        <v>517.6400146484375</v>
      </c>
      <c r="C259" s="21">
        <v>521.5999755859375</v>
      </c>
      <c r="D259" s="21">
        <v>510.67999267578131</v>
      </c>
      <c r="E259" s="21">
        <v>515.739990234375</v>
      </c>
      <c r="F259" s="16">
        <f>(StockData[[#This Row],[Close]]-E260)/E260</f>
        <v>-7.6389362729859522E-3</v>
      </c>
      <c r="G259" s="21">
        <v>21222900</v>
      </c>
      <c r="H259" s="21">
        <f>IF(ISNUMBER(E259),MAX($E$2:E259),"")</f>
        <v>542.07000732421875</v>
      </c>
      <c r="I259" s="21">
        <f>IF(AND(ISNUMBER(E259),ISNUMBER(H259)),E259/H259-1,"")</f>
        <v>-4.8573093390307132E-2</v>
      </c>
      <c r="L259"/>
      <c r="M259"/>
      <c r="N259" s="2">
        <v>45932</v>
      </c>
      <c r="O259" s="21">
        <v>670.45001220703125</v>
      </c>
      <c r="P259" s="21">
        <v>670.57000732421875</v>
      </c>
      <c r="Q259" s="21">
        <v>666.780029296875</v>
      </c>
      <c r="R259" s="21">
        <v>669.219970703125</v>
      </c>
      <c r="S259">
        <v>56896000</v>
      </c>
      <c r="T259" s="16">
        <f>(SP500_Data[[#This Row],[Close]]-R260)/R260</f>
        <v>1.1518565068935622E-3</v>
      </c>
      <c r="U259" s="21">
        <v>69750700</v>
      </c>
    </row>
    <row r="260" spans="1:21" x14ac:dyDescent="0.25">
      <c r="A260" s="2">
        <v>45931</v>
      </c>
      <c r="B260" s="21">
        <v>514.79998779296875</v>
      </c>
      <c r="C260" s="21">
        <v>520.510009765625</v>
      </c>
      <c r="D260" s="21">
        <v>511.69000244140625</v>
      </c>
      <c r="E260" s="21">
        <v>519.71002197265625</v>
      </c>
      <c r="F260" s="16">
        <f>(StockData[[#This Row],[Close]]-E261)/E261</f>
        <v>3.3980301653540679E-3</v>
      </c>
      <c r="G260" s="21">
        <v>22632300</v>
      </c>
      <c r="H260" s="21">
        <f>IF(ISNUMBER(E260),MAX($E$2:E260),"")</f>
        <v>542.07000732421875</v>
      </c>
      <c r="I260" s="21">
        <f>IF(AND(ISNUMBER(E260),ISNUMBER(H260)),E260/H260-1,"")</f>
        <v>-4.1249257567184894E-2</v>
      </c>
      <c r="L260"/>
      <c r="M260"/>
      <c r="N260" s="2">
        <v>45931</v>
      </c>
      <c r="O260" s="21">
        <v>663.16998291015625</v>
      </c>
      <c r="P260" s="21">
        <v>669.3699951171875</v>
      </c>
      <c r="Q260" s="21">
        <v>663.05999755859375</v>
      </c>
      <c r="R260" s="21">
        <v>668.45001220703125</v>
      </c>
      <c r="S260">
        <v>72545400</v>
      </c>
      <c r="T260" s="16">
        <f>(SP500_Data[[#This Row],[Close]]-R261)/R261</f>
        <v>3.4075168215908593E-3</v>
      </c>
      <c r="U260" s="21">
        <v>43804900</v>
      </c>
    </row>
    <row r="261" spans="1:21" x14ac:dyDescent="0.25">
      <c r="A261" s="2">
        <v>45930</v>
      </c>
      <c r="B261" s="21">
        <v>513.239990234375</v>
      </c>
      <c r="C261" s="21">
        <v>518.15997314453125</v>
      </c>
      <c r="D261" s="21">
        <v>509.66000366210938</v>
      </c>
      <c r="E261" s="21">
        <v>517.95001220703125</v>
      </c>
      <c r="F261" s="16">
        <f>(StockData[[#This Row],[Close]]-E262)/E262</f>
        <v>6.5099820832274762E-3</v>
      </c>
      <c r="G261" s="21">
        <v>19728200</v>
      </c>
      <c r="H261" s="21">
        <f>IF(ISNUMBER(E261),MAX($E$2:E261),"")</f>
        <v>542.07000732421875</v>
      </c>
      <c r="I261" s="21">
        <f>IF(AND(ISNUMBER(E261),ISNUMBER(H261)),E261/H261-1,"")</f>
        <v>-4.4496088680960777E-2</v>
      </c>
      <c r="L261"/>
      <c r="M261"/>
      <c r="N261" s="2">
        <v>45930</v>
      </c>
      <c r="O261" s="21">
        <v>662.92999267578125</v>
      </c>
      <c r="P261" s="21">
        <v>666.6500244140625</v>
      </c>
      <c r="Q261" s="21">
        <v>661.6099853515625</v>
      </c>
      <c r="R261" s="21">
        <v>666.17999267578125</v>
      </c>
      <c r="S261">
        <v>86288000</v>
      </c>
      <c r="T261" s="16">
        <f>(SP500_Data[[#This Row],[Close]]-R262)/R262</f>
        <v>3.7668756442704636E-3</v>
      </c>
      <c r="U261" s="21">
        <v>68592500</v>
      </c>
    </row>
    <row r="262" spans="1:21" x14ac:dyDescent="0.25">
      <c r="A262" s="2">
        <v>45929</v>
      </c>
      <c r="B262" s="21">
        <v>511.5</v>
      </c>
      <c r="C262" s="21">
        <v>516.8499755859375</v>
      </c>
      <c r="D262" s="21">
        <v>508.8800048828125</v>
      </c>
      <c r="E262" s="21">
        <v>514.5999755859375</v>
      </c>
      <c r="F262" s="16">
        <f>(StockData[[#This Row],[Close]]-E263)/E263</f>
        <v>6.1392566052454606E-3</v>
      </c>
      <c r="G262" s="21">
        <v>17617800</v>
      </c>
      <c r="H262" s="21">
        <f>IF(ISNUMBER(E262),MAX($E$2:E262),"")</f>
        <v>542.07000732421875</v>
      </c>
      <c r="I262" s="21">
        <f>IF(AND(ISNUMBER(E262),ISNUMBER(H262)),E262/H262-1,"")</f>
        <v>-5.0676169806700089E-2</v>
      </c>
      <c r="L262"/>
      <c r="M262"/>
      <c r="N262" s="2">
        <v>45929</v>
      </c>
      <c r="O262" s="21">
        <v>664.3599853515625</v>
      </c>
      <c r="P262" s="21">
        <v>665.280029296875</v>
      </c>
      <c r="Q262" s="21">
        <v>661.8599853515625</v>
      </c>
      <c r="R262" s="21">
        <v>663.67999267578125</v>
      </c>
      <c r="S262">
        <v>73499000</v>
      </c>
      <c r="T262" s="16">
        <f>(SP500_Data[[#This Row],[Close]]-R263)/R263</f>
        <v>2.8104096748034885E-3</v>
      </c>
      <c r="U262" s="21">
        <v>59327500</v>
      </c>
    </row>
    <row r="263" spans="1:21" x14ac:dyDescent="0.25">
      <c r="A263" s="2">
        <v>45926</v>
      </c>
      <c r="B263" s="21">
        <v>510.05999755859375</v>
      </c>
      <c r="C263" s="21">
        <v>513.94000244140625</v>
      </c>
      <c r="D263" s="21">
        <v>506.6199951171875</v>
      </c>
      <c r="E263" s="21">
        <v>511.45999145507813</v>
      </c>
      <c r="F263" s="16">
        <f>(StockData[[#This Row],[Close]]-E264)/E264</f>
        <v>8.7371411680703427E-3</v>
      </c>
      <c r="G263" s="21">
        <v>16213100</v>
      </c>
      <c r="H263" s="21">
        <f>IF(ISNUMBER(E263),MAX($E$2:E263),"")</f>
        <v>542.07000732421875</v>
      </c>
      <c r="I263" s="21">
        <f>IF(AND(ISNUMBER(E263),ISNUMBER(H263)),E263/H263-1,"")</f>
        <v>-5.6468750263897971E-2</v>
      </c>
      <c r="L263"/>
      <c r="M263"/>
      <c r="N263" s="2">
        <v>45926</v>
      </c>
      <c r="O263" s="21">
        <v>659.510009765625</v>
      </c>
      <c r="P263" s="21">
        <v>662.3699951171875</v>
      </c>
      <c r="Q263" s="21">
        <v>657.8800048828125</v>
      </c>
      <c r="R263" s="21">
        <v>661.82000732421875</v>
      </c>
      <c r="S263">
        <v>69179200</v>
      </c>
      <c r="T263" s="16">
        <f>(SP500_Data[[#This Row],[Close]]-R264)/R264</f>
        <v>5.7290777314566235E-3</v>
      </c>
      <c r="U263" s="21">
        <v>60092800</v>
      </c>
    </row>
    <row r="264" spans="1:21" x14ac:dyDescent="0.25">
      <c r="A264" s="2">
        <v>45925</v>
      </c>
      <c r="B264" s="21">
        <v>508.29998779296869</v>
      </c>
      <c r="C264" s="21">
        <v>510.010009765625</v>
      </c>
      <c r="D264" s="21">
        <v>505.04000854492188</v>
      </c>
      <c r="E264" s="21">
        <v>507.02999877929688</v>
      </c>
      <c r="F264" s="16">
        <f>(StockData[[#This Row],[Close]]-E265)/E265</f>
        <v>-6.1158387817614769E-3</v>
      </c>
      <c r="G264" s="21">
        <v>15786500</v>
      </c>
      <c r="H264" s="21">
        <f>IF(ISNUMBER(E264),MAX($E$2:E264),"")</f>
        <v>542.07000732421875</v>
      </c>
      <c r="I264" s="21">
        <f>IF(AND(ISNUMBER(E264),ISNUMBER(H264)),E264/H264-1,"")</f>
        <v>-6.4641112903271236E-2</v>
      </c>
      <c r="L264"/>
      <c r="M264"/>
      <c r="N264" s="2">
        <v>45925</v>
      </c>
      <c r="O264" s="21">
        <v>657.94000244140625</v>
      </c>
      <c r="P264" s="21">
        <v>659.40997314453125</v>
      </c>
      <c r="Q264" s="21">
        <v>654.40997314453125</v>
      </c>
      <c r="R264" s="21">
        <v>658.04998779296875</v>
      </c>
      <c r="S264">
        <v>89622100</v>
      </c>
      <c r="T264" s="16">
        <f>(SP500_Data[[#This Row],[Close]]-R265)/R265</f>
        <v>-4.6135046219983973E-3</v>
      </c>
      <c r="U264" s="21">
        <v>64730800</v>
      </c>
    </row>
    <row r="265" spans="1:21" x14ac:dyDescent="0.25">
      <c r="A265" s="2">
        <v>45924</v>
      </c>
      <c r="B265" s="21">
        <v>510.3800048828125</v>
      </c>
      <c r="C265" s="21">
        <v>512.47998046875</v>
      </c>
      <c r="D265" s="21">
        <v>506.92001342773438</v>
      </c>
      <c r="E265" s="21">
        <v>510.14999389648438</v>
      </c>
      <c r="F265" s="16">
        <f>(StockData[[#This Row],[Close]]-E266)/E266</f>
        <v>1.8066156556137258E-3</v>
      </c>
      <c r="G265" s="21">
        <v>13533700</v>
      </c>
      <c r="H265" s="21">
        <f>IF(ISNUMBER(E265),MAX($E$2:E265),"")</f>
        <v>542.07000732421875</v>
      </c>
      <c r="I265" s="21">
        <f>IF(AND(ISNUMBER(E265),ISNUMBER(H265)),E265/H265-1,"")</f>
        <v>-5.8885407782103383E-2</v>
      </c>
      <c r="L265"/>
      <c r="M265"/>
      <c r="N265" s="2">
        <v>45924</v>
      </c>
      <c r="O265" s="21">
        <v>664.510009765625</v>
      </c>
      <c r="P265" s="21">
        <v>664.6099853515625</v>
      </c>
      <c r="Q265" s="21">
        <v>659.66998291015625</v>
      </c>
      <c r="R265" s="21">
        <v>661.0999755859375</v>
      </c>
      <c r="S265">
        <v>68082200</v>
      </c>
      <c r="T265" s="16">
        <f>(SP500_Data[[#This Row],[Close]]-R266)/R266</f>
        <v>-3.181565894379301E-3</v>
      </c>
      <c r="U265" s="21">
        <v>58742300</v>
      </c>
    </row>
    <row r="266" spans="1:21" x14ac:dyDescent="0.25">
      <c r="A266" s="2">
        <v>45923</v>
      </c>
      <c r="B266" s="21">
        <v>513.79998779296875</v>
      </c>
      <c r="C266" s="21">
        <v>514.59002685546875</v>
      </c>
      <c r="D266" s="21">
        <v>507.30999755859375</v>
      </c>
      <c r="E266" s="21">
        <v>509.23001098632813</v>
      </c>
      <c r="F266" s="16">
        <f>(StockData[[#This Row],[Close]]-E267)/E267</f>
        <v>-1.0146760806378266E-2</v>
      </c>
      <c r="G266" s="21">
        <v>19799600</v>
      </c>
      <c r="H266" s="21">
        <f>IF(ISNUMBER(E266),MAX($E$2:E266),"")</f>
        <v>542.07000732421875</v>
      </c>
      <c r="I266" s="21">
        <f>IF(AND(ISNUMBER(E266),ISNUMBER(H266)),E266/H266-1,"")</f>
        <v>-6.0582574011051382E-2</v>
      </c>
      <c r="L266"/>
      <c r="M266"/>
      <c r="N266" s="2">
        <v>45923</v>
      </c>
      <c r="O266" s="21">
        <v>666.719970703125</v>
      </c>
      <c r="P266" s="21">
        <v>667.34002685546875</v>
      </c>
      <c r="Q266" s="21">
        <v>661.97998046875</v>
      </c>
      <c r="R266" s="21">
        <v>663.21002197265625</v>
      </c>
      <c r="S266">
        <v>81708900</v>
      </c>
      <c r="T266" s="16">
        <f>(SP500_Data[[#This Row],[Close]]-R267)/R267</f>
        <v>-5.4435917710729583E-3</v>
      </c>
      <c r="U266" s="21">
        <v>64051600</v>
      </c>
    </row>
    <row r="267" spans="1:21" x14ac:dyDescent="0.25">
      <c r="A267" s="2">
        <v>45922</v>
      </c>
      <c r="B267" s="21">
        <v>515.59002685546875</v>
      </c>
      <c r="C267" s="21">
        <v>517.739990234375</v>
      </c>
      <c r="D267" s="21">
        <v>512.53997802734375</v>
      </c>
      <c r="E267" s="21">
        <v>514.45001220703125</v>
      </c>
      <c r="F267" s="16">
        <f>(StockData[[#This Row],[Close]]-E268)/E268</f>
        <v>-6.7190170833154109E-3</v>
      </c>
      <c r="G267" s="21">
        <v>20009300</v>
      </c>
      <c r="H267" s="21">
        <f>IF(ISNUMBER(E267),MAX($E$2:E267),"")</f>
        <v>542.07000732421875</v>
      </c>
      <c r="I267" s="21">
        <f>IF(AND(ISNUMBER(E267),ISNUMBER(H267)),E267/H267-1,"")</f>
        <v>-5.0952819274259653E-2</v>
      </c>
      <c r="L267"/>
      <c r="M267"/>
      <c r="N267" s="2">
        <v>45922</v>
      </c>
      <c r="O267" s="21">
        <v>662.20001220703125</v>
      </c>
      <c r="P267" s="21">
        <v>667.28997802734375</v>
      </c>
      <c r="Q267" s="21">
        <v>662.16998291015625</v>
      </c>
      <c r="R267" s="21">
        <v>666.84002685546875</v>
      </c>
      <c r="S267">
        <v>69452200</v>
      </c>
      <c r="T267" s="16">
        <f>(SP500_Data[[#This Row],[Close]]-R268)/R268</f>
        <v>4.7310751705365644E-3</v>
      </c>
      <c r="U267" s="21">
        <v>74205800</v>
      </c>
    </row>
    <row r="268" spans="1:21" x14ac:dyDescent="0.25">
      <c r="A268" s="2">
        <v>45919</v>
      </c>
      <c r="B268" s="21">
        <v>510.55999755859375</v>
      </c>
      <c r="C268" s="21">
        <v>519.29998779296875</v>
      </c>
      <c r="D268" s="21">
        <v>510.30999755859375</v>
      </c>
      <c r="E268" s="21">
        <v>517.92999267578125</v>
      </c>
      <c r="F268" s="16">
        <f>(StockData[[#This Row],[Close]]-E269)/E269</f>
        <v>1.864486230927628E-2</v>
      </c>
      <c r="G268" s="21">
        <v>52474100</v>
      </c>
      <c r="H268" s="21">
        <f>IF(ISNUMBER(E268),MAX($E$2:E268),"")</f>
        <v>542.07000732421875</v>
      </c>
      <c r="I268" s="21">
        <f>IF(AND(ISNUMBER(E268),ISNUMBER(H268)),E268/H268-1,"")</f>
        <v>-4.4533020315213778E-2</v>
      </c>
      <c r="L268"/>
      <c r="M268"/>
      <c r="N268" s="2">
        <v>45919</v>
      </c>
      <c r="O268" s="21">
        <v>662.33001708984375</v>
      </c>
      <c r="P268" s="21">
        <v>664.54998779296875</v>
      </c>
      <c r="Q268" s="21">
        <v>660.3699951171875</v>
      </c>
      <c r="R268" s="21">
        <v>663.70001220703125</v>
      </c>
      <c r="S268">
        <v>97945600</v>
      </c>
      <c r="T268" s="16">
        <f>(SP500_Data[[#This Row],[Close]]-R269)/R269</f>
        <v>2.1743762573190393E-3</v>
      </c>
      <c r="U268" s="21">
        <v>64357500</v>
      </c>
    </row>
    <row r="269" spans="1:21" x14ac:dyDescent="0.25">
      <c r="A269" s="2">
        <v>45918</v>
      </c>
      <c r="B269" s="21">
        <v>511.489990234375</v>
      </c>
      <c r="C269" s="21">
        <v>513.07000732421875</v>
      </c>
      <c r="D269" s="21">
        <v>507.66000366210938</v>
      </c>
      <c r="E269" s="21">
        <v>508.45001220703131</v>
      </c>
      <c r="F269" s="16">
        <f>(StockData[[#This Row],[Close]]-E270)/E270</f>
        <v>-3.0782652454009649E-3</v>
      </c>
      <c r="G269" s="21">
        <v>18913700</v>
      </c>
      <c r="H269" s="21">
        <f>IF(ISNUMBER(E269),MAX($E$2:E269),"")</f>
        <v>542.07000732421875</v>
      </c>
      <c r="I269" s="21">
        <f>IF(AND(ISNUMBER(E269),ISNUMBER(H269)),E269/H269-1,"")</f>
        <v>-6.2021500291343235E-2</v>
      </c>
      <c r="L269"/>
      <c r="M269"/>
      <c r="N269" s="2">
        <v>45918</v>
      </c>
      <c r="O269" s="21">
        <v>661.8900146484375</v>
      </c>
      <c r="P269" s="21">
        <v>664.8900146484375</v>
      </c>
      <c r="Q269" s="21">
        <v>660.27001953125</v>
      </c>
      <c r="R269" s="21">
        <v>662.260009765625</v>
      </c>
      <c r="S269">
        <v>90459200</v>
      </c>
      <c r="T269" s="16">
        <f>(SP500_Data[[#This Row],[Close]]-R270)/R270</f>
        <v>4.6724978368065566E-3</v>
      </c>
      <c r="U269" s="21">
        <v>68051400</v>
      </c>
    </row>
    <row r="270" spans="1:21" x14ac:dyDescent="0.25">
      <c r="A270" s="2">
        <v>45917</v>
      </c>
      <c r="B270" s="21">
        <v>510.6199951171875</v>
      </c>
      <c r="C270" s="21">
        <v>511.29000854492188</v>
      </c>
      <c r="D270" s="21">
        <v>505.92999267578131</v>
      </c>
      <c r="E270" s="21">
        <v>510.01998901367188</v>
      </c>
      <c r="F270" s="16">
        <f>(StockData[[#This Row],[Close]]-E271)/E271</f>
        <v>1.9251541181433845E-3</v>
      </c>
      <c r="G270" s="21">
        <v>15816600</v>
      </c>
      <c r="H270" s="21">
        <f>IF(ISNUMBER(E270),MAX($E$2:E270),"")</f>
        <v>542.07000732421875</v>
      </c>
      <c r="I270" s="21">
        <f>IF(AND(ISNUMBER(E270),ISNUMBER(H270)),E270/H270-1,"")</f>
        <v>-5.9125238211855891E-2</v>
      </c>
      <c r="L270"/>
      <c r="M270"/>
      <c r="N270" s="2">
        <v>45917</v>
      </c>
      <c r="O270" s="21">
        <v>660.010009765625</v>
      </c>
      <c r="P270" s="21">
        <v>661.719970703125</v>
      </c>
      <c r="Q270" s="21">
        <v>654.29998779296875</v>
      </c>
      <c r="R270" s="21">
        <v>659.17999267578125</v>
      </c>
      <c r="S270">
        <v>101952200</v>
      </c>
      <c r="T270" s="16">
        <f>(SP500_Data[[#This Row],[Close]]-R271)/R271</f>
        <v>-1.2424353397253788E-3</v>
      </c>
      <c r="U270" s="21">
        <v>73218000</v>
      </c>
    </row>
    <row r="271" spans="1:21" x14ac:dyDescent="0.25">
      <c r="A271" s="2">
        <v>45916</v>
      </c>
      <c r="B271" s="21">
        <v>516.8800048828125</v>
      </c>
      <c r="C271" s="21">
        <v>517.22998046875</v>
      </c>
      <c r="D271" s="21">
        <v>508.60000610351563</v>
      </c>
      <c r="E271" s="21">
        <v>509.04000854492188</v>
      </c>
      <c r="F271" s="16">
        <f>(StockData[[#This Row],[Close]]-E272)/E272</f>
        <v>-1.2263227620067037E-2</v>
      </c>
      <c r="G271" s="21">
        <v>19711900</v>
      </c>
      <c r="H271" s="21">
        <f>IF(ISNUMBER(E271),MAX($E$2:E271),"")</f>
        <v>542.07000732421875</v>
      </c>
      <c r="I271" s="21">
        <f>IF(AND(ISNUMBER(E271),ISNUMBER(H271)),E271/H271-1,"")</f>
        <v>-6.0933086747116838E-2</v>
      </c>
      <c r="L271"/>
      <c r="M271"/>
      <c r="N271" s="2">
        <v>45916</v>
      </c>
      <c r="O271" s="21">
        <v>661.469970703125</v>
      </c>
      <c r="P271" s="21">
        <v>661.780029296875</v>
      </c>
      <c r="Q271" s="21">
        <v>659.21002197265625</v>
      </c>
      <c r="R271" s="21">
        <v>660</v>
      </c>
      <c r="S271">
        <v>61169000</v>
      </c>
      <c r="T271" s="16">
        <f>(SP500_Data[[#This Row],[Close]]-R272)/R272</f>
        <v>-1.3768488621857312E-3</v>
      </c>
      <c r="U271" s="21">
        <v>140103600</v>
      </c>
    </row>
    <row r="272" spans="1:21" x14ac:dyDescent="0.25">
      <c r="A272" s="2">
        <v>45915</v>
      </c>
      <c r="B272" s="21">
        <v>508.79000854492188</v>
      </c>
      <c r="C272" s="21">
        <v>515.469970703125</v>
      </c>
      <c r="D272" s="21">
        <v>507</v>
      </c>
      <c r="E272" s="21">
        <v>515.3599853515625</v>
      </c>
      <c r="F272" s="16">
        <f>(StockData[[#This Row],[Close]]-E273)/E273</f>
        <v>1.0707965327386465E-2</v>
      </c>
      <c r="G272" s="21">
        <v>17143800</v>
      </c>
      <c r="H272" s="21">
        <f>IF(ISNUMBER(E272),MAX($E$2:E272),"")</f>
        <v>542.07000732421875</v>
      </c>
      <c r="I272" s="21">
        <f>IF(AND(ISNUMBER(E272),ISNUMBER(H272)),E272/H272-1,"")</f>
        <v>-4.9274118862438154E-2</v>
      </c>
      <c r="L272"/>
      <c r="M272"/>
      <c r="N272" s="2">
        <v>45915</v>
      </c>
      <c r="O272" s="21">
        <v>659.6400146484375</v>
      </c>
      <c r="P272" s="21">
        <v>661.03997802734375</v>
      </c>
      <c r="Q272" s="21">
        <v>659.34002685546875</v>
      </c>
      <c r="R272" s="21">
        <v>660.90997314453125</v>
      </c>
      <c r="S272">
        <v>63772400</v>
      </c>
      <c r="T272" s="16">
        <f>(SP500_Data[[#This Row],[Close]]-R273)/R273</f>
        <v>5.3239228837049096E-3</v>
      </c>
      <c r="U272" s="21">
        <v>103385200</v>
      </c>
    </row>
    <row r="273" spans="1:21" x14ac:dyDescent="0.25">
      <c r="A273" s="2">
        <v>45912</v>
      </c>
      <c r="B273" s="21">
        <v>506.64999389648438</v>
      </c>
      <c r="C273" s="21">
        <v>512.54998779296875</v>
      </c>
      <c r="D273" s="21">
        <v>503.85000610351563</v>
      </c>
      <c r="E273" s="21">
        <v>509.89999389648438</v>
      </c>
      <c r="F273" s="16">
        <f>(StockData[[#This Row],[Close]]-E274)/E274</f>
        <v>1.7744124783091966E-2</v>
      </c>
      <c r="G273" s="21">
        <v>23624900</v>
      </c>
      <c r="H273" s="21">
        <f>IF(ISNUMBER(E273),MAX($E$2:E273),"")</f>
        <v>542.07000732421875</v>
      </c>
      <c r="I273" s="21">
        <f>IF(AND(ISNUMBER(E273),ISNUMBER(H273)),E273/H273-1,"")</f>
        <v>-5.9346602824481898E-2</v>
      </c>
      <c r="L273"/>
      <c r="M273"/>
      <c r="N273" s="2">
        <v>45912</v>
      </c>
      <c r="O273" s="21">
        <v>657.5999755859375</v>
      </c>
      <c r="P273" s="21">
        <v>659.1099853515625</v>
      </c>
      <c r="Q273" s="21">
        <v>656.9000244140625</v>
      </c>
      <c r="R273" s="21">
        <v>657.40997314453125</v>
      </c>
      <c r="S273">
        <v>72780100</v>
      </c>
      <c r="T273" s="16">
        <f>(SP500_Data[[#This Row],[Close]]-R274)/R274</f>
        <v>-3.3458287585351118E-4</v>
      </c>
      <c r="U273" s="21">
        <v>80418900</v>
      </c>
    </row>
    <row r="274" spans="1:21" x14ac:dyDescent="0.25">
      <c r="A274" s="2">
        <v>45911</v>
      </c>
      <c r="B274" s="21">
        <v>502.25</v>
      </c>
      <c r="C274" s="21">
        <v>503.17001342773438</v>
      </c>
      <c r="D274" s="21">
        <v>497.8800048828125</v>
      </c>
      <c r="E274" s="21">
        <v>501.010009765625</v>
      </c>
      <c r="F274" s="16">
        <f>(StockData[[#This Row],[Close]]-E275)/E275</f>
        <v>1.2790827881028468E-3</v>
      </c>
      <c r="G274" s="21">
        <v>18881600</v>
      </c>
      <c r="H274" s="21">
        <f>IF(ISNUMBER(E274),MAX($E$2:E274),"")</f>
        <v>542.07000732421875</v>
      </c>
      <c r="I274" s="21">
        <f>IF(AND(ISNUMBER(E274),ISNUMBER(H274)),E274/H274-1,"")</f>
        <v>-7.5746669256384958E-2</v>
      </c>
      <c r="L274"/>
      <c r="M274"/>
      <c r="N274" s="2">
        <v>45911</v>
      </c>
      <c r="O274" s="21">
        <v>654.17999267578125</v>
      </c>
      <c r="P274" s="21">
        <v>658.33001708984375</v>
      </c>
      <c r="Q274" s="21">
        <v>653.59002685546875</v>
      </c>
      <c r="R274" s="21">
        <v>657.6300048828125</v>
      </c>
      <c r="S274">
        <v>69934400</v>
      </c>
      <c r="T274" s="16">
        <f>(SP500_Data[[#This Row],[Close]]-R275)/R275</f>
        <v>8.310180352278429E-3</v>
      </c>
      <c r="U274" s="21">
        <v>60556300</v>
      </c>
    </row>
    <row r="275" spans="1:21" x14ac:dyDescent="0.25">
      <c r="A275" s="2">
        <v>45910</v>
      </c>
      <c r="B275" s="21">
        <v>502.98001098632813</v>
      </c>
      <c r="C275" s="21">
        <v>503.23001098632813</v>
      </c>
      <c r="D275" s="21">
        <v>496.72000122070313</v>
      </c>
      <c r="E275" s="21">
        <v>500.3699951171875</v>
      </c>
      <c r="F275" s="16">
        <f>(StockData[[#This Row],[Close]]-E276)/E276</f>
        <v>3.9324881938101628E-3</v>
      </c>
      <c r="G275" s="21">
        <v>21611800</v>
      </c>
      <c r="H275" s="21">
        <f>IF(ISNUMBER(E275),MAX($E$2:E275),"")</f>
        <v>542.07000732421875</v>
      </c>
      <c r="I275" s="21">
        <f>IF(AND(ISNUMBER(E275),ISNUMBER(H275)),E275/H275-1,"")</f>
        <v>-7.6927355588020885E-2</v>
      </c>
      <c r="L275"/>
      <c r="M275"/>
      <c r="N275" s="2">
        <v>45910</v>
      </c>
      <c r="O275" s="21">
        <v>653.6199951171875</v>
      </c>
      <c r="P275" s="21">
        <v>654.54998779296875</v>
      </c>
      <c r="Q275" s="21">
        <v>650.6300048828125</v>
      </c>
      <c r="R275" s="21">
        <v>652.21002197265625</v>
      </c>
      <c r="S275">
        <v>78034500</v>
      </c>
      <c r="T275" s="16">
        <f>(SP500_Data[[#This Row],[Close]]-R276)/R276</f>
        <v>2.8908474672987078E-3</v>
      </c>
      <c r="U275" s="21">
        <v>54917100</v>
      </c>
    </row>
    <row r="276" spans="1:21" x14ac:dyDescent="0.25">
      <c r="A276" s="2">
        <v>45909</v>
      </c>
      <c r="B276" s="21">
        <v>501.42999267578131</v>
      </c>
      <c r="C276" s="21">
        <v>502.25</v>
      </c>
      <c r="D276" s="21">
        <v>497.70001220703131</v>
      </c>
      <c r="E276" s="21">
        <v>498.41000366210938</v>
      </c>
      <c r="F276" s="16">
        <f>(StockData[[#This Row],[Close]]-E277)/E277</f>
        <v>4.2150030094901804E-4</v>
      </c>
      <c r="G276" s="21">
        <v>14410500</v>
      </c>
      <c r="H276" s="21">
        <f>IF(ISNUMBER(E276),MAX($E$2:E276),"")</f>
        <v>542.07000732421875</v>
      </c>
      <c r="I276" s="21">
        <f>IF(AND(ISNUMBER(E276),ISNUMBER(H276)),E276/H276-1,"")</f>
        <v>-8.0543108956765752E-2</v>
      </c>
      <c r="L276"/>
      <c r="M276"/>
      <c r="N276" s="2">
        <v>45909</v>
      </c>
      <c r="O276" s="21">
        <v>648.969970703125</v>
      </c>
      <c r="P276" s="21">
        <v>650.8599853515625</v>
      </c>
      <c r="Q276" s="21">
        <v>647.219970703125</v>
      </c>
      <c r="R276" s="21">
        <v>650.33001708984375</v>
      </c>
      <c r="S276">
        <v>66133900</v>
      </c>
      <c r="T276" s="16">
        <f>(SP500_Data[[#This Row],[Close]]-R277)/R277</f>
        <v>2.3118535833589436E-3</v>
      </c>
      <c r="U276" s="21">
        <v>56865400</v>
      </c>
    </row>
    <row r="277" spans="1:21" x14ac:dyDescent="0.25">
      <c r="A277" s="2">
        <v>45908</v>
      </c>
      <c r="B277" s="21">
        <v>498.1099853515625</v>
      </c>
      <c r="C277" s="21">
        <v>501.20001220703131</v>
      </c>
      <c r="D277" s="21">
        <v>495.02999877929688</v>
      </c>
      <c r="E277" s="21">
        <v>498.20001220703131</v>
      </c>
      <c r="F277" s="16">
        <f>(StockData[[#This Row],[Close]]-E278)/E278</f>
        <v>6.4646711253157716E-3</v>
      </c>
      <c r="G277" s="21">
        <v>16771000</v>
      </c>
      <c r="H277" s="21">
        <f>IF(ISNUMBER(E277),MAX($E$2:E277),"")</f>
        <v>542.07000732421875</v>
      </c>
      <c r="I277" s="21">
        <f>IF(AND(ISNUMBER(E277),ISNUMBER(H277)),E277/H277-1,"")</f>
        <v>-8.0930497028861126E-2</v>
      </c>
      <c r="L277"/>
      <c r="M277"/>
      <c r="N277" s="2">
        <v>45908</v>
      </c>
      <c r="O277" s="21">
        <v>648.6199951171875</v>
      </c>
      <c r="P277" s="21">
        <v>649.84002685546875</v>
      </c>
      <c r="Q277" s="21">
        <v>647.22998046875</v>
      </c>
      <c r="R277" s="21">
        <v>648.83001708984375</v>
      </c>
      <c r="S277">
        <v>63133100</v>
      </c>
      <c r="T277" s="16">
        <f>(SP500_Data[[#This Row],[Close]]-R278)/R278</f>
        <v>2.4566264128595919E-3</v>
      </c>
      <c r="U277" s="21">
        <v>71307100</v>
      </c>
    </row>
    <row r="278" spans="1:21" x14ac:dyDescent="0.25">
      <c r="A278" s="2">
        <v>45905</v>
      </c>
      <c r="B278" s="21">
        <v>509.07000732421869</v>
      </c>
      <c r="C278" s="21">
        <v>511.97000122070313</v>
      </c>
      <c r="D278" s="21">
        <v>492.3699951171875</v>
      </c>
      <c r="E278" s="21">
        <v>495</v>
      </c>
      <c r="F278" s="16">
        <f>(StockData[[#This Row],[Close]]-E279)/E279</f>
        <v>-2.5533006259296619E-2</v>
      </c>
      <c r="G278" s="21">
        <v>31994800</v>
      </c>
      <c r="H278" s="21">
        <f>IF(ISNUMBER(E278),MAX($E$2:E278),"")</f>
        <v>542.07000732421875</v>
      </c>
      <c r="I278" s="21">
        <f>IF(AND(ISNUMBER(E278),ISNUMBER(H278)),E278/H278-1,"")</f>
        <v>-8.6833816090595151E-2</v>
      </c>
      <c r="L278"/>
      <c r="M278"/>
      <c r="N278" s="2">
        <v>45905</v>
      </c>
      <c r="O278" s="21">
        <v>651.47998046875</v>
      </c>
      <c r="P278" s="21">
        <v>652.21002197265625</v>
      </c>
      <c r="Q278" s="21">
        <v>643.33001708984375</v>
      </c>
      <c r="R278" s="21">
        <v>647.239990234375</v>
      </c>
      <c r="S278">
        <v>85178900</v>
      </c>
      <c r="T278" s="16">
        <f>(SP500_Data[[#This Row],[Close]]-R279)/R279</f>
        <v>-2.8962362844378218E-3</v>
      </c>
      <c r="U278" s="21">
        <v>70511000</v>
      </c>
    </row>
    <row r="279" spans="1:21" x14ac:dyDescent="0.25">
      <c r="A279" s="2">
        <v>45904</v>
      </c>
      <c r="B279" s="21">
        <v>504.29998779296869</v>
      </c>
      <c r="C279" s="21">
        <v>508.14999389648438</v>
      </c>
      <c r="D279" s="21">
        <v>503.14999389648438</v>
      </c>
      <c r="E279" s="21">
        <v>507.97000122070313</v>
      </c>
      <c r="F279" s="16">
        <f>(StockData[[#This Row],[Close]]-E280)/E280</f>
        <v>5.1845158514766529E-3</v>
      </c>
      <c r="G279" s="21">
        <v>15509500</v>
      </c>
      <c r="H279" s="21">
        <f>IF(ISNUMBER(E279),MAX($E$2:E279),"")</f>
        <v>542.07000732421875</v>
      </c>
      <c r="I279" s="21">
        <f>IF(AND(ISNUMBER(E279),ISNUMBER(H279)),E279/H279-1,"")</f>
        <v>-6.2907015040070235E-2</v>
      </c>
      <c r="L279"/>
      <c r="M279"/>
      <c r="N279" s="2">
        <v>45904</v>
      </c>
      <c r="O279" s="21">
        <v>644.41998291015625</v>
      </c>
      <c r="P279" s="21">
        <v>649.1500244140625</v>
      </c>
      <c r="Q279" s="21">
        <v>643.510009765625</v>
      </c>
      <c r="R279" s="21">
        <v>649.1199951171875</v>
      </c>
      <c r="S279">
        <v>65219200</v>
      </c>
      <c r="T279" s="16">
        <f>(SP500_Data[[#This Row],[Close]]-R280)/R280</f>
        <v>8.3574190891166009E-3</v>
      </c>
      <c r="U279" s="21">
        <v>60046300</v>
      </c>
    </row>
    <row r="280" spans="1:21" x14ac:dyDescent="0.25">
      <c r="A280" s="2">
        <v>45903</v>
      </c>
      <c r="B280" s="21">
        <v>503.79000854492188</v>
      </c>
      <c r="C280" s="21">
        <v>507.79000854492188</v>
      </c>
      <c r="D280" s="21">
        <v>502.32000732421869</v>
      </c>
      <c r="E280" s="21">
        <v>505.35000610351563</v>
      </c>
      <c r="F280" s="16">
        <f>(StockData[[#This Row],[Close]]-E281)/E281</f>
        <v>4.5535909991993606E-4</v>
      </c>
      <c r="G280" s="21">
        <v>16345100</v>
      </c>
      <c r="H280" s="21">
        <f>IF(ISNUMBER(E280),MAX($E$2:E280),"")</f>
        <v>542.07000732421875</v>
      </c>
      <c r="I280" s="21">
        <f>IF(AND(ISNUMBER(E280),ISNUMBER(H280)),E280/H280-1,"")</f>
        <v>-6.774033007648117E-2</v>
      </c>
      <c r="L280"/>
      <c r="M280"/>
      <c r="N280" s="2">
        <v>45903</v>
      </c>
      <c r="O280" s="21">
        <v>642.66998291015625</v>
      </c>
      <c r="P280" s="21">
        <v>644.21002197265625</v>
      </c>
      <c r="Q280" s="21">
        <v>640.46002197265625</v>
      </c>
      <c r="R280" s="21">
        <v>643.739990234375</v>
      </c>
      <c r="S280">
        <v>70820900</v>
      </c>
      <c r="T280" s="16">
        <f>(SP500_Data[[#This Row],[Close]]-R281)/R281</f>
        <v>5.4195426886697127E-3</v>
      </c>
      <c r="U280" s="21">
        <v>63375000</v>
      </c>
    </row>
    <row r="281" spans="1:21" x14ac:dyDescent="0.25">
      <c r="A281" s="2">
        <v>45902</v>
      </c>
      <c r="B281" s="21">
        <v>500.47000122070313</v>
      </c>
      <c r="C281" s="21">
        <v>506</v>
      </c>
      <c r="D281" s="21">
        <v>496.80999755859375</v>
      </c>
      <c r="E281" s="21">
        <v>505.1199951171875</v>
      </c>
      <c r="F281" s="16">
        <f>(StockData[[#This Row],[Close]]-E282)/E282</f>
        <v>-3.0985559546348185E-3</v>
      </c>
      <c r="G281" s="21">
        <v>18128000</v>
      </c>
      <c r="H281" s="21">
        <f>IF(ISNUMBER(E281),MAX($E$2:E281),"")</f>
        <v>542.07000732421875</v>
      </c>
      <c r="I281" s="21">
        <f>IF(AND(ISNUMBER(E281),ISNUMBER(H281)),E281/H281-1,"")</f>
        <v>-6.8164649782829656E-2</v>
      </c>
      <c r="L281"/>
      <c r="M281"/>
      <c r="N281" s="2">
        <v>45902</v>
      </c>
      <c r="O281" s="21">
        <v>637.5</v>
      </c>
      <c r="P281" s="21">
        <v>640.489990234375</v>
      </c>
      <c r="Q281" s="21">
        <v>634.91998291015625</v>
      </c>
      <c r="R281" s="21">
        <v>640.27001953125</v>
      </c>
      <c r="S281">
        <v>81983500</v>
      </c>
      <c r="T281" s="16">
        <f>(SP500_Data[[#This Row],[Close]]-R282)/R282</f>
        <v>-7.4102292104110531E-3</v>
      </c>
      <c r="U281" s="21">
        <v>65621600</v>
      </c>
    </row>
    <row r="282" spans="1:21" x14ac:dyDescent="0.25">
      <c r="A282" s="2">
        <v>45898</v>
      </c>
      <c r="B282" s="21">
        <v>508.66000366210938</v>
      </c>
      <c r="C282" s="21">
        <v>509.60000610351563</v>
      </c>
      <c r="D282" s="21">
        <v>504.489990234375</v>
      </c>
      <c r="E282" s="21">
        <v>506.69000244140625</v>
      </c>
      <c r="F282" s="16">
        <f>(StockData[[#This Row],[Close]]-E283)/E283</f>
        <v>-5.7884234405460545E-3</v>
      </c>
      <c r="G282" s="21">
        <v>20961600</v>
      </c>
      <c r="H282" s="21">
        <f>IF(ISNUMBER(E282),MAX($E$2:E282),"")</f>
        <v>542.07000732421875</v>
      </c>
      <c r="I282" s="21">
        <f>IF(AND(ISNUMBER(E282),ISNUMBER(H282)),E282/H282-1,"")</f>
        <v>-6.5268331405119229E-2</v>
      </c>
      <c r="L282"/>
      <c r="M282"/>
      <c r="N282" s="2">
        <v>45898</v>
      </c>
      <c r="O282" s="21">
        <v>647.469970703125</v>
      </c>
      <c r="P282" s="21">
        <v>647.84002685546875</v>
      </c>
      <c r="Q282" s="21">
        <v>643.1400146484375</v>
      </c>
      <c r="R282" s="21">
        <v>645.04998779296875</v>
      </c>
      <c r="S282">
        <v>74522200</v>
      </c>
      <c r="T282" s="16">
        <f>(SP500_Data[[#This Row],[Close]]-R283)/R283</f>
        <v>-5.9637477949624268E-3</v>
      </c>
      <c r="U282" s="21">
        <v>68885700</v>
      </c>
    </row>
    <row r="283" spans="1:21" x14ac:dyDescent="0.25">
      <c r="A283" s="2">
        <v>45897</v>
      </c>
      <c r="B283" s="21">
        <v>507.08999633789063</v>
      </c>
      <c r="C283" s="21">
        <v>511.08999633789063</v>
      </c>
      <c r="D283" s="21">
        <v>505.5</v>
      </c>
      <c r="E283" s="21">
        <v>509.6400146484375</v>
      </c>
      <c r="F283" s="16">
        <f>(StockData[[#This Row],[Close]]-E284)/E284</f>
        <v>5.7229041914003955E-3</v>
      </c>
      <c r="G283" s="21">
        <v>18015600</v>
      </c>
      <c r="H283" s="21">
        <f>IF(ISNUMBER(E283),MAX($E$2:E283),"")</f>
        <v>542.07000732421875</v>
      </c>
      <c r="I283" s="21">
        <f>IF(AND(ISNUMBER(E283),ISNUMBER(H283)),E283/H283-1,"")</f>
        <v>-5.982620738576383E-2</v>
      </c>
      <c r="L283"/>
      <c r="M283"/>
      <c r="N283" s="2">
        <v>45897</v>
      </c>
      <c r="O283" s="21">
        <v>647.239990234375</v>
      </c>
      <c r="P283" s="21">
        <v>649.47998046875</v>
      </c>
      <c r="Q283" s="21">
        <v>645.34002685546875</v>
      </c>
      <c r="R283" s="21">
        <v>648.91998291015625</v>
      </c>
      <c r="S283">
        <v>61519500</v>
      </c>
      <c r="T283" s="16">
        <f>(SP500_Data[[#This Row],[Close]]-R284)/R284</f>
        <v>3.5414039095800361E-3</v>
      </c>
      <c r="U283" s="21">
        <v>88987500</v>
      </c>
    </row>
    <row r="284" spans="1:21" x14ac:dyDescent="0.25">
      <c r="A284" s="2">
        <v>45896</v>
      </c>
      <c r="B284" s="21">
        <v>502</v>
      </c>
      <c r="C284" s="21">
        <v>507.29000854492188</v>
      </c>
      <c r="D284" s="21">
        <v>499.89999389648438</v>
      </c>
      <c r="E284" s="21">
        <v>506.739990234375</v>
      </c>
      <c r="F284" s="16">
        <f>(StockData[[#This Row],[Close]]-E285)/E285</f>
        <v>9.3617672087036013E-3</v>
      </c>
      <c r="G284" s="21">
        <v>17277900</v>
      </c>
      <c r="H284" s="21">
        <f>IF(ISNUMBER(E284),MAX($E$2:E284),"")</f>
        <v>542.07000732421875</v>
      </c>
      <c r="I284" s="21">
        <f>IF(AND(ISNUMBER(E284),ISNUMBER(H284)),E284/H284-1,"")</f>
        <v>-6.517611491593267E-2</v>
      </c>
      <c r="L284"/>
      <c r="M284"/>
      <c r="N284" s="2">
        <v>45896</v>
      </c>
      <c r="O284" s="21">
        <v>644.57000732421875</v>
      </c>
      <c r="P284" s="21">
        <v>647.3699951171875</v>
      </c>
      <c r="Q284" s="21">
        <v>644.41998291015625</v>
      </c>
      <c r="R284" s="21">
        <v>646.6300048828125</v>
      </c>
      <c r="S284">
        <v>48341100</v>
      </c>
      <c r="T284" s="16">
        <f>(SP500_Data[[#This Row],[Close]]-R285)/R285</f>
        <v>2.2785538462906591E-3</v>
      </c>
      <c r="U284" s="21">
        <v>74317300</v>
      </c>
    </row>
    <row r="285" spans="1:21" x14ac:dyDescent="0.25">
      <c r="A285" s="2">
        <v>45895</v>
      </c>
      <c r="B285" s="21">
        <v>504.3599853515625</v>
      </c>
      <c r="C285" s="21">
        <v>504.98001098632813</v>
      </c>
      <c r="D285" s="21">
        <v>498.510009765625</v>
      </c>
      <c r="E285" s="21">
        <v>502.04000854492188</v>
      </c>
      <c r="F285" s="16">
        <f>(StockData[[#This Row],[Close]]-E286)/E286</f>
        <v>-4.4024931140880267E-3</v>
      </c>
      <c r="G285" s="21">
        <v>30835700</v>
      </c>
      <c r="H285" s="21">
        <f>IF(ISNUMBER(E285),MAX($E$2:E285),"")</f>
        <v>542.07000732421875</v>
      </c>
      <c r="I285" s="21">
        <f>IF(AND(ISNUMBER(E285),ISNUMBER(H285)),E285/H285-1,"")</f>
        <v>-7.3846547933714479E-2</v>
      </c>
      <c r="L285"/>
      <c r="M285"/>
      <c r="N285" s="2">
        <v>45895</v>
      </c>
      <c r="O285" s="21">
        <v>642.20001220703125</v>
      </c>
      <c r="P285" s="21">
        <v>645.510009765625</v>
      </c>
      <c r="Q285" s="21">
        <v>641.57000732421875</v>
      </c>
      <c r="R285" s="21">
        <v>645.15997314453125</v>
      </c>
      <c r="S285">
        <v>51581600</v>
      </c>
      <c r="T285" s="16">
        <f>(SP500_Data[[#This Row],[Close]]-R286)/R286</f>
        <v>4.1869699193291272E-3</v>
      </c>
      <c r="U285" s="21">
        <v>51898500</v>
      </c>
    </row>
    <row r="286" spans="1:21" x14ac:dyDescent="0.25">
      <c r="A286" s="2">
        <v>45894</v>
      </c>
      <c r="B286" s="21">
        <v>506.6300048828125</v>
      </c>
      <c r="C286" s="21">
        <v>508.19000244140625</v>
      </c>
      <c r="D286" s="21">
        <v>504.1199951171875</v>
      </c>
      <c r="E286" s="21">
        <v>504.260009765625</v>
      </c>
      <c r="F286" s="16">
        <f>(StockData[[#This Row],[Close]]-E287)/E287</f>
        <v>-5.8553341804989893E-3</v>
      </c>
      <c r="G286" s="21">
        <v>21638600</v>
      </c>
      <c r="H286" s="21">
        <f>IF(ISNUMBER(E286),MAX($E$2:E286),"")</f>
        <v>542.07000732421875</v>
      </c>
      <c r="I286" s="21">
        <f>IF(AND(ISNUMBER(E286),ISNUMBER(H286)),E286/H286-1,"")</f>
        <v>-6.9751133705464596E-2</v>
      </c>
      <c r="L286"/>
      <c r="M286"/>
      <c r="N286" s="2">
        <v>45894</v>
      </c>
      <c r="O286" s="21">
        <v>644.03997802734375</v>
      </c>
      <c r="P286" s="21">
        <v>645.28997802734375</v>
      </c>
      <c r="Q286" s="21">
        <v>642.3499755859375</v>
      </c>
      <c r="R286" s="21">
        <v>642.469970703125</v>
      </c>
      <c r="S286">
        <v>51274300</v>
      </c>
      <c r="T286" s="16">
        <f>(SP500_Data[[#This Row],[Close]]-R287)/R287</f>
        <v>-4.40102720585989E-3</v>
      </c>
      <c r="U286" s="21">
        <v>63670200</v>
      </c>
    </row>
    <row r="287" spans="1:21" x14ac:dyDescent="0.25">
      <c r="A287" s="2">
        <v>45891</v>
      </c>
      <c r="B287" s="21">
        <v>504.25</v>
      </c>
      <c r="C287" s="21">
        <v>510.73001098632813</v>
      </c>
      <c r="D287" s="21">
        <v>502.41000366210938</v>
      </c>
      <c r="E287" s="21">
        <v>507.23001098632813</v>
      </c>
      <c r="F287" s="16">
        <f>(StockData[[#This Row],[Close]]-E288)/E288</f>
        <v>5.9297572780043451E-3</v>
      </c>
      <c r="G287" s="21">
        <v>24324200</v>
      </c>
      <c r="H287" s="21">
        <f>IF(ISNUMBER(E287),MAX($E$2:E287),"")</f>
        <v>542.07000732421875</v>
      </c>
      <c r="I287" s="21">
        <f>IF(AND(ISNUMBER(E287),ISNUMBER(H287)),E287/H287-1,"")</f>
        <v>-6.427213435007928E-2</v>
      </c>
      <c r="L287"/>
      <c r="M287"/>
      <c r="N287" s="2">
        <v>45891</v>
      </c>
      <c r="O287" s="21">
        <v>637.760009765625</v>
      </c>
      <c r="P287" s="21">
        <v>646.5</v>
      </c>
      <c r="Q287" s="21">
        <v>637.25</v>
      </c>
      <c r="R287" s="21">
        <v>645.30999755859375</v>
      </c>
      <c r="S287">
        <v>84083200</v>
      </c>
      <c r="T287" s="16">
        <f>(SP500_Data[[#This Row],[Close]]-R288)/R288</f>
        <v>1.5356793254796405E-2</v>
      </c>
      <c r="U287" s="21">
        <v>57529000</v>
      </c>
    </row>
    <row r="288" spans="1:21" x14ac:dyDescent="0.25">
      <c r="A288" s="2">
        <v>45890</v>
      </c>
      <c r="B288" s="21">
        <v>503.69000244140625</v>
      </c>
      <c r="C288" s="21">
        <v>507.6300048828125</v>
      </c>
      <c r="D288" s="21">
        <v>502.72000122070313</v>
      </c>
      <c r="E288" s="21">
        <v>504.239990234375</v>
      </c>
      <c r="F288" s="16">
        <f>(StockData[[#This Row],[Close]]-E289)/E289</f>
        <v>-2.9265423213550691E-3</v>
      </c>
      <c r="G288" s="21">
        <v>18443300</v>
      </c>
      <c r="H288" s="21">
        <f>IF(ISNUMBER(E288),MAX($E$2:E288),"")</f>
        <v>542.07000732421875</v>
      </c>
      <c r="I288" s="21">
        <f>IF(AND(ISNUMBER(E288),ISNUMBER(H288)),E288/H288-1,"")</f>
        <v>-6.9788065339717598E-2</v>
      </c>
      <c r="L288"/>
      <c r="M288"/>
      <c r="N288" s="2">
        <v>45890</v>
      </c>
      <c r="O288" s="21">
        <v>636.280029296875</v>
      </c>
      <c r="P288" s="21">
        <v>637.969970703125</v>
      </c>
      <c r="Q288" s="21">
        <v>633.80999755859375</v>
      </c>
      <c r="R288" s="21">
        <v>635.54998779296875</v>
      </c>
      <c r="S288">
        <v>54805800</v>
      </c>
      <c r="T288" s="16">
        <f>(SP500_Data[[#This Row],[Close]]-R289)/R289</f>
        <v>-4.0118437532102496E-3</v>
      </c>
      <c r="U288" s="21">
        <v>66113300</v>
      </c>
    </row>
    <row r="289" spans="1:21" x14ac:dyDescent="0.25">
      <c r="A289" s="2">
        <v>45889</v>
      </c>
      <c r="B289" s="21">
        <v>509.8699951171875</v>
      </c>
      <c r="C289" s="21">
        <v>511</v>
      </c>
      <c r="D289" s="21">
        <v>504.44000244140625</v>
      </c>
      <c r="E289" s="21">
        <v>505.72000122070313</v>
      </c>
      <c r="F289" s="16">
        <f>(StockData[[#This Row],[Close]]-E290)/E290</f>
        <v>-7.9447356263652683E-3</v>
      </c>
      <c r="G289" s="21">
        <v>27723000</v>
      </c>
      <c r="H289" s="21">
        <f>IF(ISNUMBER(E289),MAX($E$2:E289),"")</f>
        <v>542.07000732421875</v>
      </c>
      <c r="I289" s="21">
        <f>IF(AND(ISNUMBER(E289),ISNUMBER(H289)),E289/H289-1,"")</f>
        <v>-6.7057770421476648E-2</v>
      </c>
      <c r="L289"/>
      <c r="M289"/>
      <c r="N289" s="2">
        <v>45889</v>
      </c>
      <c r="O289" s="21">
        <v>639.4000244140625</v>
      </c>
      <c r="P289" s="21">
        <v>639.65997314453125</v>
      </c>
      <c r="Q289" s="21">
        <v>632.95001220703125</v>
      </c>
      <c r="R289" s="21">
        <v>638.1099853515625</v>
      </c>
      <c r="S289">
        <v>88890300</v>
      </c>
      <c r="T289" s="16">
        <f>(SP500_Data[[#This Row],[Close]]-R290)/R290</f>
        <v>-2.6570578976855752E-3</v>
      </c>
      <c r="U289" s="21">
        <v>59024600</v>
      </c>
    </row>
    <row r="290" spans="1:21" x14ac:dyDescent="0.25">
      <c r="A290" s="2">
        <v>45888</v>
      </c>
      <c r="B290" s="21">
        <v>515</v>
      </c>
      <c r="C290" s="21">
        <v>515.15997314453125</v>
      </c>
      <c r="D290" s="21">
        <v>508.54998779296869</v>
      </c>
      <c r="E290" s="21">
        <v>509.76998901367188</v>
      </c>
      <c r="F290" s="16">
        <f>(StockData[[#This Row],[Close]]-E291)/E291</f>
        <v>-1.4175182592031365E-2</v>
      </c>
      <c r="G290" s="21">
        <v>21481000</v>
      </c>
      <c r="H290" s="21">
        <f>IF(ISNUMBER(E290),MAX($E$2:E290),"")</f>
        <v>542.07000732421875</v>
      </c>
      <c r="I290" s="21">
        <f>IF(AND(ISNUMBER(E290),ISNUMBER(H290)),E290/H290-1,"")</f>
        <v>-5.9586433254234294E-2</v>
      </c>
      <c r="L290"/>
      <c r="M290"/>
      <c r="N290" s="2">
        <v>45888</v>
      </c>
      <c r="O290" s="21">
        <v>643.1199951171875</v>
      </c>
      <c r="P290" s="21">
        <v>644.1099853515625</v>
      </c>
      <c r="Q290" s="21">
        <v>638.47998046875</v>
      </c>
      <c r="R290" s="21">
        <v>639.80999755859375</v>
      </c>
      <c r="S290">
        <v>69750700</v>
      </c>
      <c r="T290" s="16">
        <f>(SP500_Data[[#This Row],[Close]]-R291)/R291</f>
        <v>-5.4251364846880316E-3</v>
      </c>
      <c r="U290" s="21">
        <v>74814500</v>
      </c>
    </row>
    <row r="291" spans="1:21" x14ac:dyDescent="0.25">
      <c r="A291" s="2">
        <v>45887</v>
      </c>
      <c r="B291" s="21">
        <v>521.59002685546875</v>
      </c>
      <c r="C291" s="21">
        <v>522.82000732421875</v>
      </c>
      <c r="D291" s="21">
        <v>514.02001953125</v>
      </c>
      <c r="E291" s="21">
        <v>517.0999755859375</v>
      </c>
      <c r="F291" s="16">
        <f>(StockData[[#This Row],[Close]]-E292)/E292</f>
        <v>-5.9019309554219348E-3</v>
      </c>
      <c r="G291" s="21">
        <v>23760600</v>
      </c>
      <c r="H291" s="21">
        <f>IF(ISNUMBER(E291),MAX($E$2:E291),"")</f>
        <v>542.07000732421875</v>
      </c>
      <c r="I291" s="21">
        <f>IF(AND(ISNUMBER(E291),ISNUMBER(H291)),E291/H291-1,"")</f>
        <v>-4.6064219382915161E-2</v>
      </c>
      <c r="L291"/>
      <c r="M291"/>
      <c r="N291" s="2">
        <v>45887</v>
      </c>
      <c r="O291" s="21">
        <v>642.8599853515625</v>
      </c>
      <c r="P291" s="21">
        <v>644</v>
      </c>
      <c r="Q291" s="21">
        <v>642.17999267578125</v>
      </c>
      <c r="R291" s="21">
        <v>643.29998779296875</v>
      </c>
      <c r="S291">
        <v>43804900</v>
      </c>
      <c r="T291" s="16">
        <f>(SP500_Data[[#This Row],[Close]]-R292)/R292</f>
        <v>-2.1760326977844402E-4</v>
      </c>
      <c r="U291" s="21">
        <v>51065800</v>
      </c>
    </row>
    <row r="292" spans="1:21" x14ac:dyDescent="0.25">
      <c r="A292" s="2">
        <v>45884</v>
      </c>
      <c r="B292" s="21">
        <v>522.77001953125</v>
      </c>
      <c r="C292" s="21">
        <v>526.0999755859375</v>
      </c>
      <c r="D292" s="21">
        <v>519.08001708984375</v>
      </c>
      <c r="E292" s="21">
        <v>520.16998291015625</v>
      </c>
      <c r="F292" s="16">
        <f>(StockData[[#This Row],[Close]]-E293)/E293</f>
        <v>-4.4212173574981846E-3</v>
      </c>
      <c r="G292" s="21">
        <v>25213300</v>
      </c>
      <c r="H292" s="21">
        <f>IF(ISNUMBER(E292),MAX($E$2:E292),"")</f>
        <v>542.07000732421875</v>
      </c>
      <c r="I292" s="21">
        <f>IF(AND(ISNUMBER(E292),ISNUMBER(H292)),E292/H292-1,"")</f>
        <v>-4.0400730750933866E-2</v>
      </c>
      <c r="L292"/>
      <c r="M292"/>
      <c r="N292" s="2">
        <v>45884</v>
      </c>
      <c r="O292" s="21">
        <v>645.989990234375</v>
      </c>
      <c r="P292" s="21">
        <v>646.09002685546875</v>
      </c>
      <c r="Q292" s="21">
        <v>642.52001953125</v>
      </c>
      <c r="R292" s="21">
        <v>643.44000244140625</v>
      </c>
      <c r="S292">
        <v>68592500</v>
      </c>
      <c r="T292" s="16">
        <f>(SP500_Data[[#This Row],[Close]]-R293)/R293</f>
        <v>-2.3412818622294738E-3</v>
      </c>
      <c r="U292" s="21">
        <v>66510400</v>
      </c>
    </row>
    <row r="293" spans="1:21" x14ac:dyDescent="0.25">
      <c r="A293" s="2">
        <v>45883</v>
      </c>
      <c r="B293" s="21">
        <v>522.55999755859375</v>
      </c>
      <c r="C293" s="21">
        <v>525.95001220703125</v>
      </c>
      <c r="D293" s="21">
        <v>520.1400146484375</v>
      </c>
      <c r="E293" s="21">
        <v>522.47998046875</v>
      </c>
      <c r="F293" s="16">
        <f>(StockData[[#This Row],[Close]]-E294)/E294</f>
        <v>3.6497047841510728E-3</v>
      </c>
      <c r="G293" s="21">
        <v>20269100</v>
      </c>
      <c r="H293" s="21">
        <f>IF(ISNUMBER(E293),MAX($E$2:E293),"")</f>
        <v>542.07000732421875</v>
      </c>
      <c r="I293" s="21">
        <f>IF(AND(ISNUMBER(E293),ISNUMBER(H293)),E293/H293-1,"")</f>
        <v>-3.6139293063214506E-2</v>
      </c>
      <c r="L293"/>
      <c r="M293"/>
      <c r="N293" s="2">
        <v>45883</v>
      </c>
      <c r="O293" s="21">
        <v>642.78997802734375</v>
      </c>
      <c r="P293" s="21">
        <v>645.6199951171875</v>
      </c>
      <c r="Q293" s="21">
        <v>642.34002685546875</v>
      </c>
      <c r="R293" s="21">
        <v>644.95001220703125</v>
      </c>
      <c r="S293">
        <v>59327500</v>
      </c>
      <c r="T293" s="16">
        <f>(SP500_Data[[#This Row],[Close]]-R294)/R294</f>
        <v>9.3035335066333341E-5</v>
      </c>
      <c r="U293" s="21">
        <v>70030100</v>
      </c>
    </row>
    <row r="294" spans="1:21" x14ac:dyDescent="0.25">
      <c r="A294" s="2">
        <v>45882</v>
      </c>
      <c r="B294" s="21">
        <v>532.1099853515625</v>
      </c>
      <c r="C294" s="21">
        <v>532.70001220703125</v>
      </c>
      <c r="D294" s="21">
        <v>519.3699951171875</v>
      </c>
      <c r="E294" s="21">
        <v>520.58001708984375</v>
      </c>
      <c r="F294" s="16">
        <f>(StockData[[#This Row],[Close]]-E295)/E295</f>
        <v>-1.6363036248821943E-2</v>
      </c>
      <c r="G294" s="21">
        <v>19619200</v>
      </c>
      <c r="H294" s="21">
        <f>IF(ISNUMBER(E294),MAX($E$2:E294),"")</f>
        <v>542.07000732421875</v>
      </c>
      <c r="I294" s="21">
        <f>IF(AND(ISNUMBER(E294),ISNUMBER(H294)),E294/H294-1,"")</f>
        <v>-3.9644307827423453E-2</v>
      </c>
      <c r="L294"/>
      <c r="M294"/>
      <c r="N294" s="2">
        <v>45882</v>
      </c>
      <c r="O294" s="21">
        <v>644.90997314453125</v>
      </c>
      <c r="P294" s="21">
        <v>646.19000244140625</v>
      </c>
      <c r="Q294" s="21">
        <v>642.67999267578125</v>
      </c>
      <c r="R294" s="21">
        <v>644.8900146484375</v>
      </c>
      <c r="S294">
        <v>60092800</v>
      </c>
      <c r="T294" s="16">
        <f>(SP500_Data[[#This Row],[Close]]-R295)/R295</f>
        <v>3.4231312120524609E-3</v>
      </c>
      <c r="U294" s="21">
        <v>92502500</v>
      </c>
    </row>
    <row r="295" spans="1:21" x14ac:dyDescent="0.25">
      <c r="A295" s="2">
        <v>45881</v>
      </c>
      <c r="B295" s="21">
        <v>523.75</v>
      </c>
      <c r="C295" s="21">
        <v>530.97998046875</v>
      </c>
      <c r="D295" s="21">
        <v>522.70001220703125</v>
      </c>
      <c r="E295" s="21">
        <v>529.239990234375</v>
      </c>
      <c r="F295" s="16">
        <f>(StockData[[#This Row],[Close]]-E296)/E296</f>
        <v>1.4316596246438046E-2</v>
      </c>
      <c r="G295" s="21">
        <v>18667000</v>
      </c>
      <c r="H295" s="21">
        <f>IF(ISNUMBER(E295),MAX($E$2:E295),"")</f>
        <v>542.07000732421875</v>
      </c>
      <c r="I295" s="21">
        <f>IF(AND(ISNUMBER(E295),ISNUMBER(H295)),E295/H295-1,"")</f>
        <v>-2.3668561101868768E-2</v>
      </c>
      <c r="L295"/>
      <c r="M295"/>
      <c r="N295" s="2">
        <v>45881</v>
      </c>
      <c r="O295" s="21">
        <v>638.28997802734375</v>
      </c>
      <c r="P295" s="21">
        <v>642.8499755859375</v>
      </c>
      <c r="Q295" s="21">
        <v>636.78997802734375</v>
      </c>
      <c r="R295" s="21">
        <v>642.69000244140625</v>
      </c>
      <c r="S295">
        <v>64730800</v>
      </c>
      <c r="T295" s="16">
        <f>(SP500_Data[[#This Row],[Close]]-R296)/R296</f>
        <v>1.0646024206171988E-2</v>
      </c>
      <c r="U295" s="21">
        <v>86258400</v>
      </c>
    </row>
    <row r="296" spans="1:21" x14ac:dyDescent="0.25">
      <c r="A296" s="2">
        <v>45880</v>
      </c>
      <c r="B296" s="21">
        <v>522.29998779296875</v>
      </c>
      <c r="C296" s="21">
        <v>527.59002685546875</v>
      </c>
      <c r="D296" s="21">
        <v>519.719970703125</v>
      </c>
      <c r="E296" s="21">
        <v>521.77001953125</v>
      </c>
      <c r="F296" s="16">
        <f>(StockData[[#This Row],[Close]]-E297)/E297</f>
        <v>-5.1712226545149755E-4</v>
      </c>
      <c r="G296" s="21">
        <v>20194400</v>
      </c>
      <c r="H296" s="21">
        <f>IF(ISNUMBER(E296),MAX($E$2:E296),"")</f>
        <v>542.07000732421875</v>
      </c>
      <c r="I296" s="21">
        <f>IF(AND(ISNUMBER(E296),ISNUMBER(H296)),E296/H296-1,"")</f>
        <v>-3.7449014921843937E-2</v>
      </c>
      <c r="L296"/>
      <c r="M296"/>
      <c r="N296" s="2">
        <v>45880</v>
      </c>
      <c r="O296" s="21">
        <v>637.46002197265625</v>
      </c>
      <c r="P296" s="21">
        <v>638.95001220703125</v>
      </c>
      <c r="Q296" s="21">
        <v>634.65997314453125</v>
      </c>
      <c r="R296" s="21">
        <v>635.91998291015625</v>
      </c>
      <c r="S296">
        <v>58742300</v>
      </c>
      <c r="T296" s="16">
        <f>(SP500_Data[[#This Row],[Close]]-R297)/R297</f>
        <v>-1.9774785462639841E-3</v>
      </c>
      <c r="U296" s="21">
        <v>78548400</v>
      </c>
    </row>
    <row r="297" spans="1:21" x14ac:dyDescent="0.25">
      <c r="A297" s="2">
        <v>45877</v>
      </c>
      <c r="B297" s="21">
        <v>522.5999755859375</v>
      </c>
      <c r="C297" s="21">
        <v>524.65997314453125</v>
      </c>
      <c r="D297" s="21">
        <v>519.40997314453125</v>
      </c>
      <c r="E297" s="21">
        <v>522.03997802734375</v>
      </c>
      <c r="F297" s="16">
        <f>(StockData[[#This Row],[Close]]-E298)/E298</f>
        <v>2.3038766415853485E-3</v>
      </c>
      <c r="G297" s="21">
        <v>15531000</v>
      </c>
      <c r="H297" s="21">
        <f>IF(ISNUMBER(E297),MAX($E$2:E297),"")</f>
        <v>542.07000732421875</v>
      </c>
      <c r="I297" s="21">
        <f>IF(AND(ISNUMBER(E297),ISNUMBER(H297)),E297/H297-1,"")</f>
        <v>-3.6951000841658477E-2</v>
      </c>
      <c r="L297"/>
      <c r="M297"/>
      <c r="N297" s="2">
        <v>45877</v>
      </c>
      <c r="O297" s="21">
        <v>634.05999755859375</v>
      </c>
      <c r="P297" s="21">
        <v>637.6500244140625</v>
      </c>
      <c r="Q297" s="21">
        <v>633.739990234375</v>
      </c>
      <c r="R297" s="21">
        <v>637.17999267578125</v>
      </c>
      <c r="S297">
        <v>64051600</v>
      </c>
      <c r="T297" s="16">
        <f>(SP500_Data[[#This Row],[Close]]-R298)/R298</f>
        <v>7.7975368537465404E-3</v>
      </c>
      <c r="U297" s="21">
        <v>62114800</v>
      </c>
    </row>
    <row r="298" spans="1:21" x14ac:dyDescent="0.25">
      <c r="A298" s="2">
        <v>45876</v>
      </c>
      <c r="B298" s="21">
        <v>526.79998779296875</v>
      </c>
      <c r="C298" s="21">
        <v>528.09002685546875</v>
      </c>
      <c r="D298" s="21">
        <v>517.54998779296875</v>
      </c>
      <c r="E298" s="21">
        <v>520.84002685546875</v>
      </c>
      <c r="F298" s="16">
        <f>(StockData[[#This Row],[Close]]-E299)/E299</f>
        <v>-7.8103698839280949E-3</v>
      </c>
      <c r="G298" s="21">
        <v>16079100</v>
      </c>
      <c r="H298" s="21">
        <f>IF(ISNUMBER(E298),MAX($E$2:E298),"")</f>
        <v>542.07000732421875</v>
      </c>
      <c r="I298" s="21">
        <f>IF(AND(ISNUMBER(E298),ISNUMBER(H298)),E298/H298-1,"")</f>
        <v>-3.9164646967918437E-2</v>
      </c>
      <c r="L298"/>
      <c r="M298"/>
      <c r="N298" s="2">
        <v>45876</v>
      </c>
      <c r="O298" s="21">
        <v>636.239990234375</v>
      </c>
      <c r="P298" s="21">
        <v>636.97998046875</v>
      </c>
      <c r="Q298" s="21">
        <v>629.1099853515625</v>
      </c>
      <c r="R298" s="21">
        <v>632.25</v>
      </c>
      <c r="S298">
        <v>74205800</v>
      </c>
      <c r="T298" s="16">
        <f>(SP500_Data[[#This Row],[Close]]-R299)/R299</f>
        <v>-8.3762014023096092E-4</v>
      </c>
      <c r="U298" s="21">
        <v>67735300</v>
      </c>
    </row>
    <row r="299" spans="1:21" x14ac:dyDescent="0.25">
      <c r="A299" s="2">
        <v>45875</v>
      </c>
      <c r="B299" s="21">
        <v>530.9000244140625</v>
      </c>
      <c r="C299" s="21">
        <v>531.70001220703125</v>
      </c>
      <c r="D299" s="21">
        <v>524.030029296875</v>
      </c>
      <c r="E299" s="21">
        <v>524.94000244140625</v>
      </c>
      <c r="F299" s="16">
        <f>(StockData[[#This Row],[Close]]-E300)/E300</f>
        <v>-5.324486136605874E-3</v>
      </c>
      <c r="G299" s="21">
        <v>21355700</v>
      </c>
      <c r="H299" s="21">
        <f>IF(ISNUMBER(E299),MAX($E$2:E299),"")</f>
        <v>542.07000732421875</v>
      </c>
      <c r="I299" s="21">
        <f>IF(AND(ISNUMBER(E299),ISNUMBER(H299)),E299/H299-1,"")</f>
        <v>-3.1601093311489636E-2</v>
      </c>
      <c r="L299"/>
      <c r="M299"/>
      <c r="N299" s="2">
        <v>45875</v>
      </c>
      <c r="O299" s="21">
        <v>629.04998779296875</v>
      </c>
      <c r="P299" s="21">
        <v>633.44000244140625</v>
      </c>
      <c r="Q299" s="21">
        <v>628.1300048828125</v>
      </c>
      <c r="R299" s="21">
        <v>632.780029296875</v>
      </c>
      <c r="S299">
        <v>64357500</v>
      </c>
      <c r="T299" s="16">
        <f>(SP500_Data[[#This Row],[Close]]-R300)/R300</f>
        <v>7.6596952372806563E-3</v>
      </c>
      <c r="U299" s="21">
        <v>87426000</v>
      </c>
    </row>
    <row r="300" spans="1:21" x14ac:dyDescent="0.25">
      <c r="A300" s="2">
        <v>45874</v>
      </c>
      <c r="B300" s="21">
        <v>537.17999267578125</v>
      </c>
      <c r="C300" s="21">
        <v>537.29998779296875</v>
      </c>
      <c r="D300" s="21">
        <v>527.239990234375</v>
      </c>
      <c r="E300" s="21">
        <v>527.75</v>
      </c>
      <c r="F300" s="16">
        <f>(StockData[[#This Row],[Close]]-E301)/E301</f>
        <v>-1.4730069510613467E-2</v>
      </c>
      <c r="G300" s="21">
        <v>19171600</v>
      </c>
      <c r="H300" s="21">
        <f>IF(ISNUMBER(E300),MAX($E$2:E300),"")</f>
        <v>542.07000732421875</v>
      </c>
      <c r="I300" s="21">
        <f>IF(AND(ISNUMBER(E300),ISNUMBER(H300)),E300/H300-1,"")</f>
        <v>-2.6417265539013246E-2</v>
      </c>
      <c r="L300"/>
      <c r="M300"/>
      <c r="N300" s="2">
        <v>45874</v>
      </c>
      <c r="O300" s="21">
        <v>631.78997802734375</v>
      </c>
      <c r="P300" s="21">
        <v>632.6099853515625</v>
      </c>
      <c r="Q300" s="21">
        <v>627.03997802734375</v>
      </c>
      <c r="R300" s="21">
        <v>627.969970703125</v>
      </c>
      <c r="S300">
        <v>68051400</v>
      </c>
      <c r="T300" s="16">
        <f>(SP500_Data[[#This Row],[Close]]-R301)/R301</f>
        <v>-5.0699689365404357E-3</v>
      </c>
      <c r="U300" s="21">
        <v>94051400</v>
      </c>
    </row>
    <row r="301" spans="1:21" x14ac:dyDescent="0.25">
      <c r="A301" s="2">
        <v>45873</v>
      </c>
      <c r="B301" s="21">
        <v>528.27001953125</v>
      </c>
      <c r="C301" s="21">
        <v>538.25</v>
      </c>
      <c r="D301" s="21">
        <v>528.1300048828125</v>
      </c>
      <c r="E301" s="21">
        <v>535.6400146484375</v>
      </c>
      <c r="F301" s="16">
        <f>(StockData[[#This Row],[Close]]-E302)/E302</f>
        <v>2.1999255154699804E-2</v>
      </c>
      <c r="G301" s="21">
        <v>25349000</v>
      </c>
      <c r="H301" s="21">
        <f>IF(ISNUMBER(E301),MAX($E$2:E301),"")</f>
        <v>542.07000732421875</v>
      </c>
      <c r="I301" s="21">
        <f>IF(AND(ISNUMBER(E301),ISNUMBER(H301)),E301/H301-1,"")</f>
        <v>-1.1861922978401163E-2</v>
      </c>
      <c r="L301"/>
      <c r="M301"/>
      <c r="N301" s="2">
        <v>45873</v>
      </c>
      <c r="O301" s="21">
        <v>625.66998291015625</v>
      </c>
      <c r="P301" s="21">
        <v>631.219970703125</v>
      </c>
      <c r="Q301" s="21">
        <v>625.58001708984375</v>
      </c>
      <c r="R301" s="21">
        <v>631.16998291015625</v>
      </c>
      <c r="S301">
        <v>73218000</v>
      </c>
      <c r="T301" s="16">
        <f>(SP500_Data[[#This Row],[Close]]-R302)/R302</f>
        <v>1.519978873502149E-2</v>
      </c>
      <c r="U301" s="21">
        <v>76605000</v>
      </c>
    </row>
    <row r="302" spans="1:21" x14ac:dyDescent="0.25">
      <c r="A302" s="2">
        <v>45870</v>
      </c>
      <c r="B302" s="21">
        <v>535</v>
      </c>
      <c r="C302" s="21">
        <v>535.79998779296875</v>
      </c>
      <c r="D302" s="21">
        <v>520.8599853515625</v>
      </c>
      <c r="E302" s="21">
        <v>524.1099853515625</v>
      </c>
      <c r="F302" s="16">
        <f>(StockData[[#This Row],[Close]]-E303)/E303</f>
        <v>-1.7600777222938145E-2</v>
      </c>
      <c r="G302" s="21">
        <v>28977600</v>
      </c>
      <c r="H302" s="21">
        <f>IF(ISNUMBER(E302),MAX($E$2:E302),"")</f>
        <v>542.07000732421875</v>
      </c>
      <c r="I302" s="21">
        <f>IF(AND(ISNUMBER(E302),ISNUMBER(H302)),E302/H302-1,"")</f>
        <v>-3.313229237919102E-2</v>
      </c>
      <c r="L302"/>
      <c r="M302"/>
      <c r="N302" s="2">
        <v>45870</v>
      </c>
      <c r="O302" s="21">
        <v>626.29998779296875</v>
      </c>
      <c r="P302" s="21">
        <v>626.34002685546875</v>
      </c>
      <c r="Q302" s="21">
        <v>619.28997802734375</v>
      </c>
      <c r="R302" s="21">
        <v>621.719970703125</v>
      </c>
      <c r="S302">
        <v>140103600</v>
      </c>
      <c r="T302" s="16">
        <f>(SP500_Data[[#This Row],[Close]]-R303)/R303</f>
        <v>-1.6390403282194214E-2</v>
      </c>
      <c r="U302" s="21">
        <v>82209400</v>
      </c>
    </row>
    <row r="303" spans="1:21" x14ac:dyDescent="0.25">
      <c r="A303" s="2">
        <v>45869</v>
      </c>
      <c r="B303" s="21">
        <v>555.22998046875</v>
      </c>
      <c r="C303" s="21">
        <v>555.45001220703125</v>
      </c>
      <c r="D303" s="21">
        <v>531.9000244140625</v>
      </c>
      <c r="E303" s="21">
        <v>533.5</v>
      </c>
      <c r="F303" s="16">
        <f>(StockData[[#This Row],[Close]]-E304)/E304</f>
        <v>3.9474729465981614E-2</v>
      </c>
      <c r="G303" s="21">
        <v>51617300</v>
      </c>
      <c r="H303" s="21">
        <f>IF(ISNUMBER(E303),MAX($E$2:E303),"")</f>
        <v>542.07000732421875</v>
      </c>
      <c r="I303" s="21">
        <f>IF(AND(ISNUMBER(E303),ISNUMBER(H303)),E303/H303-1,"")</f>
        <v>-1.5809779564308069E-2</v>
      </c>
      <c r="L303"/>
      <c r="M303"/>
      <c r="N303" s="2">
        <v>45869</v>
      </c>
      <c r="O303" s="21">
        <v>639.46002197265625</v>
      </c>
      <c r="P303" s="21">
        <v>639.8499755859375</v>
      </c>
      <c r="Q303" s="21">
        <v>630.77001953125</v>
      </c>
      <c r="R303" s="21">
        <v>632.08001708984375</v>
      </c>
      <c r="S303">
        <v>103385200</v>
      </c>
      <c r="T303" s="16">
        <f>(SP500_Data[[#This Row],[Close]]-R304)/R304</f>
        <v>-3.7512290773067379E-3</v>
      </c>
      <c r="U303" s="21">
        <v>79984100</v>
      </c>
    </row>
    <row r="304" spans="1:21" x14ac:dyDescent="0.25">
      <c r="A304" s="2">
        <v>45868</v>
      </c>
      <c r="B304" s="21">
        <v>515.16998291015625</v>
      </c>
      <c r="C304" s="21">
        <v>515.95001220703125</v>
      </c>
      <c r="D304" s="21">
        <v>509.44000244140625</v>
      </c>
      <c r="E304" s="21">
        <v>513.239990234375</v>
      </c>
      <c r="F304" s="16">
        <f>(StockData[[#This Row],[Close]]-E305)/E305</f>
        <v>1.3071051770152872E-3</v>
      </c>
      <c r="G304" s="21">
        <v>26380400</v>
      </c>
      <c r="H304" s="21">
        <f>IF(ISNUMBER(E304),MAX($E$2:E304),"")</f>
        <v>542.07000732421875</v>
      </c>
      <c r="I304" s="21">
        <f>IF(AND(ISNUMBER(E304),ISNUMBER(H304)),E304/H304-1,"")</f>
        <v>-5.3185043814092059E-2</v>
      </c>
      <c r="L304"/>
      <c r="M304"/>
      <c r="N304" s="2">
        <v>45868</v>
      </c>
      <c r="O304" s="21">
        <v>635.91998291015625</v>
      </c>
      <c r="P304" s="21">
        <v>637.67999267578125</v>
      </c>
      <c r="Q304" s="21">
        <v>631.53997802734375</v>
      </c>
      <c r="R304" s="21">
        <v>634.46002197265625</v>
      </c>
      <c r="S304">
        <v>80418900</v>
      </c>
      <c r="T304" s="16">
        <f>(SP500_Data[[#This Row],[Close]]-R305)/R305</f>
        <v>-1.2593076546151556E-3</v>
      </c>
      <c r="U304" s="21">
        <v>89506000</v>
      </c>
    </row>
    <row r="305" spans="1:21" x14ac:dyDescent="0.25">
      <c r="A305" s="2">
        <v>45867</v>
      </c>
      <c r="B305" s="21">
        <v>515.530029296875</v>
      </c>
      <c r="C305" s="21">
        <v>517.6199951171875</v>
      </c>
      <c r="D305" s="21">
        <v>511.55999755859375</v>
      </c>
      <c r="E305" s="21">
        <v>512.57000732421875</v>
      </c>
      <c r="F305" s="16">
        <f>(StockData[[#This Row],[Close]]-E306)/E306</f>
        <v>1.3659965701219513E-4</v>
      </c>
      <c r="G305" s="21">
        <v>16469200</v>
      </c>
      <c r="H305" s="21">
        <f>IF(ISNUMBER(E305),MAX($E$2:E305),"")</f>
        <v>542.07000732421875</v>
      </c>
      <c r="I305" s="21">
        <f>IF(AND(ISNUMBER(E305),ISNUMBER(H305)),E305/H305-1,"")</f>
        <v>-5.4421015000661543E-2</v>
      </c>
      <c r="L305"/>
      <c r="M305"/>
      <c r="N305" s="2">
        <v>45867</v>
      </c>
      <c r="O305" s="21">
        <v>638.3499755859375</v>
      </c>
      <c r="P305" s="21">
        <v>638.66998291015625</v>
      </c>
      <c r="Q305" s="21">
        <v>634.34002685546875</v>
      </c>
      <c r="R305" s="21">
        <v>635.260009765625</v>
      </c>
      <c r="S305">
        <v>60556300</v>
      </c>
      <c r="T305" s="16">
        <f>(SP500_Data[[#This Row],[Close]]-R306)/R306</f>
        <v>-2.6375995687848118E-3</v>
      </c>
      <c r="U305" s="21">
        <v>64129000</v>
      </c>
    </row>
    <row r="306" spans="1:21" x14ac:dyDescent="0.25">
      <c r="A306" s="2">
        <v>45866</v>
      </c>
      <c r="B306" s="21">
        <v>514.08001708984375</v>
      </c>
      <c r="C306" s="21">
        <v>515</v>
      </c>
      <c r="D306" s="21">
        <v>510.1199951171875</v>
      </c>
      <c r="E306" s="21">
        <v>512.5</v>
      </c>
      <c r="F306" s="16">
        <f>(StockData[[#This Row],[Close]]-E307)/E307</f>
        <v>-2.3554572052336895E-3</v>
      </c>
      <c r="G306" s="21">
        <v>14308000</v>
      </c>
      <c r="H306" s="21">
        <f>IF(ISNUMBER(E306),MAX($E$2:E306),"")</f>
        <v>542.07000732421875</v>
      </c>
      <c r="I306" s="21">
        <f>IF(AND(ISNUMBER(E306),ISNUMBER(H306)),E306/H306-1,"")</f>
        <v>-5.4550163124100992E-2</v>
      </c>
      <c r="L306"/>
      <c r="M306"/>
      <c r="N306" s="2">
        <v>45866</v>
      </c>
      <c r="O306" s="21">
        <v>637.47998046875</v>
      </c>
      <c r="P306" s="21">
        <v>638.03997802734375</v>
      </c>
      <c r="Q306" s="21">
        <v>635.53997802734375</v>
      </c>
      <c r="R306" s="21">
        <v>636.94000244140625</v>
      </c>
      <c r="S306">
        <v>54917100</v>
      </c>
      <c r="T306" s="16">
        <f>(SP500_Data[[#This Row],[Close]]-R307)/R307</f>
        <v>-2.5109582586959532E-4</v>
      </c>
      <c r="U306" s="21">
        <v>73658200</v>
      </c>
    </row>
    <row r="307" spans="1:21" x14ac:dyDescent="0.25">
      <c r="A307" s="2">
        <v>45863</v>
      </c>
      <c r="B307" s="21">
        <v>512.469970703125</v>
      </c>
      <c r="C307" s="21">
        <v>518.28997802734375</v>
      </c>
      <c r="D307" s="21">
        <v>510.3599853515625</v>
      </c>
      <c r="E307" s="21">
        <v>513.71002197265625</v>
      </c>
      <c r="F307" s="16">
        <f>(StockData[[#This Row],[Close]]-E308)/E308</f>
        <v>5.5394947204733709E-3</v>
      </c>
      <c r="G307" s="21">
        <v>19125700</v>
      </c>
      <c r="H307" s="21">
        <f>IF(ISNUMBER(E307),MAX($E$2:E307),"")</f>
        <v>542.07000732421875</v>
      </c>
      <c r="I307" s="21">
        <f>IF(AND(ISNUMBER(E307),ISNUMBER(H307)),E307/H307-1,"")</f>
        <v>-5.2317938584268586E-2</v>
      </c>
      <c r="L307"/>
      <c r="M307"/>
      <c r="N307" s="2">
        <v>45863</v>
      </c>
      <c r="O307" s="21">
        <v>635.09002685546875</v>
      </c>
      <c r="P307" s="21">
        <v>637.58001708984375</v>
      </c>
      <c r="Q307" s="21">
        <v>634.84002685546875</v>
      </c>
      <c r="R307" s="21">
        <v>637.0999755859375</v>
      </c>
      <c r="S307">
        <v>56865400</v>
      </c>
      <c r="T307" s="16">
        <f>(SP500_Data[[#This Row],[Close]]-R308)/R308</f>
        <v>4.2243194539488185E-3</v>
      </c>
      <c r="U307" s="21">
        <v>66247000</v>
      </c>
    </row>
    <row r="308" spans="1:21" x14ac:dyDescent="0.25">
      <c r="A308" s="2">
        <v>45862</v>
      </c>
      <c r="B308" s="21">
        <v>508.76998901367188</v>
      </c>
      <c r="C308" s="21">
        <v>513.66998291015625</v>
      </c>
      <c r="D308" s="21">
        <v>507.29998779296869</v>
      </c>
      <c r="E308" s="21">
        <v>510.8800048828125</v>
      </c>
      <c r="F308" s="16">
        <f>(StockData[[#This Row],[Close]]-E309)/E309</f>
        <v>9.9037496075733925E-3</v>
      </c>
      <c r="G308" s="21">
        <v>16107000</v>
      </c>
      <c r="H308" s="21">
        <f>IF(ISNUMBER(E308),MAX($E$2:E308),"")</f>
        <v>542.07000732421875</v>
      </c>
      <c r="I308" s="21">
        <f>IF(AND(ISNUMBER(E308),ISNUMBER(H308)),E308/H308-1,"")</f>
        <v>-5.7538697990997867E-2</v>
      </c>
      <c r="L308"/>
      <c r="M308"/>
      <c r="N308" s="2">
        <v>45862</v>
      </c>
      <c r="O308" s="21">
        <v>634.5999755859375</v>
      </c>
      <c r="P308" s="21">
        <v>636.1500244140625</v>
      </c>
      <c r="Q308" s="21">
        <v>633.989990234375</v>
      </c>
      <c r="R308" s="21">
        <v>634.41998291015625</v>
      </c>
      <c r="S308">
        <v>71307100</v>
      </c>
      <c r="T308" s="16">
        <f>(SP500_Data[[#This Row],[Close]]-R309)/R309</f>
        <v>3.3105900289455279E-4</v>
      </c>
      <c r="U308" s="21">
        <v>53016400</v>
      </c>
    </row>
    <row r="309" spans="1:21" x14ac:dyDescent="0.25">
      <c r="A309" s="2">
        <v>45861</v>
      </c>
      <c r="B309" s="21">
        <v>506.75</v>
      </c>
      <c r="C309" s="21">
        <v>506.79000854492188</v>
      </c>
      <c r="D309" s="21">
        <v>500.70001220703131</v>
      </c>
      <c r="E309" s="21">
        <v>505.8699951171875</v>
      </c>
      <c r="F309" s="16">
        <f>(StockData[[#This Row],[Close]]-E310)/E310</f>
        <v>1.1874960250199814E-3</v>
      </c>
      <c r="G309" s="21">
        <v>16396600</v>
      </c>
      <c r="H309" s="21">
        <f>IF(ISNUMBER(E309),MAX($E$2:E309),"")</f>
        <v>542.07000732421875</v>
      </c>
      <c r="I309" s="21">
        <f>IF(AND(ISNUMBER(E309),ISNUMBER(H309)),E309/H309-1,"")</f>
        <v>-6.6781064655694111E-2</v>
      </c>
      <c r="L309"/>
      <c r="M309"/>
      <c r="N309" s="2">
        <v>45861</v>
      </c>
      <c r="O309" s="21">
        <v>631.54998779296875</v>
      </c>
      <c r="P309" s="21">
        <v>634.21002197265625</v>
      </c>
      <c r="Q309" s="21">
        <v>629.72998046875</v>
      </c>
      <c r="R309" s="21">
        <v>634.21002197265625</v>
      </c>
      <c r="S309">
        <v>70511000</v>
      </c>
      <c r="T309" s="16">
        <f>(SP500_Data[[#This Row],[Close]]-R310)/R310</f>
        <v>8.5075163720312492E-3</v>
      </c>
      <c r="U309" s="21">
        <v>66588700</v>
      </c>
    </row>
    <row r="310" spans="1:21" x14ac:dyDescent="0.25">
      <c r="A310" s="2">
        <v>45860</v>
      </c>
      <c r="B310" s="21">
        <v>510.97000122070313</v>
      </c>
      <c r="C310" s="21">
        <v>511.20001220703131</v>
      </c>
      <c r="D310" s="21">
        <v>505.26998901367188</v>
      </c>
      <c r="E310" s="21">
        <v>505.26998901367188</v>
      </c>
      <c r="F310" s="16">
        <f>(StockData[[#This Row],[Close]]-E311)/E311</f>
        <v>-9.3910688308224306E-3</v>
      </c>
      <c r="G310" s="21">
        <v>13868600</v>
      </c>
      <c r="H310" s="21">
        <f>IF(ISNUMBER(E310),MAX($E$2:E310),"")</f>
        <v>542.07000732421875</v>
      </c>
      <c r="I310" s="21">
        <f>IF(AND(ISNUMBER(E310),ISNUMBER(H310)),E310/H310-1,"")</f>
        <v>-6.7887944017047119E-2</v>
      </c>
      <c r="L310"/>
      <c r="M310"/>
      <c r="N310" s="2">
        <v>45860</v>
      </c>
      <c r="O310" s="21">
        <v>629.0999755859375</v>
      </c>
      <c r="P310" s="21">
        <v>629.72998046875</v>
      </c>
      <c r="Q310" s="21">
        <v>626.19000244140625</v>
      </c>
      <c r="R310" s="21">
        <v>628.8599853515625</v>
      </c>
      <c r="S310">
        <v>60046300</v>
      </c>
      <c r="T310" s="16">
        <f>(SP500_Data[[#This Row],[Close]]-R311)/R311</f>
        <v>1.4308223598124127E-4</v>
      </c>
      <c r="U310" s="21">
        <v>92278700</v>
      </c>
    </row>
    <row r="311" spans="1:21" x14ac:dyDescent="0.25">
      <c r="A311" s="2">
        <v>45859</v>
      </c>
      <c r="B311" s="21">
        <v>506.70999145507813</v>
      </c>
      <c r="C311" s="21">
        <v>512.09002685546875</v>
      </c>
      <c r="D311" s="21">
        <v>505.54998779296869</v>
      </c>
      <c r="E311" s="21">
        <v>510.05999755859375</v>
      </c>
      <c r="F311" s="16">
        <f>(StockData[[#This Row],[Close]]-E312)/E312</f>
        <v>1.9625067865151771E-5</v>
      </c>
      <c r="G311" s="21">
        <v>14066800</v>
      </c>
      <c r="H311" s="21">
        <f>IF(ISNUMBER(E311),MAX($E$2:E311),"")</f>
        <v>542.07000732421875</v>
      </c>
      <c r="I311" s="21">
        <f>IF(AND(ISNUMBER(E311),ISNUMBER(H311)),E311/H311-1,"")</f>
        <v>-5.905143124157286E-2</v>
      </c>
      <c r="L311"/>
      <c r="M311"/>
      <c r="N311" s="2">
        <v>45859</v>
      </c>
      <c r="O311" s="21">
        <v>628.77001953125</v>
      </c>
      <c r="P311" s="21">
        <v>631.53997802734375</v>
      </c>
      <c r="Q311" s="21">
        <v>628.34002685546875</v>
      </c>
      <c r="R311" s="21">
        <v>628.77001953125</v>
      </c>
      <c r="S311">
        <v>63375000</v>
      </c>
      <c r="T311" s="16">
        <f>(SP500_Data[[#This Row],[Close]]-R312)/R312</f>
        <v>1.8961764380650927E-3</v>
      </c>
      <c r="U311" s="21">
        <v>57314200</v>
      </c>
    </row>
    <row r="312" spans="1:21" x14ac:dyDescent="0.25">
      <c r="A312" s="2">
        <v>45856</v>
      </c>
      <c r="B312" s="21">
        <v>514.47998046875</v>
      </c>
      <c r="C312" s="21">
        <v>514.6400146484375</v>
      </c>
      <c r="D312" s="21">
        <v>507.42999267578131</v>
      </c>
      <c r="E312" s="21">
        <v>510.04998779296869</v>
      </c>
      <c r="F312" s="16">
        <f>(StockData[[#This Row],[Close]]-E313)/E313</f>
        <v>-3.2245932669531028E-3</v>
      </c>
      <c r="G312" s="21">
        <v>21209700</v>
      </c>
      <c r="H312" s="21">
        <f>IF(ISNUMBER(E312),MAX($E$2:E312),"")</f>
        <v>542.07000732421875</v>
      </c>
      <c r="I312" s="21">
        <f>IF(AND(ISNUMBER(E312),ISNUMBER(H312)),E312/H312-1,"")</f>
        <v>-5.9069897058699472E-2</v>
      </c>
      <c r="L312"/>
      <c r="M312"/>
      <c r="N312" s="2">
        <v>45856</v>
      </c>
      <c r="O312" s="21">
        <v>629.29998779296875</v>
      </c>
      <c r="P312" s="21">
        <v>629.469970703125</v>
      </c>
      <c r="Q312" s="21">
        <v>626.46002197265625</v>
      </c>
      <c r="R312" s="21">
        <v>627.58001708984375</v>
      </c>
      <c r="S312">
        <v>65621600</v>
      </c>
      <c r="T312" s="16">
        <f>(SP500_Data[[#This Row],[Close]]-R313)/R313</f>
        <v>-7.3237525251931357E-4</v>
      </c>
      <c r="U312" s="21">
        <v>63606200</v>
      </c>
    </row>
    <row r="313" spans="1:21" x14ac:dyDescent="0.25">
      <c r="A313" s="2">
        <v>45855</v>
      </c>
      <c r="B313" s="21">
        <v>505.67999267578131</v>
      </c>
      <c r="C313" s="21">
        <v>513.3699951171875</v>
      </c>
      <c r="D313" s="21">
        <v>505.6199951171875</v>
      </c>
      <c r="E313" s="21">
        <v>511.70001220703131</v>
      </c>
      <c r="F313" s="16">
        <f>(StockData[[#This Row],[Close]]-E314)/E314</f>
        <v>1.2024874705429008E-2</v>
      </c>
      <c r="G313" s="21">
        <v>17503100</v>
      </c>
      <c r="H313" s="21">
        <f>IF(ISNUMBER(E313),MAX($E$2:E313),"")</f>
        <v>542.07000732421875</v>
      </c>
      <c r="I313" s="21">
        <f>IF(AND(ISNUMBER(E313),ISNUMBER(H313)),E313/H313-1,"")</f>
        <v>-5.6025964740422873E-2</v>
      </c>
      <c r="L313"/>
      <c r="M313"/>
      <c r="N313" s="2">
        <v>45855</v>
      </c>
      <c r="O313" s="21">
        <v>624.4000244140625</v>
      </c>
      <c r="P313" s="21">
        <v>628.4000244140625</v>
      </c>
      <c r="Q313" s="21">
        <v>624.17999267578125</v>
      </c>
      <c r="R313" s="21">
        <v>628.03997802734375</v>
      </c>
      <c r="S313">
        <v>68885700</v>
      </c>
      <c r="T313" s="16">
        <f>(SP500_Data[[#This Row],[Close]]-R314)/R314</f>
        <v>6.1196493279698687E-3</v>
      </c>
      <c r="U313" s="21">
        <v>61630500</v>
      </c>
    </row>
    <row r="314" spans="1:21" x14ac:dyDescent="0.25">
      <c r="A314" s="2">
        <v>45854</v>
      </c>
      <c r="B314" s="21">
        <v>505.17999267578131</v>
      </c>
      <c r="C314" s="21">
        <v>506.72000122070313</v>
      </c>
      <c r="D314" s="21">
        <v>501.8900146484375</v>
      </c>
      <c r="E314" s="21">
        <v>505.6199951171875</v>
      </c>
      <c r="F314" s="16">
        <f>(StockData[[#This Row],[Close]]-E315)/E315</f>
        <v>-3.9542169968573434E-4</v>
      </c>
      <c r="G314" s="21">
        <v>15154400</v>
      </c>
      <c r="H314" s="21">
        <f>IF(ISNUMBER(E314),MAX($E$2:E314),"")</f>
        <v>542.07000732421875</v>
      </c>
      <c r="I314" s="21">
        <f>IF(AND(ISNUMBER(E314),ISNUMBER(H314)),E314/H314-1,"")</f>
        <v>-6.7242259698072626E-2</v>
      </c>
      <c r="L314"/>
      <c r="M314"/>
      <c r="N314" s="2">
        <v>45854</v>
      </c>
      <c r="O314" s="21">
        <v>623.739990234375</v>
      </c>
      <c r="P314" s="21">
        <v>624.72998046875</v>
      </c>
      <c r="Q314" s="21">
        <v>618.04998779296875</v>
      </c>
      <c r="R314" s="21">
        <v>624.219970703125</v>
      </c>
      <c r="S314">
        <v>88987500</v>
      </c>
      <c r="T314" s="16">
        <f>(SP500_Data[[#This Row],[Close]]-R315)/R315</f>
        <v>3.3432282214846021E-3</v>
      </c>
      <c r="U314" s="21">
        <v>90601200</v>
      </c>
    </row>
    <row r="315" spans="1:21" x14ac:dyDescent="0.25">
      <c r="A315" s="2">
        <v>45853</v>
      </c>
      <c r="B315" s="21">
        <v>503.01998901367188</v>
      </c>
      <c r="C315" s="21">
        <v>508.29998779296869</v>
      </c>
      <c r="D315" s="21">
        <v>502.79000854492188</v>
      </c>
      <c r="E315" s="21">
        <v>505.82000732421869</v>
      </c>
      <c r="F315" s="16">
        <f>(StockData[[#This Row],[Close]]-E316)/E316</f>
        <v>5.5664155932195264E-3</v>
      </c>
      <c r="G315" s="21">
        <v>14927200</v>
      </c>
      <c r="H315" s="21">
        <f>IF(ISNUMBER(E315),MAX($E$2:E315),"")</f>
        <v>542.07000732421875</v>
      </c>
      <c r="I315" s="21">
        <f>IF(AND(ISNUMBER(E315),ISNUMBER(H315)),E315/H315-1,"")</f>
        <v>-6.6873281144880781E-2</v>
      </c>
      <c r="L315"/>
      <c r="M315"/>
      <c r="N315" s="2">
        <v>45853</v>
      </c>
      <c r="O315" s="21">
        <v>627.52001953125</v>
      </c>
      <c r="P315" s="21">
        <v>627.8599853515625</v>
      </c>
      <c r="Q315" s="21">
        <v>622.05999755859375</v>
      </c>
      <c r="R315" s="21">
        <v>622.1400146484375</v>
      </c>
      <c r="S315">
        <v>74317300</v>
      </c>
      <c r="T315" s="16">
        <f>(SP500_Data[[#This Row],[Close]]-R316)/R316</f>
        <v>-4.2732717475537241E-3</v>
      </c>
      <c r="U315" s="21">
        <v>69973300</v>
      </c>
    </row>
    <row r="316" spans="1:21" x14ac:dyDescent="0.25">
      <c r="A316" s="2">
        <v>45852</v>
      </c>
      <c r="B316" s="21">
        <v>501.51998901367188</v>
      </c>
      <c r="C316" s="21">
        <v>503.97000122070313</v>
      </c>
      <c r="D316" s="21">
        <v>501.02999877929688</v>
      </c>
      <c r="E316" s="21">
        <v>503.01998901367188</v>
      </c>
      <c r="F316" s="16">
        <f>(StockData[[#This Row],[Close]]-E317)/E317</f>
        <v>-5.9607865012518426E-4</v>
      </c>
      <c r="G316" s="21">
        <v>12058800</v>
      </c>
      <c r="H316" s="21">
        <f>IF(ISNUMBER(E316),MAX($E$2:E316),"")</f>
        <v>542.07000732421875</v>
      </c>
      <c r="I316" s="21">
        <f>IF(AND(ISNUMBER(E316),ISNUMBER(H316)),E316/H316-1,"")</f>
        <v>-7.2038699398453532E-2</v>
      </c>
      <c r="L316"/>
      <c r="M316"/>
      <c r="N316" s="2">
        <v>45852</v>
      </c>
      <c r="O316" s="21">
        <v>623.15997314453125</v>
      </c>
      <c r="P316" s="21">
        <v>625.15997314453125</v>
      </c>
      <c r="Q316" s="21">
        <v>621.79998779296875</v>
      </c>
      <c r="R316" s="21">
        <v>624.80999755859375</v>
      </c>
      <c r="S316">
        <v>51898500</v>
      </c>
      <c r="T316" s="16">
        <f>(SP500_Data[[#This Row],[Close]]-R317)/R317</f>
        <v>1.9082172648787997E-3</v>
      </c>
      <c r="U316" s="21">
        <v>68445500</v>
      </c>
    </row>
    <row r="317" spans="1:21" x14ac:dyDescent="0.25">
      <c r="A317" s="2">
        <v>45849</v>
      </c>
      <c r="B317" s="21">
        <v>498.47000122070313</v>
      </c>
      <c r="C317" s="21">
        <v>505.02999877929688</v>
      </c>
      <c r="D317" s="21">
        <v>497.79998779296869</v>
      </c>
      <c r="E317" s="21">
        <v>503.32000732421869</v>
      </c>
      <c r="F317" s="16">
        <f>(StockData[[#This Row],[Close]]-E318)/E318</f>
        <v>3.6691319645455064E-3</v>
      </c>
      <c r="G317" s="21">
        <v>16459500</v>
      </c>
      <c r="H317" s="21">
        <f>IF(ISNUMBER(E317),MAX($E$2:E317),"")</f>
        <v>542.07000732421875</v>
      </c>
      <c r="I317" s="21">
        <f>IF(AND(ISNUMBER(E317),ISNUMBER(H317)),E317/H317-1,"")</f>
        <v>-7.1485231568665597E-2</v>
      </c>
      <c r="L317"/>
      <c r="M317"/>
      <c r="N317" s="2">
        <v>45849</v>
      </c>
      <c r="O317" s="21">
        <v>622.739990234375</v>
      </c>
      <c r="P317" s="21">
        <v>624.8599853515625</v>
      </c>
      <c r="Q317" s="21">
        <v>621.530029296875</v>
      </c>
      <c r="R317" s="21">
        <v>623.6199951171875</v>
      </c>
      <c r="S317">
        <v>63670200</v>
      </c>
      <c r="T317" s="16">
        <f>(SP500_Data[[#This Row],[Close]]-R318)/R318</f>
        <v>-3.5154072757080921E-3</v>
      </c>
      <c r="U317" s="21">
        <v>72588500</v>
      </c>
    </row>
    <row r="318" spans="1:21" x14ac:dyDescent="0.25">
      <c r="A318" s="2">
        <v>45848</v>
      </c>
      <c r="B318" s="21">
        <v>503.04998779296869</v>
      </c>
      <c r="C318" s="21">
        <v>504.44000244140625</v>
      </c>
      <c r="D318" s="21">
        <v>497.75</v>
      </c>
      <c r="E318" s="21">
        <v>501.48001098632813</v>
      </c>
      <c r="F318" s="16">
        <f>(StockData[[#This Row],[Close]]-E319)/E319</f>
        <v>-4.0316949810825084E-3</v>
      </c>
      <c r="G318" s="21">
        <v>16492100</v>
      </c>
      <c r="H318" s="21">
        <f>IF(ISNUMBER(E318),MAX($E$2:E318),"")</f>
        <v>542.07000732421875</v>
      </c>
      <c r="I318" s="21">
        <f>IF(AND(ISNUMBER(E318),ISNUMBER(H318)),E318/H318-1,"")</f>
        <v>-7.4879620324784457E-2</v>
      </c>
      <c r="L318"/>
      <c r="M318"/>
      <c r="N318" s="2">
        <v>45848</v>
      </c>
      <c r="O318" s="21">
        <v>624.20001220703125</v>
      </c>
      <c r="P318" s="21">
        <v>626.8699951171875</v>
      </c>
      <c r="Q318" s="21">
        <v>623.010009765625</v>
      </c>
      <c r="R318" s="21">
        <v>625.82000732421875</v>
      </c>
      <c r="S318">
        <v>57529000</v>
      </c>
      <c r="T318" s="16">
        <f>(SP500_Data[[#This Row],[Close]]-R319)/R319</f>
        <v>2.8202573030003428E-3</v>
      </c>
      <c r="U318" s="21">
        <v>76029000</v>
      </c>
    </row>
    <row r="319" spans="1:21" x14ac:dyDescent="0.25">
      <c r="A319" s="2">
        <v>45847</v>
      </c>
      <c r="B319" s="21">
        <v>500.29998779296869</v>
      </c>
      <c r="C319" s="21">
        <v>506.77999877929688</v>
      </c>
      <c r="D319" s="21">
        <v>499.739990234375</v>
      </c>
      <c r="E319" s="21">
        <v>503.510009765625</v>
      </c>
      <c r="F319" s="16">
        <f>(StockData[[#This Row],[Close]]-E320)/E320</f>
        <v>1.3873816431438009E-2</v>
      </c>
      <c r="G319" s="21">
        <v>18659500</v>
      </c>
      <c r="H319" s="21">
        <f>IF(ISNUMBER(E319),MAX($E$2:E319),"")</f>
        <v>542.07000732421875</v>
      </c>
      <c r="I319" s="21">
        <f>IF(AND(ISNUMBER(E319),ISNUMBER(H319)),E319/H319-1,"")</f>
        <v>-7.113471883260003E-2</v>
      </c>
      <c r="L319"/>
      <c r="M319"/>
      <c r="N319" s="2">
        <v>45847</v>
      </c>
      <c r="O319" s="21">
        <v>622.77001953125</v>
      </c>
      <c r="P319" s="21">
        <v>624.719970703125</v>
      </c>
      <c r="Q319" s="21">
        <v>620.90997314453125</v>
      </c>
      <c r="R319" s="21">
        <v>624.05999755859375</v>
      </c>
      <c r="S319">
        <v>66113300</v>
      </c>
      <c r="T319" s="16">
        <f>(SP500_Data[[#This Row],[Close]]-R320)/R320</f>
        <v>5.996663994070635E-3</v>
      </c>
      <c r="U319" s="21">
        <v>70860400</v>
      </c>
    </row>
    <row r="320" spans="1:21" x14ac:dyDescent="0.25">
      <c r="A320" s="2">
        <v>45846</v>
      </c>
      <c r="B320" s="21">
        <v>497.239990234375</v>
      </c>
      <c r="C320" s="21">
        <v>498.20001220703131</v>
      </c>
      <c r="D320" s="21">
        <v>494.1099853515625</v>
      </c>
      <c r="E320" s="21">
        <v>496.6199951171875</v>
      </c>
      <c r="F320" s="16">
        <f>(StockData[[#This Row],[Close]]-E321)/E321</f>
        <v>-2.2100902130068331E-3</v>
      </c>
      <c r="G320" s="21">
        <v>11846600</v>
      </c>
      <c r="H320" s="21">
        <f>IF(ISNUMBER(E320),MAX($E$2:E320),"")</f>
        <v>542.07000732421875</v>
      </c>
      <c r="I320" s="21">
        <f>IF(AND(ISNUMBER(E320),ISNUMBER(H320)),E320/H320-1,"")</f>
        <v>-8.3845281223698165E-2</v>
      </c>
      <c r="L320"/>
      <c r="M320"/>
      <c r="N320" s="2">
        <v>45846</v>
      </c>
      <c r="O320" s="21">
        <v>621.3499755859375</v>
      </c>
      <c r="P320" s="21">
        <v>622.1099853515625</v>
      </c>
      <c r="Q320" s="21">
        <v>619.52001953125</v>
      </c>
      <c r="R320" s="21">
        <v>620.34002685546875</v>
      </c>
      <c r="S320">
        <v>59024600</v>
      </c>
      <c r="T320" s="16">
        <f>(SP500_Data[[#This Row],[Close]]-R321)/R321</f>
        <v>-5.4773123723046236E-4</v>
      </c>
      <c r="U320" s="21">
        <v>95197700</v>
      </c>
    </row>
    <row r="321" spans="1:21" x14ac:dyDescent="0.25">
      <c r="A321" s="2">
        <v>45845</v>
      </c>
      <c r="B321" s="21">
        <v>497.3800048828125</v>
      </c>
      <c r="C321" s="21">
        <v>498.75</v>
      </c>
      <c r="D321" s="21">
        <v>495.23001098632813</v>
      </c>
      <c r="E321" s="21">
        <v>497.72000122070313</v>
      </c>
      <c r="F321" s="16">
        <f>(StockData[[#This Row],[Close]]-E322)/E322</f>
        <v>-2.2451991127609349E-3</v>
      </c>
      <c r="G321" s="21">
        <v>13981600</v>
      </c>
      <c r="H321" s="21">
        <f>IF(ISNUMBER(E321),MAX($E$2:E321),"")</f>
        <v>542.07000732421875</v>
      </c>
      <c r="I321" s="21">
        <f>IF(AND(ISNUMBER(E321),ISNUMBER(H321)),E321/H321-1,"")</f>
        <v>-8.1816011777588238E-2</v>
      </c>
      <c r="L321"/>
      <c r="M321"/>
      <c r="N321" s="2">
        <v>45845</v>
      </c>
      <c r="O321" s="21">
        <v>623.3599853515625</v>
      </c>
      <c r="P321" s="21">
        <v>624.030029296875</v>
      </c>
      <c r="Q321" s="21">
        <v>617.8699951171875</v>
      </c>
      <c r="R321" s="21">
        <v>620.67999267578125</v>
      </c>
      <c r="S321">
        <v>74814500</v>
      </c>
      <c r="T321" s="16">
        <f>(SP500_Data[[#This Row],[Close]]-R322)/R322</f>
        <v>-7.4520004790362589E-3</v>
      </c>
      <c r="U321" s="21">
        <v>60614500</v>
      </c>
    </row>
    <row r="322" spans="1:21" x14ac:dyDescent="0.25">
      <c r="A322" s="2">
        <v>45841</v>
      </c>
      <c r="B322" s="21">
        <v>493.80999755859375</v>
      </c>
      <c r="C322" s="21">
        <v>500.1300048828125</v>
      </c>
      <c r="D322" s="21">
        <v>493.44000244140625</v>
      </c>
      <c r="E322" s="21">
        <v>498.83999633789063</v>
      </c>
      <c r="F322" s="16">
        <f>(StockData[[#This Row],[Close]]-E323)/E323</f>
        <v>1.5781221482401513E-2</v>
      </c>
      <c r="G322" s="21">
        <v>13984800</v>
      </c>
      <c r="H322" s="21">
        <f>IF(ISNUMBER(E322),MAX($E$2:E322),"")</f>
        <v>542.07000732421875</v>
      </c>
      <c r="I322" s="21">
        <f>IF(AND(ISNUMBER(E322),ISNUMBER(H322)),E322/H322-1,"")</f>
        <v>-7.9749866995448282E-2</v>
      </c>
      <c r="L322"/>
      <c r="M322"/>
      <c r="N322" s="2">
        <v>45841</v>
      </c>
      <c r="O322" s="21">
        <v>622.45001220703125</v>
      </c>
      <c r="P322" s="21">
        <v>626.280029296875</v>
      </c>
      <c r="Q322" s="21">
        <v>622.42999267578125</v>
      </c>
      <c r="R322" s="21">
        <v>625.34002685546875</v>
      </c>
      <c r="S322">
        <v>51065800</v>
      </c>
      <c r="T322" s="16">
        <f>(SP500_Data[[#This Row],[Close]]-R323)/R323</f>
        <v>7.8813998746538882E-3</v>
      </c>
      <c r="U322" s="21">
        <v>68168500</v>
      </c>
    </row>
    <row r="323" spans="1:21" x14ac:dyDescent="0.25">
      <c r="A323" s="2">
        <v>45840</v>
      </c>
      <c r="B323" s="21">
        <v>489.989990234375</v>
      </c>
      <c r="C323" s="21">
        <v>493.5</v>
      </c>
      <c r="D323" s="21">
        <v>488.70001220703131</v>
      </c>
      <c r="E323" s="21">
        <v>491.08999633789063</v>
      </c>
      <c r="F323" s="16">
        <f>(StockData[[#This Row],[Close]]-E324)/E324</f>
        <v>-1.9510039201179434E-3</v>
      </c>
      <c r="G323" s="21">
        <v>16319600</v>
      </c>
      <c r="H323" s="21">
        <f>IF(ISNUMBER(E323),MAX($E$2:E323),"")</f>
        <v>542.07000732421875</v>
      </c>
      <c r="I323" s="21">
        <f>IF(AND(ISNUMBER(E323),ISNUMBER(H323)),E323/H323-1,"")</f>
        <v>-9.4046913309181357E-2</v>
      </c>
      <c r="L323"/>
      <c r="M323"/>
      <c r="N323" s="2">
        <v>45840</v>
      </c>
      <c r="O323" s="21">
        <v>617.239990234375</v>
      </c>
      <c r="P323" s="21">
        <v>620.489990234375</v>
      </c>
      <c r="Q323" s="21">
        <v>616.6099853515625</v>
      </c>
      <c r="R323" s="21">
        <v>620.45001220703125</v>
      </c>
      <c r="S323">
        <v>66510400</v>
      </c>
      <c r="T323" s="16">
        <f>(SP500_Data[[#This Row],[Close]]-R324)/R324</f>
        <v>4.5332918032748009E-3</v>
      </c>
      <c r="U323" s="21">
        <v>76052100</v>
      </c>
    </row>
    <row r="324" spans="1:21" x14ac:dyDescent="0.25">
      <c r="A324" s="2">
        <v>45839</v>
      </c>
      <c r="B324" s="21">
        <v>496.47000122070313</v>
      </c>
      <c r="C324" s="21">
        <v>498.04998779296869</v>
      </c>
      <c r="D324" s="21">
        <v>490.98001098632813</v>
      </c>
      <c r="E324" s="21">
        <v>492.04998779296869</v>
      </c>
      <c r="F324" s="16">
        <f>(StockData[[#This Row],[Close]]-E325)/E325</f>
        <v>-1.0775850565284852E-2</v>
      </c>
      <c r="G324" s="21">
        <v>19945400</v>
      </c>
      <c r="H324" s="21">
        <f>IF(ISNUMBER(E324),MAX($E$2:E324),"")</f>
        <v>542.07000732421875</v>
      </c>
      <c r="I324" s="21">
        <f>IF(AND(ISNUMBER(E324),ISNUMBER(H324)),E324/H324-1,"")</f>
        <v>-9.2275940109950549E-2</v>
      </c>
      <c r="L324"/>
      <c r="M324"/>
      <c r="N324" s="2">
        <v>45839</v>
      </c>
      <c r="O324" s="21">
        <v>616.3599853515625</v>
      </c>
      <c r="P324" s="21">
        <v>618.83001708984375</v>
      </c>
      <c r="Q324" s="21">
        <v>615.52001953125</v>
      </c>
      <c r="R324" s="21">
        <v>617.6500244140625</v>
      </c>
      <c r="S324">
        <v>70030100</v>
      </c>
      <c r="T324" s="16">
        <f>(SP500_Data[[#This Row],[Close]]-R325)/R325</f>
        <v>-3.2362414789346956E-4</v>
      </c>
      <c r="U324" s="21">
        <v>71268100</v>
      </c>
    </row>
    <row r="325" spans="1:21" x14ac:dyDescent="0.25">
      <c r="A325" s="2">
        <v>45838</v>
      </c>
      <c r="B325" s="21">
        <v>497.04000854492188</v>
      </c>
      <c r="C325" s="21">
        <v>500.760009765625</v>
      </c>
      <c r="D325" s="21">
        <v>495.32998657226563</v>
      </c>
      <c r="E325" s="21">
        <v>497.41000366210938</v>
      </c>
      <c r="F325" s="16">
        <f>(StockData[[#This Row],[Close]]-E326)/E326</f>
        <v>2.964070680861847E-3</v>
      </c>
      <c r="G325" s="21">
        <v>28369000</v>
      </c>
      <c r="H325" s="21">
        <f>IF(ISNUMBER(E325),MAX($E$2:E325),"")</f>
        <v>542.07000732421875</v>
      </c>
      <c r="I325" s="21">
        <f>IF(AND(ISNUMBER(E325),ISNUMBER(H325)),E325/H325-1,"")</f>
        <v>-8.2387889126279701E-2</v>
      </c>
      <c r="L325"/>
      <c r="M325"/>
      <c r="N325" s="2">
        <v>45838</v>
      </c>
      <c r="O325" s="21">
        <v>617.3800048828125</v>
      </c>
      <c r="P325" s="21">
        <v>619.219970703125</v>
      </c>
      <c r="Q325" s="21">
        <v>615.03997802734375</v>
      </c>
      <c r="R325" s="21">
        <v>617.8499755859375</v>
      </c>
      <c r="S325">
        <v>92502500</v>
      </c>
      <c r="T325" s="16">
        <f>(SP500_Data[[#This Row],[Close]]-R326)/R326</f>
        <v>4.7811916700125114E-3</v>
      </c>
      <c r="U325" s="21">
        <v>66283500</v>
      </c>
    </row>
    <row r="326" spans="1:21" x14ac:dyDescent="0.25">
      <c r="A326" s="2">
        <v>45835</v>
      </c>
      <c r="B326" s="21">
        <v>497.54998779296869</v>
      </c>
      <c r="C326" s="21">
        <v>499.29998779296869</v>
      </c>
      <c r="D326" s="21">
        <v>493.02999877929688</v>
      </c>
      <c r="E326" s="21">
        <v>495.94000244140625</v>
      </c>
      <c r="F326" s="16">
        <f>(StockData[[#This Row],[Close]]-E327)/E327</f>
        <v>-3.0355005097408927E-3</v>
      </c>
      <c r="G326" s="21">
        <v>34539200</v>
      </c>
      <c r="H326" s="21">
        <f>IF(ISNUMBER(E326),MAX($E$2:E326),"")</f>
        <v>542.07000732421875</v>
      </c>
      <c r="I326" s="21">
        <f>IF(AND(ISNUMBER(E326),ISNUMBER(H326)),E326/H326-1,"")</f>
        <v>-8.509971822739415E-2</v>
      </c>
      <c r="L326"/>
      <c r="M326"/>
      <c r="N326" s="2">
        <v>45835</v>
      </c>
      <c r="O326" s="21">
        <v>612.8800048828125</v>
      </c>
      <c r="P326" s="21">
        <v>616.3900146484375</v>
      </c>
      <c r="Q326" s="21">
        <v>610.83001708984375</v>
      </c>
      <c r="R326" s="21">
        <v>614.90997314453125</v>
      </c>
      <c r="S326">
        <v>86258400</v>
      </c>
      <c r="T326" s="16">
        <f>(SP500_Data[[#This Row],[Close]]-R327)/R327</f>
        <v>4.968339764334289E-3</v>
      </c>
      <c r="U326" s="21">
        <v>67947200</v>
      </c>
    </row>
    <row r="327" spans="1:21" x14ac:dyDescent="0.25">
      <c r="A327" s="2">
        <v>45834</v>
      </c>
      <c r="B327" s="21">
        <v>492.98001098632813</v>
      </c>
      <c r="C327" s="21">
        <v>498.04000854492188</v>
      </c>
      <c r="D327" s="21">
        <v>492.80999755859375</v>
      </c>
      <c r="E327" s="21">
        <v>497.45001220703131</v>
      </c>
      <c r="F327" s="16">
        <f>(StockData[[#This Row],[Close]]-E328)/E328</f>
        <v>1.0522727992698265E-2</v>
      </c>
      <c r="G327" s="21">
        <v>21578900</v>
      </c>
      <c r="H327" s="21">
        <f>IF(ISNUMBER(E327),MAX($E$2:E327),"")</f>
        <v>542.07000732421875</v>
      </c>
      <c r="I327" s="21">
        <f>IF(AND(ISNUMBER(E327),ISNUMBER(H327)),E327/H327-1,"")</f>
        <v>-8.2314082155996671E-2</v>
      </c>
      <c r="L327"/>
      <c r="M327"/>
      <c r="N327" s="2">
        <v>45834</v>
      </c>
      <c r="O327" s="21">
        <v>608.989990234375</v>
      </c>
      <c r="P327" s="21">
        <v>612.30999755859375</v>
      </c>
      <c r="Q327" s="21">
        <v>608.3699951171875</v>
      </c>
      <c r="R327" s="21">
        <v>611.8699951171875</v>
      </c>
      <c r="S327">
        <v>78548400</v>
      </c>
      <c r="T327" s="16">
        <f>(SP500_Data[[#This Row],[Close]]-R328)/R328</f>
        <v>7.8238240186491396E-3</v>
      </c>
      <c r="U327" s="21">
        <v>78993600</v>
      </c>
    </row>
    <row r="328" spans="1:21" x14ac:dyDescent="0.25">
      <c r="A328" s="2">
        <v>45833</v>
      </c>
      <c r="B328" s="21">
        <v>492.04000854492188</v>
      </c>
      <c r="C328" s="21">
        <v>494.55999755859375</v>
      </c>
      <c r="D328" s="21">
        <v>489.3900146484375</v>
      </c>
      <c r="E328" s="21">
        <v>492.26998901367188</v>
      </c>
      <c r="F328" s="16">
        <f>(StockData[[#This Row],[Close]]-E329)/E329</f>
        <v>4.4071815034741136E-3</v>
      </c>
      <c r="G328" s="21">
        <v>17495100</v>
      </c>
      <c r="H328" s="21">
        <f>IF(ISNUMBER(E328),MAX($E$2:E328),"")</f>
        <v>542.07000732421875</v>
      </c>
      <c r="I328" s="21">
        <f>IF(AND(ISNUMBER(E328),ISNUMBER(H328)),E328/H328-1,"")</f>
        <v>-9.1870086220728453E-2</v>
      </c>
      <c r="L328"/>
      <c r="M328"/>
      <c r="N328" s="2">
        <v>45833</v>
      </c>
      <c r="O328" s="21">
        <v>607.90997314453125</v>
      </c>
      <c r="P328" s="21">
        <v>608.6099853515625</v>
      </c>
      <c r="Q328" s="21">
        <v>605.53997802734375</v>
      </c>
      <c r="R328" s="21">
        <v>607.1199951171875</v>
      </c>
      <c r="S328">
        <v>62114800</v>
      </c>
      <c r="T328" s="16">
        <f>(SP500_Data[[#This Row],[Close]]-R329)/R329</f>
        <v>5.6027852582169824E-4</v>
      </c>
      <c r="U328" s="21">
        <v>37603400</v>
      </c>
    </row>
    <row r="329" spans="1:21" x14ac:dyDescent="0.25">
      <c r="A329" s="2">
        <v>45832</v>
      </c>
      <c r="B329" s="21">
        <v>488.95001220703131</v>
      </c>
      <c r="C329" s="21">
        <v>491.85000610351563</v>
      </c>
      <c r="D329" s="21">
        <v>486.79998779296869</v>
      </c>
      <c r="E329" s="21">
        <v>490.1099853515625</v>
      </c>
      <c r="F329" s="16">
        <f>(StockData[[#This Row],[Close]]-E330)/E330</f>
        <v>8.4567599826388881E-3</v>
      </c>
      <c r="G329" s="21">
        <v>22305600</v>
      </c>
      <c r="H329" s="21">
        <f>IF(ISNUMBER(E329),MAX($E$2:E329),"")</f>
        <v>542.07000732421875</v>
      </c>
      <c r="I329" s="21">
        <f>IF(AND(ISNUMBER(E329),ISNUMBER(H329)),E329/H329-1,"")</f>
        <v>-9.5854818142665277E-2</v>
      </c>
      <c r="L329"/>
      <c r="M329"/>
      <c r="N329" s="2">
        <v>45832</v>
      </c>
      <c r="O329" s="21">
        <v>604.33001708984375</v>
      </c>
      <c r="P329" s="21">
        <v>607.8499755859375</v>
      </c>
      <c r="Q329" s="21">
        <v>603.40997314453125</v>
      </c>
      <c r="R329" s="21">
        <v>606.780029296875</v>
      </c>
      <c r="S329">
        <v>67735300</v>
      </c>
      <c r="T329" s="16">
        <f>(SP500_Data[[#This Row],[Close]]-R330)/R330</f>
        <v>1.1047245877037988E-2</v>
      </c>
      <c r="U329" s="21">
        <v>65130800</v>
      </c>
    </row>
    <row r="330" spans="1:21" x14ac:dyDescent="0.25">
      <c r="A330" s="2">
        <v>45831</v>
      </c>
      <c r="B330" s="21">
        <v>478.20999145507813</v>
      </c>
      <c r="C330" s="21">
        <v>487.75</v>
      </c>
      <c r="D330" s="21">
        <v>472.510009765625</v>
      </c>
      <c r="E330" s="21">
        <v>486</v>
      </c>
      <c r="F330" s="16">
        <f>(StockData[[#This Row],[Close]]-E331)/E331</f>
        <v>1.8014256835915215E-2</v>
      </c>
      <c r="G330" s="21">
        <v>24864000</v>
      </c>
      <c r="H330" s="21">
        <f>IF(ISNUMBER(E330),MAX($E$2:E330),"")</f>
        <v>542.07000732421875</v>
      </c>
      <c r="I330" s="21">
        <f>IF(AND(ISNUMBER(E330),ISNUMBER(H330)),E330/H330-1,"")</f>
        <v>-0.10343683761622069</v>
      </c>
      <c r="L330"/>
      <c r="M330"/>
      <c r="N330" s="2">
        <v>45831</v>
      </c>
      <c r="O330" s="21">
        <v>595.03997802734375</v>
      </c>
      <c r="P330" s="21">
        <v>600.53997802734375</v>
      </c>
      <c r="Q330" s="21">
        <v>591.8900146484375</v>
      </c>
      <c r="R330" s="21">
        <v>600.1500244140625</v>
      </c>
      <c r="S330">
        <v>87426000</v>
      </c>
      <c r="T330" s="16">
        <f>(SP500_Data[[#This Row],[Close]]-R331)/R331</f>
        <v>9.8774901188125232E-3</v>
      </c>
      <c r="U330" s="21">
        <v>55588000</v>
      </c>
    </row>
    <row r="331" spans="1:21" x14ac:dyDescent="0.25">
      <c r="A331" s="2">
        <v>45828</v>
      </c>
      <c r="B331" s="21">
        <v>482.23001098632813</v>
      </c>
      <c r="C331" s="21">
        <v>483.45999145507813</v>
      </c>
      <c r="D331" s="21">
        <v>476.8699951171875</v>
      </c>
      <c r="E331" s="21">
        <v>477.39999389648438</v>
      </c>
      <c r="F331" s="16">
        <f>(StockData[[#This Row],[Close]]-E332)/E332</f>
        <v>-5.9137023064335E-3</v>
      </c>
      <c r="G331" s="21">
        <v>37576200</v>
      </c>
      <c r="H331" s="21">
        <f>IF(ISNUMBER(E331),MAX($E$2:E331),"")</f>
        <v>542.07000732421875</v>
      </c>
      <c r="I331" s="21">
        <f>IF(AND(ISNUMBER(E331),ISNUMBER(H331)),E331/H331-1,"")</f>
        <v>-0.11930195833368518</v>
      </c>
      <c r="L331"/>
      <c r="M331"/>
      <c r="N331" s="2">
        <v>45828</v>
      </c>
      <c r="O331" s="21">
        <v>598.3800048828125</v>
      </c>
      <c r="P331" s="21">
        <v>599.46002197265625</v>
      </c>
      <c r="Q331" s="21">
        <v>592.8599853515625</v>
      </c>
      <c r="R331" s="21">
        <v>594.280029296875</v>
      </c>
      <c r="S331">
        <v>94051400</v>
      </c>
      <c r="T331" s="16">
        <f>(SP500_Data[[#This Row],[Close]]-R332)/R332</f>
        <v>-5.2891890928263774E-3</v>
      </c>
      <c r="U331" s="21">
        <v>48264700</v>
      </c>
    </row>
    <row r="332" spans="1:21" x14ac:dyDescent="0.25">
      <c r="A332" s="2">
        <v>45826</v>
      </c>
      <c r="B332" s="21">
        <v>478</v>
      </c>
      <c r="C332" s="21">
        <v>481</v>
      </c>
      <c r="D332" s="21">
        <v>474.45999145507813</v>
      </c>
      <c r="E332" s="21">
        <v>480.239990234375</v>
      </c>
      <c r="F332" s="16">
        <f>(StockData[[#This Row],[Close]]-E333)/E333</f>
        <v>4.6020869595193945E-3</v>
      </c>
      <c r="G332" s="21">
        <v>17526500</v>
      </c>
      <c r="H332" s="21">
        <f>IF(ISNUMBER(E332),MAX($E$2:E332),"")</f>
        <v>542.07000732421875</v>
      </c>
      <c r="I332" s="21">
        <f>IF(AND(ISNUMBER(E332),ISNUMBER(H332)),E332/H332-1,"")</f>
        <v>-0.11406278940805237</v>
      </c>
      <c r="L332"/>
      <c r="M332"/>
      <c r="N332" s="2">
        <v>45826</v>
      </c>
      <c r="O332" s="21">
        <v>598.44000244140625</v>
      </c>
      <c r="P332" s="21">
        <v>601.219970703125</v>
      </c>
      <c r="Q332" s="21">
        <v>596.469970703125</v>
      </c>
      <c r="R332" s="21">
        <v>597.44000244140625</v>
      </c>
      <c r="S332">
        <v>76605000</v>
      </c>
      <c r="T332" s="16">
        <f>(SP500_Data[[#This Row],[Close]]-R333)/R333</f>
        <v>-1.5066498929716774E-4</v>
      </c>
      <c r="U332" s="21">
        <v>38659200</v>
      </c>
    </row>
    <row r="333" spans="1:21" x14ac:dyDescent="0.25">
      <c r="A333" s="2">
        <v>45825</v>
      </c>
      <c r="B333" s="21">
        <v>475.39999389648438</v>
      </c>
      <c r="C333" s="21">
        <v>478.739990234375</v>
      </c>
      <c r="D333" s="21">
        <v>474.07998657226563</v>
      </c>
      <c r="E333" s="21">
        <v>478.04000854492188</v>
      </c>
      <c r="F333" s="16">
        <f>(StockData[[#This Row],[Close]]-E334)/E334</f>
        <v>-2.295792607350358E-3</v>
      </c>
      <c r="G333" s="21">
        <v>15414100</v>
      </c>
      <c r="H333" s="21">
        <f>IF(ISNUMBER(E333),MAX($E$2:E333),"")</f>
        <v>542.07000732421875</v>
      </c>
      <c r="I333" s="21">
        <f>IF(AND(ISNUMBER(E333),ISNUMBER(H333)),E333/H333-1,"")</f>
        <v>-0.11812127200204925</v>
      </c>
      <c r="L333"/>
      <c r="M333"/>
      <c r="N333" s="2">
        <v>45825</v>
      </c>
      <c r="O333" s="21">
        <v>600.21002197265625</v>
      </c>
      <c r="P333" s="21">
        <v>601.75</v>
      </c>
      <c r="Q333" s="21">
        <v>596.760009765625</v>
      </c>
      <c r="R333" s="21">
        <v>597.530029296875</v>
      </c>
      <c r="S333">
        <v>82209400</v>
      </c>
      <c r="T333" s="16">
        <f>(SP500_Data[[#This Row],[Close]]-R334)/R334</f>
        <v>-8.5451042700810768E-3</v>
      </c>
      <c r="U333" s="21">
        <v>60717300</v>
      </c>
    </row>
    <row r="334" spans="1:21" x14ac:dyDescent="0.25">
      <c r="A334" s="2">
        <v>45824</v>
      </c>
      <c r="B334" s="21">
        <v>475.20999145507813</v>
      </c>
      <c r="C334" s="21">
        <v>480.69000244140625</v>
      </c>
      <c r="D334" s="21">
        <v>475</v>
      </c>
      <c r="E334" s="21">
        <v>479.1400146484375</v>
      </c>
      <c r="F334" s="16">
        <f>(StockData[[#This Row],[Close]]-E335)/E335</f>
        <v>8.800790105611923E-3</v>
      </c>
      <c r="G334" s="21">
        <v>15626100</v>
      </c>
      <c r="H334" s="21">
        <f>IF(ISNUMBER(E334),MAX($E$2:E334),"")</f>
        <v>542.07000732421875</v>
      </c>
      <c r="I334" s="21">
        <f>IF(AND(ISNUMBER(E334),ISNUMBER(H334)),E334/H334-1,"")</f>
        <v>-0.11609200255593932</v>
      </c>
      <c r="L334"/>
      <c r="M334"/>
      <c r="N334" s="2">
        <v>45824</v>
      </c>
      <c r="O334" s="21">
        <v>600.4000244140625</v>
      </c>
      <c r="P334" s="21">
        <v>604.45001220703125</v>
      </c>
      <c r="Q334" s="21">
        <v>600.219970703125</v>
      </c>
      <c r="R334" s="21">
        <v>602.67999267578125</v>
      </c>
      <c r="S334">
        <v>79984100</v>
      </c>
      <c r="T334" s="16">
        <f>(SP500_Data[[#This Row],[Close]]-R335)/R335</f>
        <v>9.5142255875732828E-3</v>
      </c>
      <c r="U334" s="21">
        <v>63186100</v>
      </c>
    </row>
    <row r="335" spans="1:21" x14ac:dyDescent="0.25">
      <c r="A335" s="2">
        <v>45821</v>
      </c>
      <c r="B335" s="21">
        <v>476.41000366210938</v>
      </c>
      <c r="C335" s="21">
        <v>479.17999267578131</v>
      </c>
      <c r="D335" s="21">
        <v>472.760009765625</v>
      </c>
      <c r="E335" s="21">
        <v>474.95999145507813</v>
      </c>
      <c r="F335" s="16">
        <f>(StockData[[#This Row],[Close]]-E336)/E336</f>
        <v>-8.1650629648502646E-3</v>
      </c>
      <c r="G335" s="21">
        <v>16814500</v>
      </c>
      <c r="H335" s="21">
        <f>IF(ISNUMBER(E335),MAX($E$2:E335),"")</f>
        <v>542.07000732421875</v>
      </c>
      <c r="I335" s="21">
        <f>IF(AND(ISNUMBER(E335),ISNUMBER(H335)),E335/H335-1,"")</f>
        <v>-0.12380322645115704</v>
      </c>
      <c r="L335"/>
      <c r="M335"/>
      <c r="N335" s="2">
        <v>45821</v>
      </c>
      <c r="O335" s="21">
        <v>598.5</v>
      </c>
      <c r="P335" s="21">
        <v>601.8499755859375</v>
      </c>
      <c r="Q335" s="21">
        <v>595.47998046875</v>
      </c>
      <c r="R335" s="21">
        <v>597</v>
      </c>
      <c r="S335">
        <v>89506000</v>
      </c>
      <c r="T335" s="16">
        <f>(SP500_Data[[#This Row],[Close]]-R336)/R336</f>
        <v>-1.1180124223602485E-2</v>
      </c>
      <c r="U335" s="21">
        <v>93101500</v>
      </c>
    </row>
    <row r="336" spans="1:21" x14ac:dyDescent="0.25">
      <c r="A336" s="2">
        <v>45820</v>
      </c>
      <c r="B336" s="21">
        <v>475.01998901367188</v>
      </c>
      <c r="C336" s="21">
        <v>480.42001342773438</v>
      </c>
      <c r="D336" s="21">
        <v>473.51998901367188</v>
      </c>
      <c r="E336" s="21">
        <v>478.8699951171875</v>
      </c>
      <c r="F336" s="16">
        <f>(StockData[[#This Row],[Close]]-E337)/E337</f>
        <v>1.3224154848654456E-2</v>
      </c>
      <c r="G336" s="21">
        <v>18950600</v>
      </c>
      <c r="H336" s="21">
        <f>IF(ISNUMBER(E336),MAX($E$2:E336),"")</f>
        <v>542.07000732421875</v>
      </c>
      <c r="I336" s="21">
        <f>IF(AND(ISNUMBER(E336),ISNUMBER(H336)),E336/H336-1,"")</f>
        <v>-0.11659012923257073</v>
      </c>
      <c r="L336"/>
      <c r="M336"/>
      <c r="N336" s="2">
        <v>45820</v>
      </c>
      <c r="O336" s="21">
        <v>600.010009765625</v>
      </c>
      <c r="P336" s="21">
        <v>603.75</v>
      </c>
      <c r="Q336" s="21">
        <v>599.52001953125</v>
      </c>
      <c r="R336" s="21">
        <v>603.75</v>
      </c>
      <c r="S336">
        <v>64129000</v>
      </c>
      <c r="T336" s="16">
        <f>(SP500_Data[[#This Row],[Close]]-R337)/R337</f>
        <v>3.9743493193020946E-3</v>
      </c>
      <c r="U336" s="21">
        <v>47775100</v>
      </c>
    </row>
    <row r="337" spans="1:21" x14ac:dyDescent="0.25">
      <c r="A337" s="2">
        <v>45819</v>
      </c>
      <c r="B337" s="21">
        <v>470.01998901367188</v>
      </c>
      <c r="C337" s="21">
        <v>475.47000122070313</v>
      </c>
      <c r="D337" s="21">
        <v>469.66000366210938</v>
      </c>
      <c r="E337" s="21">
        <v>472.6199951171875</v>
      </c>
      <c r="F337" s="16">
        <f>(StockData[[#This Row],[Close]]-E338)/E338</f>
        <v>3.609915996305385E-3</v>
      </c>
      <c r="G337" s="21">
        <v>16399200</v>
      </c>
      <c r="H337" s="21">
        <f>IF(ISNUMBER(E337),MAX($E$2:E337),"")</f>
        <v>542.07000732421875</v>
      </c>
      <c r="I337" s="21">
        <f>IF(AND(ISNUMBER(E337),ISNUMBER(H337)),E337/H337-1,"")</f>
        <v>-0.12812000529203293</v>
      </c>
      <c r="L337"/>
      <c r="M337"/>
      <c r="N337" s="2">
        <v>45819</v>
      </c>
      <c r="O337" s="21">
        <v>604.19000244140625</v>
      </c>
      <c r="P337" s="21">
        <v>605.05999755859375</v>
      </c>
      <c r="Q337" s="21">
        <v>599.27001953125</v>
      </c>
      <c r="R337" s="21">
        <v>601.3599853515625</v>
      </c>
      <c r="S337">
        <v>73658200</v>
      </c>
      <c r="T337" s="16">
        <f>(SP500_Data[[#This Row],[Close]]-R338)/R338</f>
        <v>-2.8520788113345968E-3</v>
      </c>
      <c r="U337" s="21">
        <v>47613800</v>
      </c>
    </row>
    <row r="338" spans="1:21" x14ac:dyDescent="0.25">
      <c r="A338" s="2">
        <v>45818</v>
      </c>
      <c r="B338" s="21">
        <v>471.19000244140625</v>
      </c>
      <c r="C338" s="21">
        <v>472.79998779296869</v>
      </c>
      <c r="D338" s="21">
        <v>466.95999145507813</v>
      </c>
      <c r="E338" s="21">
        <v>470.92001342773438</v>
      </c>
      <c r="F338" s="16">
        <f>(StockData[[#This Row],[Close]]-E339)/E339</f>
        <v>-3.8709393384783182E-3</v>
      </c>
      <c r="G338" s="21">
        <v>15375900</v>
      </c>
      <c r="H338" s="21">
        <f>IF(ISNUMBER(E338),MAX($E$2:E338),"")</f>
        <v>542.07000732421875</v>
      </c>
      <c r="I338" s="21">
        <f>IF(AND(ISNUMBER(E338),ISNUMBER(H338)),E338/H338-1,"")</f>
        <v>-0.1312560978012729</v>
      </c>
      <c r="L338"/>
      <c r="M338"/>
      <c r="N338" s="2">
        <v>45818</v>
      </c>
      <c r="O338" s="21">
        <v>600.219970703125</v>
      </c>
      <c r="P338" s="21">
        <v>603.469970703125</v>
      </c>
      <c r="Q338" s="21">
        <v>599.09002685546875</v>
      </c>
      <c r="R338" s="21">
        <v>603.08001708984375</v>
      </c>
      <c r="S338">
        <v>66247000</v>
      </c>
      <c r="T338" s="16">
        <f>(SP500_Data[[#This Row],[Close]]-R339)/R339</f>
        <v>5.669731282665509E-3</v>
      </c>
      <c r="U338" s="21">
        <v>61119600</v>
      </c>
    </row>
    <row r="339" spans="1:21" x14ac:dyDescent="0.25">
      <c r="A339" s="2">
        <v>45817</v>
      </c>
      <c r="B339" s="21">
        <v>469.70001220703131</v>
      </c>
      <c r="C339" s="21">
        <v>473.42999267578131</v>
      </c>
      <c r="D339" s="21">
        <v>468.6199951171875</v>
      </c>
      <c r="E339" s="21">
        <v>472.75</v>
      </c>
      <c r="F339" s="16">
        <f>(StockData[[#This Row],[Close]]-E340)/E340</f>
        <v>5.0384690943186365E-3</v>
      </c>
      <c r="G339" s="21">
        <v>16469900</v>
      </c>
      <c r="H339" s="21">
        <f>IF(ISNUMBER(E339),MAX($E$2:E339),"")</f>
        <v>542.07000732421875</v>
      </c>
      <c r="I339" s="21">
        <f>IF(AND(ISNUMBER(E339),ISNUMBER(H339)),E339/H339-1,"")</f>
        <v>-0.12788017486228043</v>
      </c>
      <c r="L339"/>
      <c r="M339"/>
      <c r="N339" s="2">
        <v>45817</v>
      </c>
      <c r="O339" s="21">
        <v>599.719970703125</v>
      </c>
      <c r="P339" s="21">
        <v>601.25</v>
      </c>
      <c r="Q339" s="21">
        <v>598.489990234375</v>
      </c>
      <c r="R339" s="21">
        <v>599.67999267578125</v>
      </c>
      <c r="S339">
        <v>53016400</v>
      </c>
      <c r="T339" s="16">
        <f>(SP500_Data[[#This Row],[Close]]-R340)/R340</f>
        <v>9.01255155959826E-4</v>
      </c>
      <c r="U339" s="21">
        <v>64150400</v>
      </c>
    </row>
    <row r="340" spans="1:21" x14ac:dyDescent="0.25">
      <c r="A340" s="2">
        <v>45814</v>
      </c>
      <c r="B340" s="21">
        <v>470.08999633789063</v>
      </c>
      <c r="C340" s="21">
        <v>473.33999633789063</v>
      </c>
      <c r="D340" s="21">
        <v>468.77999877929688</v>
      </c>
      <c r="E340" s="21">
        <v>470.3800048828125</v>
      </c>
      <c r="F340" s="16">
        <f>(StockData[[#This Row],[Close]]-E341)/E341</f>
        <v>5.7732044331923645E-3</v>
      </c>
      <c r="G340" s="21">
        <v>15285600</v>
      </c>
      <c r="H340" s="21">
        <f>IF(ISNUMBER(E340),MAX($E$2:E340),"")</f>
        <v>542.07000732421875</v>
      </c>
      <c r="I340" s="21">
        <f>IF(AND(ISNUMBER(E340),ISNUMBER(H340)),E340/H340-1,"")</f>
        <v>-0.13225229485631285</v>
      </c>
      <c r="L340"/>
      <c r="M340"/>
      <c r="N340" s="2">
        <v>45814</v>
      </c>
      <c r="O340" s="21">
        <v>598.65997314453125</v>
      </c>
      <c r="P340" s="21">
        <v>600.83001708984375</v>
      </c>
      <c r="Q340" s="21">
        <v>596.8599853515625</v>
      </c>
      <c r="R340" s="21">
        <v>599.1400146484375</v>
      </c>
      <c r="S340">
        <v>66588700</v>
      </c>
      <c r="T340" s="16">
        <f>(SP500_Data[[#This Row],[Close]]-R341)/R341</f>
        <v>1.0268994150278531E-2</v>
      </c>
      <c r="U340" s="21">
        <v>90590700</v>
      </c>
    </row>
    <row r="341" spans="1:21" x14ac:dyDescent="0.25">
      <c r="A341" s="2">
        <v>45813</v>
      </c>
      <c r="B341" s="21">
        <v>464.95999145507813</v>
      </c>
      <c r="C341" s="21">
        <v>469.64999389648438</v>
      </c>
      <c r="D341" s="21">
        <v>464.02999877929688</v>
      </c>
      <c r="E341" s="21">
        <v>467.67999267578131</v>
      </c>
      <c r="F341" s="16">
        <f>(StockData[[#This Row],[Close]]-E342)/E342</f>
        <v>8.2135029182719334E-3</v>
      </c>
      <c r="G341" s="21">
        <v>20131700</v>
      </c>
      <c r="H341" s="21">
        <f>IF(ISNUMBER(E341),MAX($E$2:E341),"")</f>
        <v>542.07000732421875</v>
      </c>
      <c r="I341" s="21">
        <f>IF(AND(ISNUMBER(E341),ISNUMBER(H341)),E341/H341-1,"")</f>
        <v>-0.13723322383328962</v>
      </c>
      <c r="L341"/>
      <c r="M341"/>
      <c r="N341" s="2">
        <v>45813</v>
      </c>
      <c r="O341" s="21">
        <v>597.6300048828125</v>
      </c>
      <c r="P341" s="21">
        <v>599</v>
      </c>
      <c r="Q341" s="21">
        <v>591.04998779296875</v>
      </c>
      <c r="R341" s="21">
        <v>593.04998779296875</v>
      </c>
      <c r="S341">
        <v>92278700</v>
      </c>
      <c r="T341" s="16">
        <f>(SP500_Data[[#This Row],[Close]]-R342)/R342</f>
        <v>-4.8327906267664252E-3</v>
      </c>
      <c r="U341" s="21">
        <v>75948100</v>
      </c>
    </row>
    <row r="342" spans="1:21" x14ac:dyDescent="0.25">
      <c r="A342" s="2">
        <v>45812</v>
      </c>
      <c r="B342" s="21">
        <v>464</v>
      </c>
      <c r="C342" s="21">
        <v>465.69000244140625</v>
      </c>
      <c r="D342" s="21">
        <v>463.01998901367188</v>
      </c>
      <c r="E342" s="21">
        <v>463.8699951171875</v>
      </c>
      <c r="F342" s="16">
        <f>(StockData[[#This Row],[Close]]-E343)/E343</f>
        <v>1.9439572631301818E-3</v>
      </c>
      <c r="G342" s="21">
        <v>14162700</v>
      </c>
      <c r="H342" s="21">
        <f>IF(ISNUMBER(E342),MAX($E$2:E342),"")</f>
        <v>542.07000732421875</v>
      </c>
      <c r="I342" s="21">
        <f>IF(AND(ISNUMBER(E342),ISNUMBER(H342)),E342/H342-1,"")</f>
        <v>-0.14426183177527996</v>
      </c>
      <c r="L342"/>
      <c r="M342"/>
      <c r="N342" s="2">
        <v>45812</v>
      </c>
      <c r="O342" s="21">
        <v>596.96002197265625</v>
      </c>
      <c r="P342" s="21">
        <v>597.95001220703125</v>
      </c>
      <c r="Q342" s="21">
        <v>595.489990234375</v>
      </c>
      <c r="R342" s="21">
        <v>595.92999267578125</v>
      </c>
      <c r="S342">
        <v>57314200</v>
      </c>
      <c r="T342" s="16">
        <f>(SP500_Data[[#This Row],[Close]]-R343)/R343</f>
        <v>-2.6847317095996767E-4</v>
      </c>
      <c r="U342" s="21">
        <v>69368100</v>
      </c>
    </row>
    <row r="343" spans="1:21" x14ac:dyDescent="0.25">
      <c r="A343" s="2">
        <v>45811</v>
      </c>
      <c r="B343" s="21">
        <v>461.47000122070313</v>
      </c>
      <c r="C343" s="21">
        <v>464.1400146484375</v>
      </c>
      <c r="D343" s="21">
        <v>460.8599853515625</v>
      </c>
      <c r="E343" s="21">
        <v>462.97000122070313</v>
      </c>
      <c r="F343" s="16">
        <f>(StockData[[#This Row],[Close]]-E344)/E344</f>
        <v>2.1646427199982984E-3</v>
      </c>
      <c r="G343" s="21">
        <v>15743800</v>
      </c>
      <c r="H343" s="21">
        <f>IF(ISNUMBER(E343),MAX($E$2:E343),"")</f>
        <v>542.07000732421875</v>
      </c>
      <c r="I343" s="21">
        <f>IF(AND(ISNUMBER(E343),ISNUMBER(H343)),E343/H343-1,"")</f>
        <v>-0.14592212266819793</v>
      </c>
      <c r="L343"/>
      <c r="M343"/>
      <c r="N343" s="2">
        <v>45811</v>
      </c>
      <c r="O343" s="21">
        <v>592.34002685546875</v>
      </c>
      <c r="P343" s="21">
        <v>597.08001708984375</v>
      </c>
      <c r="Q343" s="21">
        <v>591.8499755859375</v>
      </c>
      <c r="R343" s="21">
        <v>596.09002685546875</v>
      </c>
      <c r="S343">
        <v>63606200</v>
      </c>
      <c r="T343" s="16">
        <f>(SP500_Data[[#This Row],[Close]]-R344)/R344</f>
        <v>5.7026281950880043E-3</v>
      </c>
      <c r="U343" s="21">
        <v>79868100</v>
      </c>
    </row>
    <row r="344" spans="1:21" x14ac:dyDescent="0.25">
      <c r="A344" s="2">
        <v>45810</v>
      </c>
      <c r="B344" s="21">
        <v>457.1400146484375</v>
      </c>
      <c r="C344" s="21">
        <v>462.1099853515625</v>
      </c>
      <c r="D344" s="21">
        <v>456.8900146484375</v>
      </c>
      <c r="E344" s="21">
        <v>461.97000122070313</v>
      </c>
      <c r="F344" s="16">
        <f>(StockData[[#This Row],[Close]]-E345)/E345</f>
        <v>3.4972975939928973E-3</v>
      </c>
      <c r="G344" s="21">
        <v>16626500</v>
      </c>
      <c r="H344" s="21">
        <f>IF(ISNUMBER(E344),MAX($E$2:E344),"")</f>
        <v>542.07000732421875</v>
      </c>
      <c r="I344" s="21">
        <f>IF(AND(ISNUMBER(E344),ISNUMBER(H344)),E344/H344-1,"")</f>
        <v>-0.14776690283771188</v>
      </c>
      <c r="L344"/>
      <c r="M344"/>
      <c r="N344" s="2">
        <v>45810</v>
      </c>
      <c r="O344" s="21">
        <v>587.760009765625</v>
      </c>
      <c r="P344" s="21">
        <v>592.78997802734375</v>
      </c>
      <c r="Q344" s="21">
        <v>585.05999755859375</v>
      </c>
      <c r="R344" s="21">
        <v>592.71002197265625</v>
      </c>
      <c r="S344">
        <v>61630500</v>
      </c>
      <c r="T344" s="16">
        <f>(SP500_Data[[#This Row],[Close]]-R345)/R345</f>
        <v>5.6329548205852889E-3</v>
      </c>
      <c r="U344" s="21">
        <v>83484800</v>
      </c>
    </row>
    <row r="345" spans="1:21" x14ac:dyDescent="0.25">
      <c r="A345" s="2">
        <v>45807</v>
      </c>
      <c r="B345" s="21">
        <v>459.72000122070313</v>
      </c>
      <c r="C345" s="21">
        <v>461.67999267578131</v>
      </c>
      <c r="D345" s="21">
        <v>455.54000854492188</v>
      </c>
      <c r="E345" s="21">
        <v>460.3599853515625</v>
      </c>
      <c r="F345" s="16">
        <f>(StockData[[#This Row],[Close]]-E346)/E346</f>
        <v>3.6626683147453058E-3</v>
      </c>
      <c r="G345" s="21">
        <v>34770500</v>
      </c>
      <c r="H345" s="21">
        <f>IF(ISNUMBER(E345),MAX($E$2:E345),"")</f>
        <v>542.07000732421875</v>
      </c>
      <c r="I345" s="21">
        <f>IF(AND(ISNUMBER(E345),ISNUMBER(H345)),E345/H345-1,"")</f>
        <v>-0.15073702818570534</v>
      </c>
      <c r="L345"/>
      <c r="M345"/>
      <c r="N345" s="2">
        <v>45807</v>
      </c>
      <c r="O345" s="21">
        <v>588.92999267578125</v>
      </c>
      <c r="P345" s="21">
        <v>591.1300048828125</v>
      </c>
      <c r="Q345" s="21">
        <v>583.239990234375</v>
      </c>
      <c r="R345" s="21">
        <v>589.3900146484375</v>
      </c>
      <c r="S345">
        <v>90601200</v>
      </c>
      <c r="T345" s="16">
        <f>(SP500_Data[[#This Row],[Close]]-R346)/R346</f>
        <v>-1.1185037847383453E-3</v>
      </c>
      <c r="U345" s="21">
        <v>56892900</v>
      </c>
    </row>
    <row r="346" spans="1:21" x14ac:dyDescent="0.25">
      <c r="A346" s="2">
        <v>45806</v>
      </c>
      <c r="B346" s="21">
        <v>461.54998779296869</v>
      </c>
      <c r="C346" s="21">
        <v>461.72000122070313</v>
      </c>
      <c r="D346" s="21">
        <v>455.30999755859375</v>
      </c>
      <c r="E346" s="21">
        <v>458.67999267578131</v>
      </c>
      <c r="F346" s="16">
        <f>(StockData[[#This Row],[Close]]-E347)/E347</f>
        <v>2.886145195242969E-3</v>
      </c>
      <c r="G346" s="21">
        <v>13974800</v>
      </c>
      <c r="H346" s="21">
        <f>IF(ISNUMBER(E346),MAX($E$2:E346),"")</f>
        <v>542.07000732421875</v>
      </c>
      <c r="I346" s="21">
        <f>IF(AND(ISNUMBER(E346),ISNUMBER(H346)),E346/H346-1,"")</f>
        <v>-0.15383624535891516</v>
      </c>
      <c r="L346"/>
      <c r="M346"/>
      <c r="N346" s="2">
        <v>45806</v>
      </c>
      <c r="O346" s="21">
        <v>593.05999755859375</v>
      </c>
      <c r="P346" s="21">
        <v>593.20001220703125</v>
      </c>
      <c r="Q346" s="21">
        <v>586.07000732421875</v>
      </c>
      <c r="R346" s="21">
        <v>590.04998779296875</v>
      </c>
      <c r="S346">
        <v>69973300</v>
      </c>
      <c r="T346" s="16">
        <f>(SP500_Data[[#This Row],[Close]]-R347)/R347</f>
        <v>3.9474034017601151E-3</v>
      </c>
      <c r="U346" s="21">
        <v>68034000</v>
      </c>
    </row>
    <row r="347" spans="1:21" x14ac:dyDescent="0.25">
      <c r="A347" s="2">
        <v>45805</v>
      </c>
      <c r="B347" s="21">
        <v>461.22000122070313</v>
      </c>
      <c r="C347" s="21">
        <v>462.51998901367188</v>
      </c>
      <c r="D347" s="21">
        <v>456.92999267578131</v>
      </c>
      <c r="E347" s="21">
        <v>457.3599853515625</v>
      </c>
      <c r="F347" s="16">
        <f>(StockData[[#This Row],[Close]]-E348)/E348</f>
        <v>-7.2283250606622069E-3</v>
      </c>
      <c r="G347" s="21">
        <v>17086300</v>
      </c>
      <c r="H347" s="21">
        <f>IF(ISNUMBER(E347),MAX($E$2:E347),"")</f>
        <v>542.07000732421875</v>
      </c>
      <c r="I347" s="21">
        <f>IF(AND(ISNUMBER(E347),ISNUMBER(H347)),E347/H347-1,"")</f>
        <v>-0.15627136869424718</v>
      </c>
      <c r="L347"/>
      <c r="M347"/>
      <c r="N347" s="2">
        <v>45805</v>
      </c>
      <c r="O347" s="21">
        <v>591.55999755859375</v>
      </c>
      <c r="P347" s="21">
        <v>592.77001953125</v>
      </c>
      <c r="Q347" s="21">
        <v>586.989990234375</v>
      </c>
      <c r="R347" s="21">
        <v>587.72998046875</v>
      </c>
      <c r="S347">
        <v>68445500</v>
      </c>
      <c r="T347" s="16">
        <f>(SP500_Data[[#This Row],[Close]]-R348)/R348</f>
        <v>-5.7854077714069073E-3</v>
      </c>
      <c r="U347" s="21">
        <v>97866300</v>
      </c>
    </row>
    <row r="348" spans="1:21" x14ac:dyDescent="0.25">
      <c r="A348" s="2">
        <v>45804</v>
      </c>
      <c r="B348" s="21">
        <v>456.48001098632813</v>
      </c>
      <c r="C348" s="21">
        <v>460.95001220703131</v>
      </c>
      <c r="D348" s="21">
        <v>456.1199951171875</v>
      </c>
      <c r="E348" s="21">
        <v>460.69000244140625</v>
      </c>
      <c r="F348" s="16">
        <f>(StockData[[#This Row],[Close]]-E349)/E349</f>
        <v>2.3346239141272169E-2</v>
      </c>
      <c r="G348" s="21">
        <v>20974300</v>
      </c>
      <c r="H348" s="21">
        <f>IF(ISNUMBER(E348),MAX($E$2:E348),"")</f>
        <v>542.07000732421875</v>
      </c>
      <c r="I348" s="21">
        <f>IF(AND(ISNUMBER(E348),ISNUMBER(H348)),E348/H348-1,"")</f>
        <v>-0.15012821920276087</v>
      </c>
      <c r="L348"/>
      <c r="M348"/>
      <c r="N348" s="2">
        <v>45804</v>
      </c>
      <c r="O348" s="21">
        <v>586.07000732421875</v>
      </c>
      <c r="P348" s="21">
        <v>591.30999755859375</v>
      </c>
      <c r="Q348" s="21">
        <v>578.42999267578125</v>
      </c>
      <c r="R348" s="21">
        <v>591.1500244140625</v>
      </c>
      <c r="S348">
        <v>72588500</v>
      </c>
      <c r="T348" s="16">
        <f>(SP500_Data[[#This Row],[Close]]-R349)/R349</f>
        <v>2.0790591367874287E-2</v>
      </c>
      <c r="U348" s="21">
        <v>162331200</v>
      </c>
    </row>
    <row r="349" spans="1:21" x14ac:dyDescent="0.25">
      <c r="A349" s="2">
        <v>45800</v>
      </c>
      <c r="B349" s="21">
        <v>449.98001098632813</v>
      </c>
      <c r="C349" s="21">
        <v>453.69000244140625</v>
      </c>
      <c r="D349" s="21">
        <v>448.91000366210938</v>
      </c>
      <c r="E349" s="21">
        <v>450.17999267578131</v>
      </c>
      <c r="F349" s="16">
        <f>(StockData[[#This Row],[Close]]-E350)/E350</f>
        <v>-1.0288864324181021E-2</v>
      </c>
      <c r="G349" s="21">
        <v>16883500</v>
      </c>
      <c r="H349" s="21">
        <f>IF(ISNUMBER(E349),MAX($E$2:E349),"")</f>
        <v>542.07000732421875</v>
      </c>
      <c r="I349" s="21">
        <f>IF(AND(ISNUMBER(E349),ISNUMBER(H349)),E349/H349-1,"")</f>
        <v>-0.16951687679978367</v>
      </c>
      <c r="L349"/>
      <c r="M349"/>
      <c r="N349" s="2">
        <v>45800</v>
      </c>
      <c r="O349" s="21">
        <v>575.97998046875</v>
      </c>
      <c r="P349" s="21">
        <v>581.80999755859375</v>
      </c>
      <c r="Q349" s="21">
        <v>575.5999755859375</v>
      </c>
      <c r="R349" s="21">
        <v>579.1099853515625</v>
      </c>
      <c r="S349">
        <v>76029000</v>
      </c>
      <c r="T349" s="16">
        <f>(SP500_Data[[#This Row],[Close]]-R350)/R350</f>
        <v>-6.8257753015775521E-3</v>
      </c>
      <c r="U349" s="21">
        <v>241867300</v>
      </c>
    </row>
    <row r="350" spans="1:21" x14ac:dyDescent="0.25">
      <c r="A350" s="2">
        <v>45799</v>
      </c>
      <c r="B350" s="21">
        <v>454.95001220703131</v>
      </c>
      <c r="C350" s="21">
        <v>460.25</v>
      </c>
      <c r="D350" s="21">
        <v>453.89999389648438</v>
      </c>
      <c r="E350" s="21">
        <v>454.8599853515625</v>
      </c>
      <c r="F350" s="16">
        <f>(StockData[[#This Row],[Close]]-E351)/E351</f>
        <v>5.0599420869339206E-3</v>
      </c>
      <c r="G350" s="21">
        <v>18025600</v>
      </c>
      <c r="H350" s="21">
        <f>IF(ISNUMBER(E350),MAX($E$2:E350),"")</f>
        <v>542.07000732421875</v>
      </c>
      <c r="I350" s="21">
        <f>IF(AND(ISNUMBER(E350),ISNUMBER(H350)),E350/H350-1,"")</f>
        <v>-0.160883319118032</v>
      </c>
      <c r="L350"/>
      <c r="M350"/>
      <c r="N350" s="2">
        <v>45799</v>
      </c>
      <c r="O350" s="21">
        <v>582.65997314453125</v>
      </c>
      <c r="P350" s="21">
        <v>586.6199951171875</v>
      </c>
      <c r="Q350" s="21">
        <v>581.40997314453125</v>
      </c>
      <c r="R350" s="21">
        <v>583.09002685546875</v>
      </c>
      <c r="S350">
        <v>70860400</v>
      </c>
      <c r="T350" s="16">
        <f>(SP500_Data[[#This Row],[Close]]-R351)/R351</f>
        <v>3.9467712604682637E-4</v>
      </c>
      <c r="U350" s="21">
        <v>165816600</v>
      </c>
    </row>
    <row r="351" spans="1:21" x14ac:dyDescent="0.25">
      <c r="A351" s="2">
        <v>45798</v>
      </c>
      <c r="B351" s="21">
        <v>454.57000732421869</v>
      </c>
      <c r="C351" s="21">
        <v>457.77999877929688</v>
      </c>
      <c r="D351" s="21">
        <v>451.80999755859375</v>
      </c>
      <c r="E351" s="21">
        <v>452.57000732421869</v>
      </c>
      <c r="F351" s="16">
        <f>(StockData[[#This Row],[Close]]-E352)/E352</f>
        <v>-1.2222550449384554E-2</v>
      </c>
      <c r="G351" s="21">
        <v>19216900</v>
      </c>
      <c r="H351" s="21">
        <f>IF(ISNUMBER(E351),MAX($E$2:E351),"")</f>
        <v>542.07000732421875</v>
      </c>
      <c r="I351" s="21">
        <f>IF(AND(ISNUMBER(E351),ISNUMBER(H351)),E351/H351-1,"")</f>
        <v>-0.16510782517149858</v>
      </c>
      <c r="L351"/>
      <c r="M351"/>
      <c r="N351" s="2">
        <v>45798</v>
      </c>
      <c r="O351" s="21">
        <v>588.44000244140625</v>
      </c>
      <c r="P351" s="21">
        <v>592.58001708984375</v>
      </c>
      <c r="Q351" s="21">
        <v>581.82000732421875</v>
      </c>
      <c r="R351" s="21">
        <v>582.8599853515625</v>
      </c>
      <c r="S351">
        <v>95197700</v>
      </c>
      <c r="T351" s="16">
        <f>(SP500_Data[[#This Row],[Close]]-R352)/R352</f>
        <v>-1.685078965298344E-2</v>
      </c>
      <c r="U351" s="21">
        <v>256611400</v>
      </c>
    </row>
    <row r="352" spans="1:21" x14ac:dyDescent="0.25">
      <c r="A352" s="2">
        <v>45797</v>
      </c>
      <c r="B352" s="21">
        <v>455.58999633789063</v>
      </c>
      <c r="C352" s="21">
        <v>458.33999633789063</v>
      </c>
      <c r="D352" s="21">
        <v>454.32000732421869</v>
      </c>
      <c r="E352" s="21">
        <v>458.17001342773438</v>
      </c>
      <c r="F352" s="16">
        <f>(StockData[[#This Row],[Close]]-E353)/E353</f>
        <v>-1.5254466339085033E-3</v>
      </c>
      <c r="G352" s="21">
        <v>15441800</v>
      </c>
      <c r="H352" s="21">
        <f>IF(ISNUMBER(E352),MAX($E$2:E352),"")</f>
        <v>542.07000732421875</v>
      </c>
      <c r="I352" s="21">
        <f>IF(AND(ISNUMBER(E352),ISNUMBER(H352)),E352/H352-1,"")</f>
        <v>-0.15477704496257572</v>
      </c>
      <c r="L352"/>
      <c r="M352"/>
      <c r="N352" s="2">
        <v>45797</v>
      </c>
      <c r="O352" s="21">
        <v>593.09002685546875</v>
      </c>
      <c r="P352" s="21">
        <v>594.04998779296875</v>
      </c>
      <c r="Q352" s="21">
        <v>589.5999755859375</v>
      </c>
      <c r="R352" s="21">
        <v>592.8499755859375</v>
      </c>
      <c r="S352">
        <v>60614500</v>
      </c>
      <c r="T352" s="16">
        <f>(SP500_Data[[#This Row],[Close]]-R353)/R353</f>
        <v>-3.3621922872737204E-3</v>
      </c>
      <c r="U352" s="21">
        <v>217965100</v>
      </c>
    </row>
    <row r="353" spans="1:21" x14ac:dyDescent="0.25">
      <c r="A353" s="2">
        <v>45796</v>
      </c>
      <c r="B353" s="21">
        <v>450.8800048828125</v>
      </c>
      <c r="C353" s="21">
        <v>459.58999633789063</v>
      </c>
      <c r="D353" s="21">
        <v>450.79998779296869</v>
      </c>
      <c r="E353" s="21">
        <v>458.8699951171875</v>
      </c>
      <c r="F353" s="16">
        <f>(StockData[[#This Row],[Close]]-E354)/E354</f>
        <v>1.0126150119455023E-2</v>
      </c>
      <c r="G353" s="21">
        <v>21336500</v>
      </c>
      <c r="H353" s="21">
        <f>IF(ISNUMBER(E353),MAX($E$2:E353),"")</f>
        <v>542.07000732421875</v>
      </c>
      <c r="I353" s="21">
        <f>IF(AND(ISNUMBER(E353),ISNUMBER(H353)),E353/H353-1,"")</f>
        <v>-0.15348573262284981</v>
      </c>
      <c r="L353"/>
      <c r="M353"/>
      <c r="N353" s="2">
        <v>45796</v>
      </c>
      <c r="O353" s="21">
        <v>588.0999755859375</v>
      </c>
      <c r="P353" s="21">
        <v>595.53997802734375</v>
      </c>
      <c r="Q353" s="21">
        <v>588.0999755859375</v>
      </c>
      <c r="R353" s="21">
        <v>594.8499755859375</v>
      </c>
      <c r="S353">
        <v>68168500</v>
      </c>
      <c r="T353" s="16">
        <f>(SP500_Data[[#This Row],[Close]]-R354)/R354</f>
        <v>1.0938461217664696E-3</v>
      </c>
      <c r="U353" s="21">
        <v>125986000</v>
      </c>
    </row>
    <row r="354" spans="1:21" x14ac:dyDescent="0.25">
      <c r="A354" s="2">
        <v>45793</v>
      </c>
      <c r="B354" s="21">
        <v>452.04998779296869</v>
      </c>
      <c r="C354" s="21">
        <v>454.3599853515625</v>
      </c>
      <c r="D354" s="21">
        <v>448.73001098632813</v>
      </c>
      <c r="E354" s="21">
        <v>454.26998901367188</v>
      </c>
      <c r="F354" s="16">
        <f>(StockData[[#This Row],[Close]]-E355)/E355</f>
        <v>2.5157992597603313E-3</v>
      </c>
      <c r="G354" s="21">
        <v>23849800</v>
      </c>
      <c r="H354" s="21">
        <f>IF(ISNUMBER(E354),MAX($E$2:E354),"")</f>
        <v>542.07000732421875</v>
      </c>
      <c r="I354" s="21">
        <f>IF(AND(ISNUMBER(E354),ISNUMBER(H354)),E354/H354-1,"")</f>
        <v>-0.16197173266225851</v>
      </c>
      <c r="L354"/>
      <c r="M354"/>
      <c r="N354" s="2">
        <v>45793</v>
      </c>
      <c r="O354" s="21">
        <v>591.25</v>
      </c>
      <c r="P354" s="21">
        <v>594.5</v>
      </c>
      <c r="Q354" s="21">
        <v>589.280029296875</v>
      </c>
      <c r="R354" s="21">
        <v>594.20001220703125</v>
      </c>
      <c r="S354">
        <v>76052100</v>
      </c>
      <c r="T354" s="16">
        <f>(SP500_Data[[#This Row],[Close]]-R355)/R355</f>
        <v>6.3340278684408478E-3</v>
      </c>
      <c r="U354" s="21">
        <v>76014500</v>
      </c>
    </row>
    <row r="355" spans="1:21" x14ac:dyDescent="0.25">
      <c r="A355" s="2">
        <v>45792</v>
      </c>
      <c r="B355" s="21">
        <v>450.76998901367188</v>
      </c>
      <c r="C355" s="21">
        <v>456.19000244140625</v>
      </c>
      <c r="D355" s="21">
        <v>450.42999267578131</v>
      </c>
      <c r="E355" s="21">
        <v>453.1300048828125</v>
      </c>
      <c r="F355" s="16">
        <f>(StockData[[#This Row],[Close]]-E356)/E356</f>
        <v>4.1948699691374535E-4</v>
      </c>
      <c r="G355" s="21">
        <v>21992300</v>
      </c>
      <c r="H355" s="21">
        <f>IF(ISNUMBER(E355),MAX($E$2:E355),"")</f>
        <v>542.07000732421875</v>
      </c>
      <c r="I355" s="21">
        <f>IF(AND(ISNUMBER(E355),ISNUMBER(H355)),E355/H355-1,"")</f>
        <v>-0.16407475278042849</v>
      </c>
      <c r="L355"/>
      <c r="M355"/>
      <c r="N355" s="2">
        <v>45792</v>
      </c>
      <c r="O355" s="21">
        <v>585.55999755859375</v>
      </c>
      <c r="P355" s="21">
        <v>590.969970703125</v>
      </c>
      <c r="Q355" s="21">
        <v>585.0999755859375</v>
      </c>
      <c r="R355" s="21">
        <v>590.46002197265625</v>
      </c>
      <c r="S355">
        <v>71268100</v>
      </c>
      <c r="T355" s="16">
        <f>(SP500_Data[[#This Row],[Close]]-R356)/R356</f>
        <v>4.8843496077469011E-3</v>
      </c>
      <c r="U355" s="21">
        <v>54609600</v>
      </c>
    </row>
    <row r="356" spans="1:21" x14ac:dyDescent="0.25">
      <c r="A356" s="2">
        <v>45791</v>
      </c>
      <c r="B356" s="21">
        <v>448.1400146484375</v>
      </c>
      <c r="C356" s="21">
        <v>453.89999389648438</v>
      </c>
      <c r="D356" s="21">
        <v>448.1400146484375</v>
      </c>
      <c r="E356" s="21">
        <v>452.94000244140625</v>
      </c>
      <c r="F356" s="16">
        <f>(StockData[[#This Row],[Close]]-E357)/E357</f>
        <v>8.4605861625203331E-3</v>
      </c>
      <c r="G356" s="21">
        <v>19902800</v>
      </c>
      <c r="H356" s="21">
        <f>IF(ISNUMBER(E356),MAX($E$2:E356),"")</f>
        <v>542.07000732421875</v>
      </c>
      <c r="I356" s="21">
        <f>IF(AND(ISNUMBER(E356),ISNUMBER(H356)),E356/H356-1,"")</f>
        <v>-0.16442526551649395</v>
      </c>
      <c r="L356"/>
      <c r="M356"/>
      <c r="N356" s="2">
        <v>45791</v>
      </c>
      <c r="O356" s="21">
        <v>587.80999755859375</v>
      </c>
      <c r="P356" s="21">
        <v>588.97998046875</v>
      </c>
      <c r="Q356" s="21">
        <v>585.53997802734375</v>
      </c>
      <c r="R356" s="21">
        <v>587.59002685546875</v>
      </c>
      <c r="S356">
        <v>66283500</v>
      </c>
      <c r="T356" s="16">
        <f>(SP500_Data[[#This Row],[Close]]-R357)/R357</f>
        <v>1.2780314322095748E-3</v>
      </c>
      <c r="U356" s="21">
        <v>95328200</v>
      </c>
    </row>
    <row r="357" spans="1:21" x14ac:dyDescent="0.25">
      <c r="A357" s="2">
        <v>45790</v>
      </c>
      <c r="B357" s="21">
        <v>447.77999877929688</v>
      </c>
      <c r="C357" s="21">
        <v>450.67001342773438</v>
      </c>
      <c r="D357" s="21">
        <v>445.3599853515625</v>
      </c>
      <c r="E357" s="21">
        <v>449.1400146484375</v>
      </c>
      <c r="F357" s="16">
        <f>(StockData[[#This Row],[Close]]-E358)/E358</f>
        <v>-2.6709503311924066E-4</v>
      </c>
      <c r="G357" s="21">
        <v>23618800</v>
      </c>
      <c r="H357" s="21">
        <f>IF(ISNUMBER(E357),MAX($E$2:E357),"")</f>
        <v>542.07000732421875</v>
      </c>
      <c r="I357" s="21">
        <f>IF(AND(ISNUMBER(E357),ISNUMBER(H357)),E357/H357-1,"")</f>
        <v>-0.17143540764135778</v>
      </c>
      <c r="L357"/>
      <c r="M357"/>
      <c r="N357" s="2">
        <v>45790</v>
      </c>
      <c r="O357" s="21">
        <v>583.40997314453125</v>
      </c>
      <c r="P357" s="21">
        <v>589.08001708984375</v>
      </c>
      <c r="Q357" s="21">
        <v>582.84002685546875</v>
      </c>
      <c r="R357" s="21">
        <v>586.84002685546875</v>
      </c>
      <c r="S357">
        <v>67947200</v>
      </c>
      <c r="T357" s="16">
        <f>(SP500_Data[[#This Row],[Close]]-R358)/R358</f>
        <v>6.6039497857346557E-3</v>
      </c>
      <c r="U357" s="21">
        <v>71662700</v>
      </c>
    </row>
    <row r="358" spans="1:21" x14ac:dyDescent="0.25">
      <c r="A358" s="2">
        <v>45789</v>
      </c>
      <c r="B358" s="21">
        <v>445.94000244140625</v>
      </c>
      <c r="C358" s="21">
        <v>449.3699951171875</v>
      </c>
      <c r="D358" s="21">
        <v>439.77999877929688</v>
      </c>
      <c r="E358" s="21">
        <v>449.260009765625</v>
      </c>
      <c r="F358" s="16">
        <f>(StockData[[#This Row],[Close]]-E359)/E359</f>
        <v>2.4001090683593594E-2</v>
      </c>
      <c r="G358" s="21">
        <v>22821900</v>
      </c>
      <c r="H358" s="21">
        <f>IF(ISNUMBER(E358),MAX($E$2:E358),"")</f>
        <v>542.07000732421875</v>
      </c>
      <c r="I358" s="21">
        <f>IF(AND(ISNUMBER(E358),ISNUMBER(H358)),E358/H358-1,"")</f>
        <v>-0.17121404302873178</v>
      </c>
      <c r="L358"/>
      <c r="M358"/>
      <c r="N358" s="2">
        <v>45789</v>
      </c>
      <c r="O358" s="21">
        <v>581.469970703125</v>
      </c>
      <c r="P358" s="21">
        <v>583</v>
      </c>
      <c r="Q358" s="21">
        <v>577.03997802734375</v>
      </c>
      <c r="R358" s="21">
        <v>582.989990234375</v>
      </c>
      <c r="S358">
        <v>78993600</v>
      </c>
      <c r="T358" s="16">
        <f>(SP500_Data[[#This Row],[Close]]-R359)/R359</f>
        <v>3.3047387198148592E-2</v>
      </c>
      <c r="U358" s="21">
        <v>42164200</v>
      </c>
    </row>
    <row r="359" spans="1:21" x14ac:dyDescent="0.25">
      <c r="A359" s="2">
        <v>45786</v>
      </c>
      <c r="B359" s="21">
        <v>440</v>
      </c>
      <c r="C359" s="21">
        <v>440.739990234375</v>
      </c>
      <c r="D359" s="21">
        <v>435.8800048828125</v>
      </c>
      <c r="E359" s="21">
        <v>438.73001098632813</v>
      </c>
      <c r="F359" s="16">
        <f>(StockData[[#This Row],[Close]]-E360)/E360</f>
        <v>1.2780371577985861E-3</v>
      </c>
      <c r="G359" s="21">
        <v>15324200</v>
      </c>
      <c r="H359" s="21">
        <f>IF(ISNUMBER(E359),MAX($E$2:E359),"")</f>
        <v>542.07000732421875</v>
      </c>
      <c r="I359" s="21">
        <f>IF(AND(ISNUMBER(E359),ISNUMBER(H359)),E359/H359-1,"")</f>
        <v>-0.19063957596178471</v>
      </c>
      <c r="L359"/>
      <c r="M359"/>
      <c r="N359" s="2">
        <v>45786</v>
      </c>
      <c r="O359" s="21">
        <v>566.47998046875</v>
      </c>
      <c r="P359" s="21">
        <v>567.5</v>
      </c>
      <c r="Q359" s="21">
        <v>562.760009765625</v>
      </c>
      <c r="R359" s="21">
        <v>564.34002685546875</v>
      </c>
      <c r="S359">
        <v>37603400</v>
      </c>
      <c r="T359" s="16">
        <f>(SP500_Data[[#This Row],[Close]]-R360)/R360</f>
        <v>-1.2741491279434319E-3</v>
      </c>
      <c r="U359" s="21">
        <v>51848300</v>
      </c>
    </row>
    <row r="360" spans="1:21" x14ac:dyDescent="0.25">
      <c r="A360" s="2">
        <v>45785</v>
      </c>
      <c r="B360" s="21">
        <v>437.92999267578131</v>
      </c>
      <c r="C360" s="21">
        <v>443.67001342773438</v>
      </c>
      <c r="D360" s="21">
        <v>435.66000366210938</v>
      </c>
      <c r="E360" s="21">
        <v>438.17001342773438</v>
      </c>
      <c r="F360" s="16">
        <f>(StockData[[#This Row],[Close]]-E361)/E361</f>
        <v>1.112266587361575E-2</v>
      </c>
      <c r="G360" s="21">
        <v>23491300</v>
      </c>
      <c r="H360" s="21">
        <f>IF(ISNUMBER(E360),MAX($E$2:E360),"")</f>
        <v>542.07000732421875</v>
      </c>
      <c r="I360" s="21">
        <f>IF(AND(ISNUMBER(E360),ISNUMBER(H360)),E360/H360-1,"")</f>
        <v>-0.19167264835285469</v>
      </c>
      <c r="L360"/>
      <c r="M360"/>
      <c r="N360" s="2">
        <v>45785</v>
      </c>
      <c r="O360" s="21">
        <v>565.239990234375</v>
      </c>
      <c r="P360" s="21">
        <v>570.30999755859375</v>
      </c>
      <c r="Q360" s="21">
        <v>561.70001220703125</v>
      </c>
      <c r="R360" s="21">
        <v>565.05999755859375</v>
      </c>
      <c r="S360">
        <v>65130800</v>
      </c>
      <c r="T360" s="16">
        <f>(SP500_Data[[#This Row],[Close]]-R361)/R361</f>
        <v>6.9677857514377495E-3</v>
      </c>
      <c r="U360" s="21">
        <v>38355700</v>
      </c>
    </row>
    <row r="361" spans="1:21" x14ac:dyDescent="0.25">
      <c r="A361" s="2">
        <v>45784</v>
      </c>
      <c r="B361" s="21">
        <v>433.83999633789063</v>
      </c>
      <c r="C361" s="21">
        <v>438.1199951171875</v>
      </c>
      <c r="D361" s="21">
        <v>431.1099853515625</v>
      </c>
      <c r="E361" s="21">
        <v>433.35000610351563</v>
      </c>
      <c r="F361" s="16">
        <f>(StockData[[#This Row],[Close]]-E362)/E362</f>
        <v>9.233238362210855E-5</v>
      </c>
      <c r="G361" s="21">
        <v>23295300</v>
      </c>
      <c r="H361" s="21">
        <f>IF(ISNUMBER(E361),MAX($E$2:E361),"")</f>
        <v>542.07000732421875</v>
      </c>
      <c r="I361" s="21">
        <f>IF(AND(ISNUMBER(E361),ISNUMBER(H361)),E361/H361-1,"")</f>
        <v>-0.20056450228148548</v>
      </c>
      <c r="L361"/>
      <c r="M361"/>
      <c r="N361" s="2">
        <v>45784</v>
      </c>
      <c r="O361" s="21">
        <v>560.1500244140625</v>
      </c>
      <c r="P361" s="21">
        <v>563.82000732421875</v>
      </c>
      <c r="Q361" s="21">
        <v>556.03997802734375</v>
      </c>
      <c r="R361" s="21">
        <v>561.1500244140625</v>
      </c>
      <c r="S361">
        <v>55588000</v>
      </c>
      <c r="T361" s="16">
        <f>(SP500_Data[[#This Row],[Close]]-R362)/R362</f>
        <v>4.2055058561748238E-3</v>
      </c>
      <c r="U361" s="21">
        <v>58766800</v>
      </c>
    </row>
    <row r="362" spans="1:21" x14ac:dyDescent="0.25">
      <c r="A362" s="2">
        <v>45783</v>
      </c>
      <c r="B362" s="21">
        <v>432.20001220703131</v>
      </c>
      <c r="C362" s="21">
        <v>437.73001098632813</v>
      </c>
      <c r="D362" s="21">
        <v>431.17001342773438</v>
      </c>
      <c r="E362" s="21">
        <v>433.30999755859375</v>
      </c>
      <c r="F362" s="16">
        <f>(StockData[[#This Row],[Close]]-E363)/E363</f>
        <v>-6.557112550366736E-3</v>
      </c>
      <c r="G362" s="21">
        <v>15104200</v>
      </c>
      <c r="H362" s="21">
        <f>IF(ISNUMBER(E362),MAX($E$2:E362),"")</f>
        <v>542.07000732421875</v>
      </c>
      <c r="I362" s="21">
        <f>IF(AND(ISNUMBER(E362),ISNUMBER(H362)),E362/H362-1,"")</f>
        <v>-0.20063830925176851</v>
      </c>
      <c r="L362"/>
      <c r="M362"/>
      <c r="N362" s="2">
        <v>45783</v>
      </c>
      <c r="O362" s="21">
        <v>557.92999267578125</v>
      </c>
      <c r="P362" s="21">
        <v>563.3499755859375</v>
      </c>
      <c r="Q362" s="21">
        <v>556.96002197265625</v>
      </c>
      <c r="R362" s="21">
        <v>558.79998779296875</v>
      </c>
      <c r="S362">
        <v>48264700</v>
      </c>
      <c r="T362" s="16">
        <f>(SP500_Data[[#This Row],[Close]]-R363)/R363</f>
        <v>-8.3583643431910676E-3</v>
      </c>
      <c r="U362" s="21">
        <v>83763000</v>
      </c>
    </row>
    <row r="363" spans="1:21" x14ac:dyDescent="0.25">
      <c r="A363" s="2">
        <v>45782</v>
      </c>
      <c r="B363" s="21">
        <v>432.8699951171875</v>
      </c>
      <c r="C363" s="21">
        <v>439.5</v>
      </c>
      <c r="D363" s="21">
        <v>432.1099853515625</v>
      </c>
      <c r="E363" s="21">
        <v>436.17001342773438</v>
      </c>
      <c r="F363" s="16">
        <f>(StockData[[#This Row],[Close]]-E364)/E364</f>
        <v>2.0446945665628219E-3</v>
      </c>
      <c r="G363" s="21">
        <v>20136100</v>
      </c>
      <c r="H363" s="21">
        <f>IF(ISNUMBER(E363),MAX($E$2:E363),"")</f>
        <v>542.07000732421875</v>
      </c>
      <c r="I363" s="21">
        <f>IF(AND(ISNUMBER(E363),ISNUMBER(H363)),E363/H363-1,"")</f>
        <v>-0.19536220869188259</v>
      </c>
      <c r="L363"/>
      <c r="M363"/>
      <c r="N363" s="2">
        <v>45782</v>
      </c>
      <c r="O363" s="21">
        <v>562.57000732421875</v>
      </c>
      <c r="P363" s="21">
        <v>566.6500244140625</v>
      </c>
      <c r="Q363" s="21">
        <v>561.70001220703125</v>
      </c>
      <c r="R363" s="21">
        <v>563.510009765625</v>
      </c>
      <c r="S363">
        <v>38659200</v>
      </c>
      <c r="T363" s="16">
        <f>(SP500_Data[[#This Row],[Close]]-R364)/R364</f>
        <v>-5.7343495377240681E-3</v>
      </c>
      <c r="U363" s="21">
        <v>62958200</v>
      </c>
    </row>
    <row r="364" spans="1:21" x14ac:dyDescent="0.25">
      <c r="A364" s="2">
        <v>45779</v>
      </c>
      <c r="B364" s="21">
        <v>431.739990234375</v>
      </c>
      <c r="C364" s="21">
        <v>439.44000244140625</v>
      </c>
      <c r="D364" s="21">
        <v>429.989990234375</v>
      </c>
      <c r="E364" s="21">
        <v>435.27999877929688</v>
      </c>
      <c r="F364" s="16">
        <f>(StockData[[#This Row],[Close]]-E365)/E365</f>
        <v>2.3225211623337898E-2</v>
      </c>
      <c r="G364" s="21">
        <v>30757400</v>
      </c>
      <c r="H364" s="21">
        <f>IF(ISNUMBER(E364),MAX($E$2:E364),"")</f>
        <v>542.07000732421875</v>
      </c>
      <c r="I364" s="21">
        <f>IF(AND(ISNUMBER(E364),ISNUMBER(H364)),E364/H364-1,"")</f>
        <v>-0.19700409006589703</v>
      </c>
      <c r="L364"/>
      <c r="M364"/>
      <c r="N364" s="2">
        <v>45779</v>
      </c>
      <c r="O364" s="21">
        <v>564.72998046875</v>
      </c>
      <c r="P364" s="21">
        <v>568.3800048828125</v>
      </c>
      <c r="Q364" s="21">
        <v>562.3800048828125</v>
      </c>
      <c r="R364" s="21">
        <v>566.760009765625</v>
      </c>
      <c r="S364">
        <v>60717300</v>
      </c>
      <c r="T364" s="16">
        <f>(SP500_Data[[#This Row],[Close]]-R365)/R365</f>
        <v>1.4844198430333995E-2</v>
      </c>
      <c r="U364" s="21">
        <v>66556000</v>
      </c>
    </row>
    <row r="365" spans="1:21" x14ac:dyDescent="0.25">
      <c r="A365" s="2">
        <v>45778</v>
      </c>
      <c r="B365" s="21">
        <v>431.1099853515625</v>
      </c>
      <c r="C365" s="21">
        <v>436.989990234375</v>
      </c>
      <c r="D365" s="21">
        <v>424.89999389648438</v>
      </c>
      <c r="E365" s="21">
        <v>425.39999389648438</v>
      </c>
      <c r="F365" s="16">
        <f>(StockData[[#This Row],[Close]]-E366)/E366</f>
        <v>7.625356318928217E-2</v>
      </c>
      <c r="G365" s="21">
        <v>58938100</v>
      </c>
      <c r="H365" s="21">
        <f>IF(ISNUMBER(E365),MAX($E$2:E365),"")</f>
        <v>542.07000732421875</v>
      </c>
      <c r="I365" s="21">
        <f>IF(AND(ISNUMBER(E365),ISNUMBER(H365)),E365/H365-1,"")</f>
        <v>-0.21523052714841051</v>
      </c>
      <c r="L365"/>
      <c r="M365"/>
      <c r="N365" s="2">
        <v>45778</v>
      </c>
      <c r="O365" s="21">
        <v>560.3699951171875</v>
      </c>
      <c r="P365" s="21">
        <v>564.07000732421875</v>
      </c>
      <c r="Q365" s="21">
        <v>557.8599853515625</v>
      </c>
      <c r="R365" s="21">
        <v>558.469970703125</v>
      </c>
      <c r="S365">
        <v>63186100</v>
      </c>
      <c r="T365" s="16">
        <f>(SP500_Data[[#This Row],[Close]]-R366)/R366</f>
        <v>7.0869420267251973E-3</v>
      </c>
      <c r="U365" s="21">
        <v>66041400</v>
      </c>
    </row>
    <row r="366" spans="1:21" x14ac:dyDescent="0.25">
      <c r="A366" s="2">
        <v>45777</v>
      </c>
      <c r="B366" s="21">
        <v>390.29998779296869</v>
      </c>
      <c r="C366" s="21">
        <v>396.66000366210938</v>
      </c>
      <c r="D366" s="21">
        <v>384.44000244140625</v>
      </c>
      <c r="E366" s="21">
        <v>395.260009765625</v>
      </c>
      <c r="F366" s="16">
        <f>(StockData[[#This Row],[Close]]-E367)/E367</f>
        <v>3.096135403123769E-3</v>
      </c>
      <c r="G366" s="21">
        <v>36461100</v>
      </c>
      <c r="H366" s="21">
        <f>IF(ISNUMBER(E366),MAX($E$2:E366),"")</f>
        <v>542.07000732421875</v>
      </c>
      <c r="I366" s="21">
        <f>IF(AND(ISNUMBER(E366),ISNUMBER(H366)),E366/H366-1,"")</f>
        <v>-0.27083217218248501</v>
      </c>
      <c r="L366"/>
      <c r="M366"/>
      <c r="N366" s="2">
        <v>45777</v>
      </c>
      <c r="O366" s="21">
        <v>547.57000732421875</v>
      </c>
      <c r="P366" s="21">
        <v>556.52001953125</v>
      </c>
      <c r="Q366" s="21">
        <v>541.52001953125</v>
      </c>
      <c r="R366" s="21">
        <v>554.53997802734375</v>
      </c>
      <c r="S366">
        <v>93101500</v>
      </c>
      <c r="T366" s="16">
        <f>(SP500_Data[[#This Row],[Close]]-R367)/R367</f>
        <v>3.9682980989055357E-4</v>
      </c>
      <c r="U366" s="21">
        <v>49008700</v>
      </c>
    </row>
    <row r="367" spans="1:21" x14ac:dyDescent="0.25">
      <c r="A367" s="2">
        <v>45776</v>
      </c>
      <c r="B367" s="21">
        <v>391.29998779296869</v>
      </c>
      <c r="C367" s="21">
        <v>395.10000610351563</v>
      </c>
      <c r="D367" s="21">
        <v>390.3800048828125</v>
      </c>
      <c r="E367" s="21">
        <v>394.04000854492188</v>
      </c>
      <c r="F367" s="16">
        <f>(StockData[[#This Row],[Close]]-E368)/E368</f>
        <v>7.3627284381055915E-3</v>
      </c>
      <c r="G367" s="21">
        <v>14974000</v>
      </c>
      <c r="H367" s="21">
        <f>IF(ISNUMBER(E367),MAX($E$2:E367),"")</f>
        <v>542.07000732421875</v>
      </c>
      <c r="I367" s="21">
        <f>IF(AND(ISNUMBER(E367),ISNUMBER(H367)),E367/H367-1,"")</f>
        <v>-0.27308280624122094</v>
      </c>
      <c r="L367"/>
      <c r="M367"/>
      <c r="N367" s="2">
        <v>45776</v>
      </c>
      <c r="O367" s="21">
        <v>548.90997314453125</v>
      </c>
      <c r="P367" s="21">
        <v>555.45001220703125</v>
      </c>
      <c r="Q367" s="21">
        <v>548.54998779296875</v>
      </c>
      <c r="R367" s="21">
        <v>554.32000732421875</v>
      </c>
      <c r="S367">
        <v>47775100</v>
      </c>
      <c r="T367" s="16">
        <f>(SP500_Data[[#This Row],[Close]]-R368)/R368</f>
        <v>6.2994134375520079E-3</v>
      </c>
      <c r="U367" s="21">
        <v>62660300</v>
      </c>
    </row>
    <row r="368" spans="1:21" x14ac:dyDescent="0.25">
      <c r="A368" s="2">
        <v>45775</v>
      </c>
      <c r="B368" s="21">
        <v>391.95999145507813</v>
      </c>
      <c r="C368" s="21">
        <v>392.739990234375</v>
      </c>
      <c r="D368" s="21">
        <v>386.6400146484375</v>
      </c>
      <c r="E368" s="21">
        <v>391.16000366210938</v>
      </c>
      <c r="F368" s="16">
        <f>(StockData[[#This Row],[Close]]-E369)/E369</f>
        <v>-1.7608840899800088E-3</v>
      </c>
      <c r="G368" s="21">
        <v>16579400</v>
      </c>
      <c r="H368" s="21">
        <f>IF(ISNUMBER(E368),MAX($E$2:E368),"")</f>
        <v>542.07000732421875</v>
      </c>
      <c r="I368" s="21">
        <f>IF(AND(ISNUMBER(E368),ISNUMBER(H368)),E368/H368-1,"")</f>
        <v>-0.27839578213713689</v>
      </c>
      <c r="L368"/>
      <c r="M368"/>
      <c r="N368" s="2">
        <v>45775</v>
      </c>
      <c r="O368" s="21">
        <v>551.3900146484375</v>
      </c>
      <c r="P368" s="21">
        <v>553.54998779296875</v>
      </c>
      <c r="Q368" s="21">
        <v>545.02001953125</v>
      </c>
      <c r="R368" s="21">
        <v>550.8499755859375</v>
      </c>
      <c r="S368">
        <v>47613800</v>
      </c>
      <c r="T368" s="16">
        <f>(SP500_Data[[#This Row],[Close]]-R369)/R369</f>
        <v>3.8130345037501857E-4</v>
      </c>
      <c r="U368" s="21">
        <v>74079400</v>
      </c>
    </row>
    <row r="369" spans="1:21" x14ac:dyDescent="0.25">
      <c r="A369" s="2">
        <v>45772</v>
      </c>
      <c r="B369" s="21">
        <v>387</v>
      </c>
      <c r="C369" s="21">
        <v>392.16000366210938</v>
      </c>
      <c r="D369" s="21">
        <v>384.60000610351563</v>
      </c>
      <c r="E369" s="21">
        <v>391.85000610351563</v>
      </c>
      <c r="F369" s="16">
        <f>(StockData[[#This Row],[Close]]-E370)/E370</f>
        <v>1.174804661491274E-2</v>
      </c>
      <c r="G369" s="21">
        <v>18973200</v>
      </c>
      <c r="H369" s="21">
        <f>IF(ISNUMBER(E369),MAX($E$2:E369),"")</f>
        <v>542.07000732421875</v>
      </c>
      <c r="I369" s="21">
        <f>IF(AND(ISNUMBER(E369),ISNUMBER(H369)),E369/H369-1,"")</f>
        <v>-0.27712287931631441</v>
      </c>
      <c r="L369"/>
      <c r="M369"/>
      <c r="N369" s="2">
        <v>45772</v>
      </c>
      <c r="O369" s="21">
        <v>546.6500244140625</v>
      </c>
      <c r="P369" s="21">
        <v>551.04998779296875</v>
      </c>
      <c r="Q369" s="21">
        <v>543.69000244140625</v>
      </c>
      <c r="R369" s="21">
        <v>550.6400146484375</v>
      </c>
      <c r="S369">
        <v>61119600</v>
      </c>
      <c r="T369" s="16">
        <f>(SP500_Data[[#This Row],[Close]]-R370)/R370</f>
        <v>7.2253236558036541E-3</v>
      </c>
      <c r="U369" s="21">
        <v>69588200</v>
      </c>
    </row>
    <row r="370" spans="1:21" x14ac:dyDescent="0.25">
      <c r="A370" s="2">
        <v>45771</v>
      </c>
      <c r="B370" s="21">
        <v>375.70001220703131</v>
      </c>
      <c r="C370" s="21">
        <v>388.45001220703131</v>
      </c>
      <c r="D370" s="21">
        <v>375.19000244140625</v>
      </c>
      <c r="E370" s="21">
        <v>387.29998779296869</v>
      </c>
      <c r="F370" s="16">
        <f>(StockData[[#This Row],[Close]]-E371)/E371</f>
        <v>3.4482685540248748E-2</v>
      </c>
      <c r="G370" s="21">
        <v>22232300</v>
      </c>
      <c r="H370" s="21">
        <f>IF(ISNUMBER(E370),MAX($E$2:E370),"")</f>
        <v>542.07000732421875</v>
      </c>
      <c r="I370" s="21">
        <f>IF(AND(ISNUMBER(E370),ISNUMBER(H370)),E370/H370-1,"")</f>
        <v>-0.28551666286653676</v>
      </c>
      <c r="L370"/>
      <c r="M370"/>
      <c r="N370" s="2">
        <v>45771</v>
      </c>
      <c r="O370" s="21">
        <v>536.719970703125</v>
      </c>
      <c r="P370" s="21">
        <v>547.42999267578125</v>
      </c>
      <c r="Q370" s="21">
        <v>535.45001220703125</v>
      </c>
      <c r="R370" s="21">
        <v>546.69000244140625</v>
      </c>
      <c r="S370">
        <v>64150400</v>
      </c>
      <c r="T370" s="16">
        <f>(SP500_Data[[#This Row],[Close]]-R371)/R371</f>
        <v>2.1048933343866462E-2</v>
      </c>
      <c r="U370" s="21">
        <v>88102100</v>
      </c>
    </row>
    <row r="371" spans="1:21" x14ac:dyDescent="0.25">
      <c r="A371" s="2">
        <v>45770</v>
      </c>
      <c r="B371" s="21">
        <v>376.05999755859375</v>
      </c>
      <c r="C371" s="21">
        <v>380.3900146484375</v>
      </c>
      <c r="D371" s="21">
        <v>373.01998901367188</v>
      </c>
      <c r="E371" s="21">
        <v>374.3900146484375</v>
      </c>
      <c r="F371" s="16">
        <f>(StockData[[#This Row],[Close]]-E372)/E372</f>
        <v>2.0636844155362433E-2</v>
      </c>
      <c r="G371" s="21">
        <v>20545500</v>
      </c>
      <c r="H371" s="21">
        <f>IF(ISNUMBER(E371),MAX($E$2:E371),"")</f>
        <v>542.07000732421875</v>
      </c>
      <c r="I371" s="21">
        <f>IF(AND(ISNUMBER(E371),ISNUMBER(H371)),E371/H371-1,"")</f>
        <v>-0.30933272531252554</v>
      </c>
      <c r="L371"/>
      <c r="M371"/>
      <c r="N371" s="2">
        <v>45770</v>
      </c>
      <c r="O371" s="21">
        <v>540.42999267578125</v>
      </c>
      <c r="P371" s="21">
        <v>545.42999267578125</v>
      </c>
      <c r="Q371" s="21">
        <v>533.8800048828125</v>
      </c>
      <c r="R371" s="21">
        <v>535.41998291015625</v>
      </c>
      <c r="S371">
        <v>90590700</v>
      </c>
      <c r="T371" s="16">
        <f>(SP500_Data[[#This Row],[Close]]-R372)/R372</f>
        <v>1.5495463082325746E-2</v>
      </c>
      <c r="U371" s="21">
        <v>99326600</v>
      </c>
    </row>
    <row r="372" spans="1:21" x14ac:dyDescent="0.25">
      <c r="A372" s="2">
        <v>45769</v>
      </c>
      <c r="B372" s="21">
        <v>363.3800048828125</v>
      </c>
      <c r="C372" s="21">
        <v>367.76998901367188</v>
      </c>
      <c r="D372" s="21">
        <v>359.8599853515625</v>
      </c>
      <c r="E372" s="21">
        <v>366.82000732421869</v>
      </c>
      <c r="F372" s="16">
        <f>(StockData[[#This Row],[Close]]-E373)/E373</f>
        <v>2.1441335240936769E-2</v>
      </c>
      <c r="G372" s="21">
        <v>19485000</v>
      </c>
      <c r="H372" s="21">
        <f>IF(ISNUMBER(E372),MAX($E$2:E372),"")</f>
        <v>542.07000732421875</v>
      </c>
      <c r="I372" s="21">
        <f>IF(AND(ISNUMBER(E372),ISNUMBER(H372)),E372/H372-1,"")</f>
        <v>-0.32329772470731977</v>
      </c>
      <c r="L372"/>
      <c r="M372"/>
      <c r="N372" s="2">
        <v>45769</v>
      </c>
      <c r="O372" s="21">
        <v>520.1400146484375</v>
      </c>
      <c r="P372" s="21">
        <v>529.29998779296875</v>
      </c>
      <c r="Q372" s="21">
        <v>519.19000244140625</v>
      </c>
      <c r="R372" s="21">
        <v>527.25</v>
      </c>
      <c r="S372">
        <v>75948100</v>
      </c>
      <c r="T372" s="16">
        <f>(SP500_Data[[#This Row],[Close]]-R373)/R373</f>
        <v>2.6017737584937663E-2</v>
      </c>
      <c r="U372" s="21">
        <v>81158800</v>
      </c>
    </row>
    <row r="373" spans="1:21" x14ac:dyDescent="0.25">
      <c r="A373" s="2">
        <v>45768</v>
      </c>
      <c r="B373" s="21">
        <v>362.82000732421869</v>
      </c>
      <c r="C373" s="21">
        <v>364.48001098632813</v>
      </c>
      <c r="D373" s="21">
        <v>355.67001342773438</v>
      </c>
      <c r="E373" s="21">
        <v>359.1199951171875</v>
      </c>
      <c r="F373" s="16">
        <f>(StockData[[#This Row],[Close]]-E374)/E374</f>
        <v>-2.3546695554007558E-2</v>
      </c>
      <c r="G373" s="21">
        <v>20807300</v>
      </c>
      <c r="H373" s="21">
        <f>IF(ISNUMBER(E373),MAX($E$2:E373),"")</f>
        <v>542.07000732421875</v>
      </c>
      <c r="I373" s="21">
        <f>IF(AND(ISNUMBER(E373),ISNUMBER(H373)),E373/H373-1,"")</f>
        <v>-0.33750255453186617</v>
      </c>
      <c r="L373"/>
      <c r="M373"/>
      <c r="N373" s="2">
        <v>45768</v>
      </c>
      <c r="O373" s="21">
        <v>521.15997314453125</v>
      </c>
      <c r="P373" s="21">
        <v>521.70001220703125</v>
      </c>
      <c r="Q373" s="21">
        <v>508.45999145507813</v>
      </c>
      <c r="R373" s="21">
        <v>513.8800048828125</v>
      </c>
      <c r="S373">
        <v>69368100</v>
      </c>
      <c r="T373" s="16">
        <f>(SP500_Data[[#This Row],[Close]]-R374)/R374</f>
        <v>-2.3802680232045147E-2</v>
      </c>
      <c r="U373" s="21">
        <v>80094900</v>
      </c>
    </row>
    <row r="374" spans="1:21" x14ac:dyDescent="0.25">
      <c r="A374" s="2">
        <v>45764</v>
      </c>
      <c r="B374" s="21">
        <v>373.75</v>
      </c>
      <c r="C374" s="21">
        <v>374.32000732421869</v>
      </c>
      <c r="D374" s="21">
        <v>366.8900146484375</v>
      </c>
      <c r="E374" s="21">
        <v>367.77999877929688</v>
      </c>
      <c r="F374" s="16">
        <f>(StockData[[#This Row],[Close]]-E375)/E375</f>
        <v>-1.030646840300122E-2</v>
      </c>
      <c r="G374" s="21">
        <v>21120200</v>
      </c>
      <c r="H374" s="21">
        <f>IF(ISNUMBER(E374),MAX($E$2:E374),"")</f>
        <v>542.07000732421875</v>
      </c>
      <c r="I374" s="21">
        <f>IF(AND(ISNUMBER(E374),ISNUMBER(H374)),E374/H374-1,"")</f>
        <v>-0.32152675150808863</v>
      </c>
      <c r="L374"/>
      <c r="M374"/>
      <c r="N374" s="2">
        <v>45764</v>
      </c>
      <c r="O374" s="21">
        <v>527.6400146484375</v>
      </c>
      <c r="P374" s="21">
        <v>531.16998291015625</v>
      </c>
      <c r="Q374" s="21">
        <v>523.90997314453125</v>
      </c>
      <c r="R374" s="21">
        <v>526.40997314453125</v>
      </c>
      <c r="S374">
        <v>79868100</v>
      </c>
      <c r="T374" s="16">
        <f>(SP500_Data[[#This Row],[Close]]-R375)/R375</f>
        <v>1.4267778379880296E-3</v>
      </c>
      <c r="U374" s="21">
        <v>71230500</v>
      </c>
    </row>
    <row r="375" spans="1:21" x14ac:dyDescent="0.25">
      <c r="A375" s="2">
        <v>45763</v>
      </c>
      <c r="B375" s="21">
        <v>380.67001342773438</v>
      </c>
      <c r="C375" s="21">
        <v>381.6099853515625</v>
      </c>
      <c r="D375" s="21">
        <v>368</v>
      </c>
      <c r="E375" s="21">
        <v>371.6099853515625</v>
      </c>
      <c r="F375" s="16">
        <f>(StockData[[#This Row],[Close]]-E376)/E376</f>
        <v>-3.6605981470459389E-2</v>
      </c>
      <c r="G375" s="21">
        <v>21967800</v>
      </c>
      <c r="H375" s="21">
        <f>IF(ISNUMBER(E375),MAX($E$2:E375),"")</f>
        <v>542.07000732421875</v>
      </c>
      <c r="I375" s="21">
        <f>IF(AND(ISNUMBER(E375),ISNUMBER(H375)),E375/H375-1,"")</f>
        <v>-0.31446126823006837</v>
      </c>
      <c r="L375"/>
      <c r="M375"/>
      <c r="N375" s="2">
        <v>45763</v>
      </c>
      <c r="O375" s="21">
        <v>531.67999267578125</v>
      </c>
      <c r="P375" s="21">
        <v>537.8900146484375</v>
      </c>
      <c r="Q375" s="21">
        <v>520.28997802734375</v>
      </c>
      <c r="R375" s="21">
        <v>525.65997314453125</v>
      </c>
      <c r="S375">
        <v>83484800</v>
      </c>
      <c r="T375" s="16">
        <f>(SP500_Data[[#This Row],[Close]]-R376)/R376</f>
        <v>-2.2228032463379017E-2</v>
      </c>
      <c r="U375" s="21">
        <v>109648200</v>
      </c>
    </row>
    <row r="376" spans="1:21" x14ac:dyDescent="0.25">
      <c r="A376" s="2">
        <v>45762</v>
      </c>
      <c r="B376" s="21">
        <v>388.510009765625</v>
      </c>
      <c r="C376" s="21">
        <v>391.8900146484375</v>
      </c>
      <c r="D376" s="21">
        <v>384.16000366210938</v>
      </c>
      <c r="E376" s="21">
        <v>385.73001098632813</v>
      </c>
      <c r="F376" s="16">
        <f>(StockData[[#This Row],[Close]]-E377)/E377</f>
        <v>-5.3634165837907833E-3</v>
      </c>
      <c r="G376" s="21">
        <v>17199900</v>
      </c>
      <c r="H376" s="21">
        <f>IF(ISNUMBER(E376),MAX($E$2:E376),"")</f>
        <v>542.07000732421875</v>
      </c>
      <c r="I376" s="21">
        <f>IF(AND(ISNUMBER(E376),ISNUMBER(H376)),E376/H376-1,"")</f>
        <v>-0.28841292494602411</v>
      </c>
      <c r="L376"/>
      <c r="M376"/>
      <c r="N376" s="2">
        <v>45762</v>
      </c>
      <c r="O376" s="21">
        <v>539.66998291015625</v>
      </c>
      <c r="P376" s="21">
        <v>543.22998046875</v>
      </c>
      <c r="Q376" s="21">
        <v>536.80999755859375</v>
      </c>
      <c r="R376" s="21">
        <v>537.6099853515625</v>
      </c>
      <c r="S376">
        <v>56892900</v>
      </c>
      <c r="T376" s="16">
        <f>(SP500_Data[[#This Row],[Close]]-R377)/R377</f>
        <v>-2.800878801196702E-3</v>
      </c>
      <c r="U376" s="21">
        <v>74249200</v>
      </c>
    </row>
    <row r="377" spans="1:21" x14ac:dyDescent="0.25">
      <c r="A377" s="2">
        <v>45761</v>
      </c>
      <c r="B377" s="21">
        <v>393.22000122070313</v>
      </c>
      <c r="C377" s="21">
        <v>394.64999389648438</v>
      </c>
      <c r="D377" s="21">
        <v>384.20999145507813</v>
      </c>
      <c r="E377" s="21">
        <v>387.80999755859375</v>
      </c>
      <c r="F377" s="16">
        <f>(StockData[[#This Row],[Close]]-E378)/E378</f>
        <v>-1.6476113485007428E-3</v>
      </c>
      <c r="G377" s="21">
        <v>19251200</v>
      </c>
      <c r="H377" s="21">
        <f>IF(ISNUMBER(E377),MAX($E$2:E377),"")</f>
        <v>542.07000732421875</v>
      </c>
      <c r="I377" s="21">
        <f>IF(AND(ISNUMBER(E377),ISNUMBER(H377)),E377/H377-1,"")</f>
        <v>-0.28457580696465312</v>
      </c>
      <c r="L377"/>
      <c r="M377"/>
      <c r="N377" s="2">
        <v>45761</v>
      </c>
      <c r="O377" s="21">
        <v>544.04998779296875</v>
      </c>
      <c r="P377" s="21">
        <v>544.280029296875</v>
      </c>
      <c r="Q377" s="21">
        <v>533.8599853515625</v>
      </c>
      <c r="R377" s="21">
        <v>539.1199951171875</v>
      </c>
      <c r="S377">
        <v>68034000</v>
      </c>
      <c r="T377" s="16">
        <f>(SP500_Data[[#This Row],[Close]]-R378)/R378</f>
        <v>9.7014508223696814E-3</v>
      </c>
      <c r="U377" s="21">
        <v>88744100</v>
      </c>
    </row>
    <row r="378" spans="1:21" x14ac:dyDescent="0.25">
      <c r="A378" s="2">
        <v>45758</v>
      </c>
      <c r="B378" s="21">
        <v>380.6400146484375</v>
      </c>
      <c r="C378" s="21">
        <v>390.04998779296869</v>
      </c>
      <c r="D378" s="21">
        <v>378.8900146484375</v>
      </c>
      <c r="E378" s="21">
        <v>388.45001220703131</v>
      </c>
      <c r="F378" s="16">
        <f>(StockData[[#This Row],[Close]]-E379)/E379</f>
        <v>1.8618083099200003E-2</v>
      </c>
      <c r="G378" s="21">
        <v>23839200</v>
      </c>
      <c r="H378" s="21">
        <f>IF(ISNUMBER(E378),MAX($E$2:E378),"")</f>
        <v>542.07000732421875</v>
      </c>
      <c r="I378" s="21">
        <f>IF(AND(ISNUMBER(E378),ISNUMBER(H378)),E378/H378-1,"")</f>
        <v>-0.28339512063301708</v>
      </c>
      <c r="L378"/>
      <c r="M378"/>
      <c r="N378" s="2">
        <v>45758</v>
      </c>
      <c r="O378" s="21">
        <v>523.010009765625</v>
      </c>
      <c r="P378" s="21">
        <v>536.42999267578125</v>
      </c>
      <c r="Q378" s="21">
        <v>520.07000732421875</v>
      </c>
      <c r="R378" s="21">
        <v>533.94000244140625</v>
      </c>
      <c r="S378">
        <v>97866300</v>
      </c>
      <c r="T378" s="16">
        <f>(SP500_Data[[#This Row],[Close]]-R379)/R379</f>
        <v>1.7842817199724623E-2</v>
      </c>
      <c r="U378" s="21">
        <v>74196700</v>
      </c>
    </row>
    <row r="379" spans="1:21" x14ac:dyDescent="0.25">
      <c r="A379" s="2">
        <v>45757</v>
      </c>
      <c r="B379" s="21">
        <v>382.05999755859375</v>
      </c>
      <c r="C379" s="21">
        <v>383.89999389648438</v>
      </c>
      <c r="D379" s="21">
        <v>367.79998779296869</v>
      </c>
      <c r="E379" s="21">
        <v>381.35000610351563</v>
      </c>
      <c r="F379" s="16">
        <f>(StockData[[#This Row],[Close]]-E380)/E380</f>
        <v>-2.3406449229014779E-2</v>
      </c>
      <c r="G379" s="21">
        <v>38024400</v>
      </c>
      <c r="H379" s="21">
        <f>IF(ISNUMBER(E379),MAX($E$2:E379),"")</f>
        <v>542.07000732421875</v>
      </c>
      <c r="I379" s="21">
        <f>IF(AND(ISNUMBER(E379),ISNUMBER(H379)),E379/H379-1,"")</f>
        <v>-0.29649307109621081</v>
      </c>
      <c r="L379"/>
      <c r="M379"/>
      <c r="N379" s="2">
        <v>45757</v>
      </c>
      <c r="O379" s="21">
        <v>532.16998291015625</v>
      </c>
      <c r="P379" s="21">
        <v>533.5</v>
      </c>
      <c r="Q379" s="21">
        <v>509.32000732421869</v>
      </c>
      <c r="R379" s="21">
        <v>524.58001708984375</v>
      </c>
      <c r="S379">
        <v>162331200</v>
      </c>
      <c r="T379" s="16">
        <f>(SP500_Data[[#This Row],[Close]]-R380)/R380</f>
        <v>-4.3818997195333192E-2</v>
      </c>
      <c r="U379" s="21">
        <v>43321600</v>
      </c>
    </row>
    <row r="380" spans="1:21" x14ac:dyDescent="0.25">
      <c r="A380" s="2">
        <v>45756</v>
      </c>
      <c r="B380" s="21">
        <v>353.54000854492188</v>
      </c>
      <c r="C380" s="21">
        <v>393.23001098632813</v>
      </c>
      <c r="D380" s="21">
        <v>353.10000610351563</v>
      </c>
      <c r="E380" s="21">
        <v>390.489990234375</v>
      </c>
      <c r="F380" s="16">
        <f>(StockData[[#This Row],[Close]]-E381)/E381</f>
        <v>0.10133684827162022</v>
      </c>
      <c r="G380" s="21">
        <v>50199700</v>
      </c>
      <c r="H380" s="21">
        <f>IF(ISNUMBER(E380),MAX($E$2:E380),"")</f>
        <v>542.07000732421875</v>
      </c>
      <c r="I380" s="21">
        <f>IF(AND(ISNUMBER(E380),ISNUMBER(H380)),E380/H380-1,"")</f>
        <v>-0.27963180962192924</v>
      </c>
      <c r="L380"/>
      <c r="M380"/>
      <c r="N380" s="2">
        <v>45756</v>
      </c>
      <c r="O380" s="21">
        <v>493.44000244140625</v>
      </c>
      <c r="P380" s="21">
        <v>548.6199951171875</v>
      </c>
      <c r="Q380" s="21">
        <v>493.04998779296869</v>
      </c>
      <c r="R380" s="21">
        <v>548.6199951171875</v>
      </c>
      <c r="S380">
        <v>241867300</v>
      </c>
      <c r="T380" s="16">
        <f>(SP500_Data[[#This Row],[Close]]-R381)/R381</f>
        <v>0.10501930183911309</v>
      </c>
      <c r="U380" s="21">
        <v>58266500</v>
      </c>
    </row>
    <row r="381" spans="1:21" x14ac:dyDescent="0.25">
      <c r="A381" s="2">
        <v>45755</v>
      </c>
      <c r="B381" s="21">
        <v>368.260009765625</v>
      </c>
      <c r="C381" s="21">
        <v>373.64999389648438</v>
      </c>
      <c r="D381" s="21">
        <v>350.25</v>
      </c>
      <c r="E381" s="21">
        <v>354.55999755859375</v>
      </c>
      <c r="F381" s="16">
        <f>(StockData[[#This Row],[Close]]-E382)/E382</f>
        <v>-9.2214495278840243E-3</v>
      </c>
      <c r="G381" s="21">
        <v>35868900</v>
      </c>
      <c r="H381" s="21">
        <f>IF(ISNUMBER(E381),MAX($E$2:E381),"")</f>
        <v>542.07000732421875</v>
      </c>
      <c r="I381" s="21">
        <f>IF(AND(ISNUMBER(E381),ISNUMBER(H381)),E381/H381-1,"")</f>
        <v>-0.34591474760099195</v>
      </c>
      <c r="L381"/>
      <c r="M381"/>
      <c r="N381" s="2">
        <v>45755</v>
      </c>
      <c r="O381" s="21">
        <v>521.8599853515625</v>
      </c>
      <c r="P381" s="21">
        <v>524.97998046875</v>
      </c>
      <c r="Q381" s="21">
        <v>489.16000366210938</v>
      </c>
      <c r="R381" s="21">
        <v>496.48001098632813</v>
      </c>
      <c r="S381">
        <v>165816600</v>
      </c>
      <c r="T381" s="16">
        <f>(SP500_Data[[#This Row],[Close]]-R382)/R382</f>
        <v>-1.5662781672560269E-2</v>
      </c>
      <c r="U381" s="21">
        <v>50737200</v>
      </c>
    </row>
    <row r="382" spans="1:21" x14ac:dyDescent="0.25">
      <c r="A382" s="2">
        <v>45754</v>
      </c>
      <c r="B382" s="21">
        <v>350.8800048828125</v>
      </c>
      <c r="C382" s="21">
        <v>371</v>
      </c>
      <c r="D382" s="21">
        <v>344.79000854492188</v>
      </c>
      <c r="E382" s="21">
        <v>357.8599853515625</v>
      </c>
      <c r="F382" s="16">
        <f>(StockData[[#This Row],[Close]]-E383)/E383</f>
        <v>-5.5024761184937591E-3</v>
      </c>
      <c r="G382" s="21">
        <v>50425000</v>
      </c>
      <c r="H382" s="21">
        <f>IF(ISNUMBER(E382),MAX($E$2:E382),"")</f>
        <v>542.07000732421875</v>
      </c>
      <c r="I382" s="21">
        <f>IF(AND(ISNUMBER(E382),ISNUMBER(H382)),E382/H382-1,"")</f>
        <v>-0.33982699556088514</v>
      </c>
      <c r="L382"/>
      <c r="M382"/>
      <c r="N382" s="2">
        <v>45754</v>
      </c>
      <c r="O382" s="21">
        <v>489.19000244140625</v>
      </c>
      <c r="P382" s="21">
        <v>523.16998291015625</v>
      </c>
      <c r="Q382" s="21">
        <v>481.79998779296869</v>
      </c>
      <c r="R382" s="21">
        <v>504.3800048828125</v>
      </c>
      <c r="S382">
        <v>256611400</v>
      </c>
      <c r="T382" s="16">
        <f>(SP500_Data[[#This Row],[Close]]-R383)/R383</f>
        <v>-1.7811785518102145E-3</v>
      </c>
      <c r="U382" s="21">
        <v>76519800</v>
      </c>
    </row>
    <row r="383" spans="1:21" x14ac:dyDescent="0.25">
      <c r="A383" s="2">
        <v>45751</v>
      </c>
      <c r="B383" s="21">
        <v>364.1300048828125</v>
      </c>
      <c r="C383" s="21">
        <v>374.58999633789063</v>
      </c>
      <c r="D383" s="21">
        <v>359.48001098632813</v>
      </c>
      <c r="E383" s="21">
        <v>359.83999633789063</v>
      </c>
      <c r="F383" s="16">
        <f>(StockData[[#This Row],[Close]]-E384)/E384</f>
        <v>-3.5565890848963048E-2</v>
      </c>
      <c r="G383" s="21">
        <v>49209900</v>
      </c>
      <c r="H383" s="21">
        <f>IF(ISNUMBER(E383),MAX($E$2:E383),"")</f>
        <v>542.07000732421875</v>
      </c>
      <c r="I383" s="21">
        <f>IF(AND(ISNUMBER(E383),ISNUMBER(H383)),E383/H383-1,"")</f>
        <v>-0.33617431055788727</v>
      </c>
      <c r="L383"/>
      <c r="M383"/>
      <c r="N383" s="2">
        <v>45751</v>
      </c>
      <c r="O383" s="21">
        <v>523.66998291015625</v>
      </c>
      <c r="P383" s="21">
        <v>525.8699951171875</v>
      </c>
      <c r="Q383" s="21">
        <v>505.05999755859375</v>
      </c>
      <c r="R383" s="21">
        <v>505.27999877929688</v>
      </c>
      <c r="S383">
        <v>217965100</v>
      </c>
      <c r="T383" s="16">
        <f>(SP500_Data[[#This Row],[Close]]-R384)/R384</f>
        <v>-5.8542971330535667E-2</v>
      </c>
      <c r="U383" s="21">
        <v>36554000</v>
      </c>
    </row>
    <row r="384" spans="1:21" x14ac:dyDescent="0.25">
      <c r="A384" s="2">
        <v>45750</v>
      </c>
      <c r="B384" s="21">
        <v>374.79000854492188</v>
      </c>
      <c r="C384" s="21">
        <v>377.48001098632813</v>
      </c>
      <c r="D384" s="21">
        <v>369.35000610351563</v>
      </c>
      <c r="E384" s="21">
        <v>373.1099853515625</v>
      </c>
      <c r="F384" s="16">
        <f>(StockData[[#This Row],[Close]]-E385)/E385</f>
        <v>-2.3630158975061738E-2</v>
      </c>
      <c r="G384" s="21">
        <v>30198000</v>
      </c>
      <c r="H384" s="21">
        <f>IF(ISNUMBER(E384),MAX($E$2:E384),"")</f>
        <v>542.07000732421875</v>
      </c>
      <c r="I384" s="21">
        <f>IF(AND(ISNUMBER(E384),ISNUMBER(H384)),E384/H384-1,"")</f>
        <v>-0.31169409797579739</v>
      </c>
      <c r="L384"/>
      <c r="M384"/>
      <c r="N384" s="2">
        <v>45750</v>
      </c>
      <c r="O384" s="21">
        <v>545.1099853515625</v>
      </c>
      <c r="P384" s="21">
        <v>547.969970703125</v>
      </c>
      <c r="Q384" s="21">
        <v>536.70001220703125</v>
      </c>
      <c r="R384" s="21">
        <v>536.70001220703125</v>
      </c>
      <c r="S384">
        <v>125986000</v>
      </c>
      <c r="T384" s="16">
        <f>(SP500_Data[[#This Row],[Close]]-R385)/R385</f>
        <v>-4.928081620084817E-2</v>
      </c>
      <c r="U384" s="21">
        <v>31011100</v>
      </c>
    </row>
    <row r="385" spans="1:21" x14ac:dyDescent="0.25">
      <c r="A385" s="2">
        <v>45749</v>
      </c>
      <c r="B385" s="21">
        <v>377.97000122070313</v>
      </c>
      <c r="C385" s="21">
        <v>385.07998657226563</v>
      </c>
      <c r="D385" s="21">
        <v>376.6199951171875</v>
      </c>
      <c r="E385" s="21">
        <v>382.1400146484375</v>
      </c>
      <c r="F385" s="16">
        <f>(StockData[[#This Row],[Close]]-E386)/E386</f>
        <v>-1.3079304181017569E-4</v>
      </c>
      <c r="G385" s="21">
        <v>16092600</v>
      </c>
      <c r="H385" s="21">
        <f>IF(ISNUMBER(E385),MAX($E$2:E385),"")</f>
        <v>542.07000732421875</v>
      </c>
      <c r="I385" s="21">
        <f>IF(AND(ISNUMBER(E385),ISNUMBER(H385)),E385/H385-1,"")</f>
        <v>-0.29503567899879235</v>
      </c>
      <c r="L385"/>
      <c r="M385"/>
      <c r="N385" s="2">
        <v>45749</v>
      </c>
      <c r="O385" s="21">
        <v>555.04998779296875</v>
      </c>
      <c r="P385" s="21">
        <v>567.41998291015625</v>
      </c>
      <c r="Q385" s="21">
        <v>554.80999755859375</v>
      </c>
      <c r="R385" s="21">
        <v>564.52001953125</v>
      </c>
      <c r="S385">
        <v>76014500</v>
      </c>
      <c r="T385" s="16">
        <f>(SP500_Data[[#This Row],[Close]]-R386)/R386</f>
        <v>6.3284115256211229E-3</v>
      </c>
      <c r="U385" s="21">
        <v>26749000</v>
      </c>
    </row>
    <row r="386" spans="1:21" x14ac:dyDescent="0.25">
      <c r="A386" s="2">
        <v>45748</v>
      </c>
      <c r="B386" s="21">
        <v>374.64999389648438</v>
      </c>
      <c r="C386" s="21">
        <v>382.85000610351563</v>
      </c>
      <c r="D386" s="21">
        <v>373.23001098632813</v>
      </c>
      <c r="E386" s="21">
        <v>382.19000244140625</v>
      </c>
      <c r="F386" s="16">
        <f>(StockData[[#This Row],[Close]]-E387)/E387</f>
        <v>1.8114461034178322E-2</v>
      </c>
      <c r="G386" s="21">
        <v>19689500</v>
      </c>
      <c r="H386" s="21">
        <f>IF(ISNUMBER(E386),MAX($E$2:E386),"")</f>
        <v>542.07000732421875</v>
      </c>
      <c r="I386" s="21">
        <f>IF(AND(ISNUMBER(E386),ISNUMBER(H386)),E386/H386-1,"")</f>
        <v>-0.2949434625096059</v>
      </c>
      <c r="L386"/>
      <c r="M386"/>
      <c r="N386" s="2">
        <v>45748</v>
      </c>
      <c r="O386" s="21">
        <v>557.45001220703125</v>
      </c>
      <c r="P386" s="21">
        <v>562.94000244140625</v>
      </c>
      <c r="Q386" s="21">
        <v>553.67999267578125</v>
      </c>
      <c r="R386" s="21">
        <v>560.969970703125</v>
      </c>
      <c r="S386">
        <v>54609600</v>
      </c>
      <c r="T386" s="16">
        <f>(SP500_Data[[#This Row],[Close]]-R387)/R387</f>
        <v>2.8244266313556966E-3</v>
      </c>
      <c r="U386" s="21">
        <v>26910400</v>
      </c>
    </row>
    <row r="387" spans="1:21" x14ac:dyDescent="0.25">
      <c r="A387" s="2">
        <v>45747</v>
      </c>
      <c r="B387" s="21">
        <v>372.54000854492188</v>
      </c>
      <c r="C387" s="21">
        <v>377.07000732421869</v>
      </c>
      <c r="D387" s="21">
        <v>367.239990234375</v>
      </c>
      <c r="E387" s="21">
        <v>375.3900146484375</v>
      </c>
      <c r="F387" s="16">
        <f>(StockData[[#This Row],[Close]]-E388)/E388</f>
        <v>-9.0020413263447556E-3</v>
      </c>
      <c r="G387" s="21">
        <v>35184700</v>
      </c>
      <c r="H387" s="21">
        <f>IF(ISNUMBER(E387),MAX($E$2:E387),"")</f>
        <v>542.07000732421875</v>
      </c>
      <c r="I387" s="21">
        <f>IF(AND(ISNUMBER(E387),ISNUMBER(H387)),E387/H387-1,"")</f>
        <v>-0.30748794514301159</v>
      </c>
      <c r="L387"/>
      <c r="M387"/>
      <c r="N387" s="2">
        <v>45747</v>
      </c>
      <c r="O387" s="21">
        <v>549.83001708984375</v>
      </c>
      <c r="P387" s="21">
        <v>560.71002197265625</v>
      </c>
      <c r="Q387" s="21">
        <v>546.8699951171875</v>
      </c>
      <c r="R387" s="21">
        <v>559.3900146484375</v>
      </c>
      <c r="S387">
        <v>95328200</v>
      </c>
      <c r="T387" s="16">
        <f>(SP500_Data[[#This Row],[Close]]-R388)/R388</f>
        <v>6.7128130226793191E-3</v>
      </c>
      <c r="U387" s="21">
        <v>40921300</v>
      </c>
    </row>
    <row r="388" spans="1:21" x14ac:dyDescent="0.25">
      <c r="A388" s="2">
        <v>45744</v>
      </c>
      <c r="B388" s="21">
        <v>388.07998657226563</v>
      </c>
      <c r="C388" s="21">
        <v>389.1300048828125</v>
      </c>
      <c r="D388" s="21">
        <v>376.92999267578131</v>
      </c>
      <c r="E388" s="21">
        <v>378.79998779296869</v>
      </c>
      <c r="F388" s="16">
        <f>(StockData[[#This Row],[Close]]-E389)/E389</f>
        <v>-3.0160272375137125E-2</v>
      </c>
      <c r="G388" s="21">
        <v>21632000</v>
      </c>
      <c r="H388" s="21">
        <f>IF(ISNUMBER(E388),MAX($E$2:E388),"")</f>
        <v>542.07000732421875</v>
      </c>
      <c r="I388" s="21">
        <f>IF(AND(ISNUMBER(E388),ISNUMBER(H388)),E388/H388-1,"")</f>
        <v>-0.30119729430740527</v>
      </c>
      <c r="L388"/>
      <c r="M388"/>
      <c r="N388" s="2">
        <v>45744</v>
      </c>
      <c r="O388" s="21">
        <v>565.530029296875</v>
      </c>
      <c r="P388" s="21">
        <v>566.27001953125</v>
      </c>
      <c r="Q388" s="21">
        <v>555.07000732421875</v>
      </c>
      <c r="R388" s="21">
        <v>555.65997314453125</v>
      </c>
      <c r="S388">
        <v>71662700</v>
      </c>
      <c r="T388" s="16">
        <f>(SP500_Data[[#This Row],[Close]]-R389)/R389</f>
        <v>-2.0138328985595692E-2</v>
      </c>
      <c r="U388" s="21">
        <v>45076100</v>
      </c>
    </row>
    <row r="389" spans="1:21" x14ac:dyDescent="0.25">
      <c r="A389" s="2">
        <v>45743</v>
      </c>
      <c r="B389" s="21">
        <v>390.1300048828125</v>
      </c>
      <c r="C389" s="21">
        <v>392.239990234375</v>
      </c>
      <c r="D389" s="21">
        <v>387.39999389648438</v>
      </c>
      <c r="E389" s="21">
        <v>390.57998657226563</v>
      </c>
      <c r="F389" s="16">
        <f>(StockData[[#This Row],[Close]]-E390)/E390</f>
        <v>1.5641853210582714E-3</v>
      </c>
      <c r="G389" s="21">
        <v>13766800</v>
      </c>
      <c r="H389" s="21">
        <f>IF(ISNUMBER(E389),MAX($E$2:E389),"")</f>
        <v>542.07000732421875</v>
      </c>
      <c r="I389" s="21">
        <f>IF(AND(ISNUMBER(E389),ISNUMBER(H389)),E389/H389-1,"")</f>
        <v>-0.27946578616245976</v>
      </c>
      <c r="L389"/>
      <c r="M389"/>
      <c r="N389" s="2">
        <v>45743</v>
      </c>
      <c r="O389" s="21">
        <v>567.17999267578125</v>
      </c>
      <c r="P389" s="21">
        <v>570.9000244140625</v>
      </c>
      <c r="Q389" s="21">
        <v>564.94000244140625</v>
      </c>
      <c r="R389" s="21">
        <v>567.08001708984375</v>
      </c>
      <c r="S389">
        <v>42164200</v>
      </c>
      <c r="T389" s="16">
        <f>(SP500_Data[[#This Row],[Close]]-R390)/R390</f>
        <v>-2.6557092004866152E-3</v>
      </c>
      <c r="U389" s="21">
        <v>30056700</v>
      </c>
    </row>
    <row r="390" spans="1:21" x14ac:dyDescent="0.25">
      <c r="A390" s="2">
        <v>45742</v>
      </c>
      <c r="B390" s="21">
        <v>395</v>
      </c>
      <c r="C390" s="21">
        <v>395.30999755859375</v>
      </c>
      <c r="D390" s="21">
        <v>388.57000732421869</v>
      </c>
      <c r="E390" s="21">
        <v>389.97000122070313</v>
      </c>
      <c r="F390" s="16">
        <f>(StockData[[#This Row],[Close]]-E391)/E391</f>
        <v>-1.3133926493846478E-2</v>
      </c>
      <c r="G390" s="21">
        <v>16108400</v>
      </c>
      <c r="H390" s="21">
        <f>IF(ISNUMBER(E390),MAX($E$2:E390),"")</f>
        <v>542.07000732421875</v>
      </c>
      <c r="I390" s="21">
        <f>IF(AND(ISNUMBER(E390),ISNUMBER(H390)),E390/H390-1,"")</f>
        <v>-0.2805910750427163</v>
      </c>
      <c r="L390"/>
      <c r="M390"/>
      <c r="N390" s="2">
        <v>45742</v>
      </c>
      <c r="O390" s="21">
        <v>575.19000244140625</v>
      </c>
      <c r="P390" s="21">
        <v>576.33001708984375</v>
      </c>
      <c r="Q390" s="21">
        <v>567.19000244140625</v>
      </c>
      <c r="R390" s="21">
        <v>568.59002685546875</v>
      </c>
      <c r="S390">
        <v>51848300</v>
      </c>
      <c r="T390" s="16">
        <f>(SP500_Data[[#This Row],[Close]]-R391)/R391</f>
        <v>-1.1938266525687405E-2</v>
      </c>
      <c r="U390" s="21">
        <v>26048700</v>
      </c>
    </row>
    <row r="391" spans="1:21" x14ac:dyDescent="0.25">
      <c r="A391" s="2">
        <v>45741</v>
      </c>
      <c r="B391" s="21">
        <v>393.92001342773438</v>
      </c>
      <c r="C391" s="21">
        <v>396.3599853515625</v>
      </c>
      <c r="D391" s="21">
        <v>392.6400146484375</v>
      </c>
      <c r="E391" s="21">
        <v>395.16000366210938</v>
      </c>
      <c r="F391" s="16">
        <f>(StockData[[#This Row],[Close]]-E392)/E392</f>
        <v>5.2915873636353401E-3</v>
      </c>
      <c r="G391" s="21">
        <v>15775000</v>
      </c>
      <c r="H391" s="21">
        <f>IF(ISNUMBER(E391),MAX($E$2:E391),"")</f>
        <v>542.07000732421875</v>
      </c>
      <c r="I391" s="21">
        <f>IF(AND(ISNUMBER(E391),ISNUMBER(H391)),E391/H391-1,"")</f>
        <v>-0.2710166614590811</v>
      </c>
      <c r="L391"/>
      <c r="M391"/>
      <c r="N391" s="2">
        <v>45741</v>
      </c>
      <c r="O391" s="21">
        <v>575.29998779296875</v>
      </c>
      <c r="P391" s="21">
        <v>576.40997314453125</v>
      </c>
      <c r="Q391" s="21">
        <v>573.69000244140625</v>
      </c>
      <c r="R391" s="21">
        <v>575.46002197265625</v>
      </c>
      <c r="S391">
        <v>38355700</v>
      </c>
      <c r="T391" s="16">
        <f>(SP500_Data[[#This Row],[Close]]-R392)/R392</f>
        <v>2.4038545877421279E-3</v>
      </c>
      <c r="U391" s="21">
        <v>50788500</v>
      </c>
    </row>
    <row r="392" spans="1:21" x14ac:dyDescent="0.25">
      <c r="A392" s="2">
        <v>45740</v>
      </c>
      <c r="B392" s="21">
        <v>395.39999389648438</v>
      </c>
      <c r="C392" s="21">
        <v>395.39999389648438</v>
      </c>
      <c r="D392" s="21">
        <v>389.80999755859375</v>
      </c>
      <c r="E392" s="21">
        <v>393.07998657226563</v>
      </c>
      <c r="F392" s="16">
        <f>(StockData[[#This Row],[Close]]-E393)/E393</f>
        <v>4.6515789020473595E-3</v>
      </c>
      <c r="G392" s="21">
        <v>21004500</v>
      </c>
      <c r="H392" s="21">
        <f>IF(ISNUMBER(E392),MAX($E$2:E392),"")</f>
        <v>542.07000732421875</v>
      </c>
      <c r="I392" s="21">
        <f>IF(AND(ISNUMBER(E392),ISNUMBER(H392)),E392/H392-1,"")</f>
        <v>-0.27485383573867495</v>
      </c>
      <c r="L392"/>
      <c r="M392"/>
      <c r="N392" s="2">
        <v>45740</v>
      </c>
      <c r="O392" s="21">
        <v>570.79998779296875</v>
      </c>
      <c r="P392" s="21">
        <v>575.1500244140625</v>
      </c>
      <c r="Q392" s="21">
        <v>570.20001220703125</v>
      </c>
      <c r="R392" s="21">
        <v>574.08001708984375</v>
      </c>
      <c r="S392">
        <v>58766800</v>
      </c>
      <c r="T392" s="16">
        <f>(SP500_Data[[#This Row],[Close]]-R393)/R393</f>
        <v>1.790850202288943E-2</v>
      </c>
      <c r="U392" s="21">
        <v>35771500</v>
      </c>
    </row>
    <row r="393" spans="1:21" x14ac:dyDescent="0.25">
      <c r="A393" s="2">
        <v>45737</v>
      </c>
      <c r="B393" s="21">
        <v>383.22000122070313</v>
      </c>
      <c r="C393" s="21">
        <v>391.739990234375</v>
      </c>
      <c r="D393" s="21">
        <v>382.79998779296869</v>
      </c>
      <c r="E393" s="21">
        <v>391.260009765625</v>
      </c>
      <c r="F393" s="16">
        <f>(StockData[[#This Row],[Close]]-E394)/E394</f>
        <v>1.1425947341478244E-2</v>
      </c>
      <c r="G393" s="21">
        <v>39675900</v>
      </c>
      <c r="H393" s="21">
        <f>IF(ISNUMBER(E393),MAX($E$2:E393),"")</f>
        <v>542.07000732421875</v>
      </c>
      <c r="I393" s="21">
        <f>IF(AND(ISNUMBER(E393),ISNUMBER(H393)),E393/H393-1,"")</f>
        <v>-0.2782112928605408</v>
      </c>
      <c r="L393"/>
      <c r="M393"/>
      <c r="N393" s="2">
        <v>45737</v>
      </c>
      <c r="O393" s="21">
        <v>559.280029296875</v>
      </c>
      <c r="P393" s="21">
        <v>564.8900146484375</v>
      </c>
      <c r="Q393" s="21">
        <v>558.030029296875</v>
      </c>
      <c r="R393" s="21">
        <v>563.97998046875</v>
      </c>
      <c r="S393">
        <v>83763000</v>
      </c>
      <c r="T393" s="16">
        <f>(SP500_Data[[#This Row],[Close]]-R394)/R394</f>
        <v>-2.6702678945725563E-3</v>
      </c>
      <c r="U393" s="21">
        <v>30653100</v>
      </c>
    </row>
    <row r="394" spans="1:21" x14ac:dyDescent="0.25">
      <c r="A394" s="2">
        <v>45736</v>
      </c>
      <c r="B394" s="21">
        <v>385.739990234375</v>
      </c>
      <c r="C394" s="21">
        <v>391.79000854492188</v>
      </c>
      <c r="D394" s="21">
        <v>383.27999877929688</v>
      </c>
      <c r="E394" s="21">
        <v>386.83999633789063</v>
      </c>
      <c r="F394" s="16">
        <f>(StockData[[#This Row],[Close]]-E395)/E395</f>
        <v>-2.5269737708729814E-3</v>
      </c>
      <c r="G394" s="21">
        <v>18470500</v>
      </c>
      <c r="H394" s="21">
        <f>IF(ISNUMBER(E394),MAX($E$2:E394),"")</f>
        <v>542.07000732421875</v>
      </c>
      <c r="I394" s="21">
        <f>IF(AND(ISNUMBER(E394),ISNUMBER(H394)),E394/H394-1,"")</f>
        <v>-0.28636524598101065</v>
      </c>
      <c r="L394"/>
      <c r="M394"/>
      <c r="N394" s="2">
        <v>45736</v>
      </c>
      <c r="O394" s="21">
        <v>563.33001708984375</v>
      </c>
      <c r="P394" s="21">
        <v>570.57000732421875</v>
      </c>
      <c r="Q394" s="21">
        <v>562.5999755859375</v>
      </c>
      <c r="R394" s="21">
        <v>565.489990234375</v>
      </c>
      <c r="S394">
        <v>62958200</v>
      </c>
      <c r="T394" s="16">
        <f>(SP500_Data[[#This Row],[Close]]-R395)/R395</f>
        <v>-2.8917790177163706E-3</v>
      </c>
      <c r="U394" s="21">
        <v>33457800</v>
      </c>
    </row>
    <row r="395" spans="1:21" x14ac:dyDescent="0.25">
      <c r="A395" s="2">
        <v>45735</v>
      </c>
      <c r="B395" s="21">
        <v>385.52999877929688</v>
      </c>
      <c r="C395" s="21">
        <v>389.67999267578131</v>
      </c>
      <c r="D395" s="21">
        <v>384</v>
      </c>
      <c r="E395" s="21">
        <v>387.82000732421869</v>
      </c>
      <c r="F395" s="16">
        <f>(StockData[[#This Row],[Close]]-E396)/E396</f>
        <v>1.1211979645716796E-2</v>
      </c>
      <c r="G395" s="21">
        <v>19185500</v>
      </c>
      <c r="H395" s="21">
        <f>IF(ISNUMBER(E395),MAX($E$2:E395),"")</f>
        <v>542.07000732421875</v>
      </c>
      <c r="I395" s="21">
        <f>IF(AND(ISNUMBER(E395),ISNUMBER(H395)),E395/H395-1,"")</f>
        <v>-0.28455734114752673</v>
      </c>
      <c r="L395"/>
      <c r="M395"/>
      <c r="N395" s="2">
        <v>45735</v>
      </c>
      <c r="O395" s="21">
        <v>562.83001708984375</v>
      </c>
      <c r="P395" s="21">
        <v>570.95001220703125</v>
      </c>
      <c r="Q395" s="21">
        <v>561.6300048828125</v>
      </c>
      <c r="R395" s="21">
        <v>567.1300048828125</v>
      </c>
      <c r="S395">
        <v>66556000</v>
      </c>
      <c r="T395" s="16">
        <f>(SP500_Data[[#This Row],[Close]]-R396)/R396</f>
        <v>1.0890850841058375E-2</v>
      </c>
      <c r="U395" s="21">
        <v>65857200</v>
      </c>
    </row>
    <row r="396" spans="1:21" x14ac:dyDescent="0.25">
      <c r="A396" s="2">
        <v>45734</v>
      </c>
      <c r="B396" s="21">
        <v>387.07000732421869</v>
      </c>
      <c r="C396" s="21">
        <v>387.3699951171875</v>
      </c>
      <c r="D396" s="21">
        <v>381.10000610351563</v>
      </c>
      <c r="E396" s="21">
        <v>383.51998901367188</v>
      </c>
      <c r="F396" s="16">
        <f>(StockData[[#This Row],[Close]]-E397)/E397</f>
        <v>-1.3326532108778074E-2</v>
      </c>
      <c r="G396" s="21">
        <v>19486900</v>
      </c>
      <c r="H396" s="21">
        <f>IF(ISNUMBER(E396),MAX($E$2:E396),"")</f>
        <v>542.07000732421875</v>
      </c>
      <c r="I396" s="21">
        <f>IF(AND(ISNUMBER(E396),ISNUMBER(H396)),E396/H396-1,"")</f>
        <v>-0.29248992965537046</v>
      </c>
      <c r="L396"/>
      <c r="M396"/>
      <c r="N396" s="2">
        <v>45734</v>
      </c>
      <c r="O396" s="21">
        <v>564.79998779296875</v>
      </c>
      <c r="P396" s="21">
        <v>565.02001953125</v>
      </c>
      <c r="Q396" s="21">
        <v>559.05999755859375</v>
      </c>
      <c r="R396" s="21">
        <v>561.02001953125</v>
      </c>
      <c r="S396">
        <v>66041400</v>
      </c>
      <c r="T396" s="16">
        <f>(SP500_Data[[#This Row],[Close]]-R397)/R397</f>
        <v>-1.0808436249554196E-2</v>
      </c>
      <c r="U396" s="21">
        <v>66566900</v>
      </c>
    </row>
    <row r="397" spans="1:21" x14ac:dyDescent="0.25">
      <c r="A397" s="2">
        <v>45733</v>
      </c>
      <c r="B397" s="21">
        <v>386.70001220703131</v>
      </c>
      <c r="C397" s="21">
        <v>392.70999145507813</v>
      </c>
      <c r="D397" s="21">
        <v>385.57000732421869</v>
      </c>
      <c r="E397" s="21">
        <v>388.70001220703131</v>
      </c>
      <c r="F397" s="16">
        <f>(StockData[[#This Row],[Close]]-E398)/E398</f>
        <v>3.6034241640235502E-4</v>
      </c>
      <c r="G397" s="21">
        <v>22474300</v>
      </c>
      <c r="H397" s="21">
        <f>IF(ISNUMBER(E397),MAX($E$2:E397),"")</f>
        <v>542.07000732421875</v>
      </c>
      <c r="I397" s="21">
        <f>IF(AND(ISNUMBER(E397),ISNUMBER(H397)),E397/H397-1,"")</f>
        <v>-0.28293392559063868</v>
      </c>
      <c r="L397"/>
      <c r="M397"/>
      <c r="N397" s="2">
        <v>45733</v>
      </c>
      <c r="O397" s="21">
        <v>562.78997802734375</v>
      </c>
      <c r="P397" s="21">
        <v>569.71002197265625</v>
      </c>
      <c r="Q397" s="21">
        <v>562.3499755859375</v>
      </c>
      <c r="R397" s="21">
        <v>567.1500244140625</v>
      </c>
      <c r="S397">
        <v>49008700</v>
      </c>
      <c r="T397" s="16">
        <f>(SP500_Data[[#This Row],[Close]]-R398)/R398</f>
        <v>7.7113535194742394E-3</v>
      </c>
      <c r="U397" s="21">
        <v>39281300</v>
      </c>
    </row>
    <row r="398" spans="1:21" x14ac:dyDescent="0.25">
      <c r="A398" s="2">
        <v>45730</v>
      </c>
      <c r="B398" s="21">
        <v>379.77999877929688</v>
      </c>
      <c r="C398" s="21">
        <v>390.23001098632813</v>
      </c>
      <c r="D398" s="21">
        <v>379.510009765625</v>
      </c>
      <c r="E398" s="21">
        <v>388.55999755859375</v>
      </c>
      <c r="F398" s="16">
        <f>(StockData[[#This Row],[Close]]-E399)/E399</f>
        <v>2.584684327925595E-2</v>
      </c>
      <c r="G398" s="21">
        <v>19952800</v>
      </c>
      <c r="H398" s="21">
        <f>IF(ISNUMBER(E398),MAX($E$2:E398),"")</f>
        <v>542.07000732421875</v>
      </c>
      <c r="I398" s="21">
        <f>IF(AND(ISNUMBER(E398),ISNUMBER(H398)),E398/H398-1,"")</f>
        <v>-0.28319222183751769</v>
      </c>
      <c r="L398"/>
      <c r="M398"/>
      <c r="N398" s="2">
        <v>45730</v>
      </c>
      <c r="O398" s="21">
        <v>556.1099853515625</v>
      </c>
      <c r="P398" s="21">
        <v>563.83001708984375</v>
      </c>
      <c r="Q398" s="21">
        <v>551.489990234375</v>
      </c>
      <c r="R398" s="21">
        <v>562.80999755859375</v>
      </c>
      <c r="S398">
        <v>62660300</v>
      </c>
      <c r="T398" s="16">
        <f>(SP500_Data[[#This Row],[Close]]-R399)/R399</f>
        <v>2.0655788693630446E-2</v>
      </c>
      <c r="U398" s="21">
        <v>37177400</v>
      </c>
    </row>
    <row r="399" spans="1:21" x14ac:dyDescent="0.25">
      <c r="A399" s="2">
        <v>45729</v>
      </c>
      <c r="B399" s="21">
        <v>383.16000366210938</v>
      </c>
      <c r="C399" s="21">
        <v>385.32000732421869</v>
      </c>
      <c r="D399" s="21">
        <v>377.45001220703131</v>
      </c>
      <c r="E399" s="21">
        <v>378.76998901367188</v>
      </c>
      <c r="F399" s="16">
        <f>(StockData[[#This Row],[Close]]-E400)/E400</f>
        <v>-1.1741070600337241E-2</v>
      </c>
      <c r="G399" s="21">
        <v>20473000</v>
      </c>
      <c r="H399" s="21">
        <f>IF(ISNUMBER(E399),MAX($E$2:E399),"")</f>
        <v>542.07000732421875</v>
      </c>
      <c r="I399" s="21">
        <f>IF(AND(ISNUMBER(E399),ISNUMBER(H399)),E399/H399-1,"")</f>
        <v>-0.30125263546056169</v>
      </c>
      <c r="L399"/>
      <c r="M399"/>
      <c r="N399" s="2">
        <v>45729</v>
      </c>
      <c r="O399" s="21">
        <v>558.489990234375</v>
      </c>
      <c r="P399" s="21">
        <v>559.1099853515625</v>
      </c>
      <c r="Q399" s="21">
        <v>549.67999267578125</v>
      </c>
      <c r="R399" s="21">
        <v>551.41998291015625</v>
      </c>
      <c r="S399">
        <v>74079400</v>
      </c>
      <c r="T399" s="16">
        <f>(SP500_Data[[#This Row],[Close]]-R400)/R400</f>
        <v>-1.3330492372325487E-2</v>
      </c>
      <c r="U399" s="21">
        <v>44433300</v>
      </c>
    </row>
    <row r="400" spans="1:21" x14ac:dyDescent="0.25">
      <c r="A400" s="2">
        <v>45728</v>
      </c>
      <c r="B400" s="21">
        <v>382.95001220703131</v>
      </c>
      <c r="C400" s="21">
        <v>385.22000122070313</v>
      </c>
      <c r="D400" s="21">
        <v>378.95001220703131</v>
      </c>
      <c r="E400" s="21">
        <v>383.26998901367188</v>
      </c>
      <c r="F400" s="16">
        <f>(StockData[[#This Row],[Close]]-E401)/E401</f>
        <v>7.412213736783922E-3</v>
      </c>
      <c r="G400" s="21">
        <v>24253600</v>
      </c>
      <c r="H400" s="21">
        <f>IF(ISNUMBER(E400),MAX($E$2:E400),"")</f>
        <v>542.07000732421875</v>
      </c>
      <c r="I400" s="21">
        <f>IF(AND(ISNUMBER(E400),ISNUMBER(H400)),E400/H400-1,"")</f>
        <v>-0.29295112469774887</v>
      </c>
      <c r="L400"/>
      <c r="M400"/>
      <c r="N400" s="2">
        <v>45728</v>
      </c>
      <c r="O400" s="21">
        <v>562.16998291015625</v>
      </c>
      <c r="P400" s="21">
        <v>563.1099853515625</v>
      </c>
      <c r="Q400" s="21">
        <v>553.69000244140625</v>
      </c>
      <c r="R400" s="21">
        <v>558.8699951171875</v>
      </c>
      <c r="S400">
        <v>69588200</v>
      </c>
      <c r="T400" s="16">
        <f>(SP500_Data[[#This Row],[Close]]-R401)/R401</f>
        <v>5.3065410449690733E-3</v>
      </c>
      <c r="U400" s="21">
        <v>70361100</v>
      </c>
    </row>
    <row r="401" spans="1:21" x14ac:dyDescent="0.25">
      <c r="A401" s="2">
        <v>45727</v>
      </c>
      <c r="B401" s="21">
        <v>379</v>
      </c>
      <c r="C401" s="21">
        <v>386</v>
      </c>
      <c r="D401" s="21">
        <v>376.91000366210938</v>
      </c>
      <c r="E401" s="21">
        <v>380.45001220703131</v>
      </c>
      <c r="F401" s="16">
        <f>(StockData[[#This Row],[Close]]-E402)/E402</f>
        <v>7.6285917016061168E-4</v>
      </c>
      <c r="G401" s="21">
        <v>30380200</v>
      </c>
      <c r="H401" s="21">
        <f>IF(ISNUMBER(E401),MAX($E$2:E401),"")</f>
        <v>542.07000732421875</v>
      </c>
      <c r="I401" s="21">
        <f>IF(AND(ISNUMBER(E401),ISNUMBER(H401)),E401/H401-1,"")</f>
        <v>-0.29815336198912867</v>
      </c>
      <c r="L401"/>
      <c r="M401"/>
      <c r="N401" s="2">
        <v>45727</v>
      </c>
      <c r="O401" s="21">
        <v>559.4000244140625</v>
      </c>
      <c r="P401" s="21">
        <v>564.02001953125</v>
      </c>
      <c r="Q401" s="21">
        <v>552.02001953125</v>
      </c>
      <c r="R401" s="21">
        <v>555.91998291015625</v>
      </c>
      <c r="S401">
        <v>88102100</v>
      </c>
      <c r="T401" s="16">
        <f>(SP500_Data[[#This Row],[Close]]-R402)/R402</f>
        <v>-8.3128795847545161E-3</v>
      </c>
      <c r="U401" s="21">
        <v>34604700</v>
      </c>
    </row>
    <row r="402" spans="1:21" x14ac:dyDescent="0.25">
      <c r="A402" s="2">
        <v>45726</v>
      </c>
      <c r="B402" s="21">
        <v>385.83999633789063</v>
      </c>
      <c r="C402" s="21">
        <v>386.39999389648438</v>
      </c>
      <c r="D402" s="21">
        <v>377.22000122070313</v>
      </c>
      <c r="E402" s="21">
        <v>380.16000366210938</v>
      </c>
      <c r="F402" s="16">
        <f>(StockData[[#This Row],[Close]]-E403)/E403</f>
        <v>-3.3434171462995523E-2</v>
      </c>
      <c r="G402" s="21">
        <v>32840100</v>
      </c>
      <c r="H402" s="21">
        <f>IF(ISNUMBER(E402),MAX($E$2:E402),"")</f>
        <v>542.07000732421875</v>
      </c>
      <c r="I402" s="21">
        <f>IF(AND(ISNUMBER(E402),ISNUMBER(H402)),E402/H402-1,"")</f>
        <v>-0.29868836400179033</v>
      </c>
      <c r="L402"/>
      <c r="M402"/>
      <c r="N402" s="2">
        <v>45726</v>
      </c>
      <c r="O402" s="21">
        <v>567.59002685546875</v>
      </c>
      <c r="P402" s="21">
        <v>569.53997802734375</v>
      </c>
      <c r="Q402" s="21">
        <v>555.59002685546875</v>
      </c>
      <c r="R402" s="21">
        <v>560.58001708984375</v>
      </c>
      <c r="S402">
        <v>99326600</v>
      </c>
      <c r="T402" s="16">
        <f>(SP500_Data[[#This Row],[Close]]-R403)/R403</f>
        <v>-2.6635585281828189E-2</v>
      </c>
      <c r="U402" s="21">
        <v>41152100</v>
      </c>
    </row>
    <row r="403" spans="1:21" x14ac:dyDescent="0.25">
      <c r="A403" s="2">
        <v>45723</v>
      </c>
      <c r="B403" s="21">
        <v>392.32000732421869</v>
      </c>
      <c r="C403" s="21">
        <v>394.79998779296869</v>
      </c>
      <c r="D403" s="21">
        <v>385.54000854492188</v>
      </c>
      <c r="E403" s="21">
        <v>393.30999755859375</v>
      </c>
      <c r="F403" s="16">
        <f>(StockData[[#This Row],[Close]]-E404)/E404</f>
        <v>-9.0201742490672258E-3</v>
      </c>
      <c r="G403" s="21">
        <v>22034100</v>
      </c>
      <c r="H403" s="21">
        <f>IF(ISNUMBER(E403),MAX($E$2:E403),"")</f>
        <v>542.07000732421875</v>
      </c>
      <c r="I403" s="21">
        <f>IF(AND(ISNUMBER(E403),ISNUMBER(H403)),E403/H403-1,"")</f>
        <v>-0.27442951603232646</v>
      </c>
      <c r="L403"/>
      <c r="M403"/>
      <c r="N403" s="2">
        <v>45723</v>
      </c>
      <c r="O403" s="21">
        <v>570.9000244140625</v>
      </c>
      <c r="P403" s="21">
        <v>577.3900146484375</v>
      </c>
      <c r="Q403" s="21">
        <v>565.6300048828125</v>
      </c>
      <c r="R403" s="21">
        <v>575.91998291015625</v>
      </c>
      <c r="S403">
        <v>81158800</v>
      </c>
      <c r="T403" s="16">
        <f>(SP500_Data[[#This Row],[Close]]-R404)/R404</f>
        <v>5.6048625209028698E-3</v>
      </c>
      <c r="U403" s="21">
        <v>48196000</v>
      </c>
    </row>
    <row r="404" spans="1:21" x14ac:dyDescent="0.25">
      <c r="A404" s="2">
        <v>45722</v>
      </c>
      <c r="B404" s="21">
        <v>394.27999877929688</v>
      </c>
      <c r="C404" s="21">
        <v>402.14999389648438</v>
      </c>
      <c r="D404" s="21">
        <v>392.67999267578131</v>
      </c>
      <c r="E404" s="21">
        <v>396.8900146484375</v>
      </c>
      <c r="F404" s="16">
        <f>(StockData[[#This Row],[Close]]-E405)/E405</f>
        <v>-1.0298674575779246E-2</v>
      </c>
      <c r="G404" s="21">
        <v>23304600</v>
      </c>
      <c r="H404" s="21">
        <f>IF(ISNUMBER(E404),MAX($E$2:E404),"")</f>
        <v>542.07000732421875</v>
      </c>
      <c r="I404" s="21">
        <f>IF(AND(ISNUMBER(E404),ISNUMBER(H404)),E404/H404-1,"")</f>
        <v>-0.26782517149846163</v>
      </c>
      <c r="L404"/>
      <c r="M404"/>
      <c r="N404" s="2">
        <v>45722</v>
      </c>
      <c r="O404" s="21">
        <v>575.47998046875</v>
      </c>
      <c r="P404" s="21">
        <v>580.16998291015625</v>
      </c>
      <c r="Q404" s="21">
        <v>570.1199951171875</v>
      </c>
      <c r="R404" s="21">
        <v>572.71002197265625</v>
      </c>
      <c r="S404">
        <v>80094900</v>
      </c>
      <c r="T404" s="16">
        <f>(SP500_Data[[#This Row],[Close]]-R405)/R405</f>
        <v>-1.7751133038238307E-2</v>
      </c>
      <c r="U404" s="21">
        <v>42532900</v>
      </c>
    </row>
    <row r="405" spans="1:21" x14ac:dyDescent="0.25">
      <c r="A405" s="2">
        <v>45721</v>
      </c>
      <c r="B405" s="21">
        <v>389.33999633789063</v>
      </c>
      <c r="C405" s="21">
        <v>401.67001342773438</v>
      </c>
      <c r="D405" s="21">
        <v>388.80999755859375</v>
      </c>
      <c r="E405" s="21">
        <v>401.01998901367188</v>
      </c>
      <c r="F405" s="16">
        <f>(StockData[[#This Row],[Close]]-E406)/E406</f>
        <v>3.1934340675478165E-2</v>
      </c>
      <c r="G405" s="21">
        <v>23433100</v>
      </c>
      <c r="H405" s="21">
        <f>IF(ISNUMBER(E405),MAX($E$2:E405),"")</f>
        <v>542.07000732421875</v>
      </c>
      <c r="I405" s="21">
        <f>IF(AND(ISNUMBER(E405),ISNUMBER(H405)),E405/H405-1,"")</f>
        <v>-0.2602062766888763</v>
      </c>
      <c r="L405"/>
      <c r="M405"/>
      <c r="N405" s="2">
        <v>45721</v>
      </c>
      <c r="O405" s="21">
        <v>576.69000244140625</v>
      </c>
      <c r="P405" s="21">
        <v>584.8800048828125</v>
      </c>
      <c r="Q405" s="21">
        <v>573.08001708984375</v>
      </c>
      <c r="R405" s="21">
        <v>583.05999755859375</v>
      </c>
      <c r="S405">
        <v>71230500</v>
      </c>
      <c r="T405" s="16">
        <f>(SP500_Data[[#This Row],[Close]]-R406)/R406</f>
        <v>1.0747863198125459E-2</v>
      </c>
      <c r="U405" s="21">
        <v>58070600</v>
      </c>
    </row>
    <row r="406" spans="1:21" x14ac:dyDescent="0.25">
      <c r="A406" s="2">
        <v>45720</v>
      </c>
      <c r="B406" s="21">
        <v>383.39999389648438</v>
      </c>
      <c r="C406" s="21">
        <v>392.57998657226563</v>
      </c>
      <c r="D406" s="21">
        <v>381</v>
      </c>
      <c r="E406" s="21">
        <v>388.6099853515625</v>
      </c>
      <c r="F406" s="16">
        <f>(StockData[[#This Row],[Close]]-E407)/E407</f>
        <v>3.0887569874093091E-4</v>
      </c>
      <c r="G406" s="21">
        <v>29342900</v>
      </c>
      <c r="H406" s="21">
        <f>IF(ISNUMBER(E406),MAX($E$2:E406),"")</f>
        <v>542.07000732421875</v>
      </c>
      <c r="I406" s="21">
        <f>IF(AND(ISNUMBER(E406),ISNUMBER(H406)),E406/H406-1,"")</f>
        <v>-0.28310000534833113</v>
      </c>
      <c r="L406"/>
      <c r="M406"/>
      <c r="N406" s="2">
        <v>45720</v>
      </c>
      <c r="O406" s="21">
        <v>579.71002197265625</v>
      </c>
      <c r="P406" s="21">
        <v>585.3900146484375</v>
      </c>
      <c r="Q406" s="21">
        <v>572.25</v>
      </c>
      <c r="R406" s="21">
        <v>576.8599853515625</v>
      </c>
      <c r="S406">
        <v>109648200</v>
      </c>
      <c r="T406" s="16">
        <f>(SP500_Data[[#This Row],[Close]]-R407)/R407</f>
        <v>-1.1836911709231063E-2</v>
      </c>
      <c r="U406" s="21">
        <v>43319700</v>
      </c>
    </row>
    <row r="407" spans="1:21" x14ac:dyDescent="0.25">
      <c r="A407" s="2">
        <v>45719</v>
      </c>
      <c r="B407" s="21">
        <v>398.82000732421869</v>
      </c>
      <c r="C407" s="21">
        <v>398.82000732421869</v>
      </c>
      <c r="D407" s="21">
        <v>386.16000366210938</v>
      </c>
      <c r="E407" s="21">
        <v>388.489990234375</v>
      </c>
      <c r="F407" s="16">
        <f>(StockData[[#This Row],[Close]]-E408)/E408</f>
        <v>-2.1411119194672312E-2</v>
      </c>
      <c r="G407" s="21">
        <v>23007700</v>
      </c>
      <c r="H407" s="21">
        <f>IF(ISNUMBER(E407),MAX($E$2:E407),"")</f>
        <v>542.07000732421875</v>
      </c>
      <c r="I407" s="21">
        <f>IF(AND(ISNUMBER(E407),ISNUMBER(H407)),E407/H407-1,"")</f>
        <v>-0.28332136996095714</v>
      </c>
      <c r="L407"/>
      <c r="M407"/>
      <c r="N407" s="2">
        <v>45719</v>
      </c>
      <c r="O407" s="21">
        <v>596.17999267578125</v>
      </c>
      <c r="P407" s="21">
        <v>597.34002685546875</v>
      </c>
      <c r="Q407" s="21">
        <v>579.9000244140625</v>
      </c>
      <c r="R407" s="21">
        <v>583.77001953125</v>
      </c>
      <c r="S407">
        <v>74249200</v>
      </c>
      <c r="T407" s="16">
        <f>(SP500_Data[[#This Row],[Close]]-R408)/R408</f>
        <v>-1.7519898469909485E-2</v>
      </c>
      <c r="U407" s="21">
        <v>56900200</v>
      </c>
    </row>
    <row r="408" spans="1:21" x14ac:dyDescent="0.25">
      <c r="A408" s="2">
        <v>45716</v>
      </c>
      <c r="B408" s="21">
        <v>392.66000366210938</v>
      </c>
      <c r="C408" s="21">
        <v>397.6300048828125</v>
      </c>
      <c r="D408" s="21">
        <v>386.57000732421869</v>
      </c>
      <c r="E408" s="21">
        <v>396.989990234375</v>
      </c>
      <c r="F408" s="16">
        <f>(StockData[[#This Row],[Close]]-E409)/E409</f>
        <v>1.1362167143779986E-2</v>
      </c>
      <c r="G408" s="21">
        <v>32845700</v>
      </c>
      <c r="H408" s="21">
        <f>IF(ISNUMBER(E408),MAX($E$2:E408),"")</f>
        <v>542.07000732421875</v>
      </c>
      <c r="I408" s="21">
        <f>IF(AND(ISNUMBER(E408),ISNUMBER(H408)),E408/H408-1,"")</f>
        <v>-0.26764073852008863</v>
      </c>
      <c r="L408"/>
      <c r="M408"/>
      <c r="N408" s="2">
        <v>45716</v>
      </c>
      <c r="O408" s="21">
        <v>585.55999755859375</v>
      </c>
      <c r="P408" s="21">
        <v>594.719970703125</v>
      </c>
      <c r="Q408" s="21">
        <v>582.44000244140625</v>
      </c>
      <c r="R408" s="21">
        <v>594.17999267578125</v>
      </c>
      <c r="S408">
        <v>88744100</v>
      </c>
      <c r="T408" s="16">
        <f>(SP500_Data[[#This Row],[Close]]-R409)/R409</f>
        <v>1.5605512474676486E-2</v>
      </c>
      <c r="U408" s="21">
        <v>48420600</v>
      </c>
    </row>
    <row r="409" spans="1:21" x14ac:dyDescent="0.25">
      <c r="A409" s="2">
        <v>45715</v>
      </c>
      <c r="B409" s="21">
        <v>401.26998901367188</v>
      </c>
      <c r="C409" s="21">
        <v>405.739990234375</v>
      </c>
      <c r="D409" s="21">
        <v>392.17001342773438</v>
      </c>
      <c r="E409" s="21">
        <v>392.52999877929688</v>
      </c>
      <c r="F409" s="16">
        <f>(StockData[[#This Row],[Close]]-E410)/E410</f>
        <v>-1.8012188249927299E-2</v>
      </c>
      <c r="G409" s="21">
        <v>21127400</v>
      </c>
      <c r="H409" s="21">
        <f>IF(ISNUMBER(E409),MAX($E$2:E409),"")</f>
        <v>542.07000732421875</v>
      </c>
      <c r="I409" s="21">
        <f>IF(AND(ISNUMBER(E409),ISNUMBER(H409)),E409/H409-1,"")</f>
        <v>-0.27586844231261842</v>
      </c>
      <c r="L409"/>
      <c r="M409"/>
      <c r="N409" s="2">
        <v>45715</v>
      </c>
      <c r="O409" s="21">
        <v>596.8499755859375</v>
      </c>
      <c r="P409" s="21">
        <v>598.02001953125</v>
      </c>
      <c r="Q409" s="21">
        <v>584.6500244140625</v>
      </c>
      <c r="R409" s="21">
        <v>585.04998779296875</v>
      </c>
      <c r="S409">
        <v>74196700</v>
      </c>
      <c r="T409" s="16">
        <f>(SP500_Data[[#This Row],[Close]]-R410)/R410</f>
        <v>-1.596190430433686E-2</v>
      </c>
      <c r="U409" s="21">
        <v>47910100</v>
      </c>
    </row>
    <row r="410" spans="1:21" x14ac:dyDescent="0.25">
      <c r="A410" s="2">
        <v>45714</v>
      </c>
      <c r="B410" s="21">
        <v>398.010009765625</v>
      </c>
      <c r="C410" s="21">
        <v>403.60000610351563</v>
      </c>
      <c r="D410" s="21">
        <v>394.25</v>
      </c>
      <c r="E410" s="21">
        <v>399.73001098632813</v>
      </c>
      <c r="F410" s="16">
        <f>(StockData[[#This Row],[Close]]-E411)/E411</f>
        <v>4.5991885345940415E-3</v>
      </c>
      <c r="G410" s="21">
        <v>19619000</v>
      </c>
      <c r="H410" s="21">
        <f>IF(ISNUMBER(E410),MAX($E$2:E410),"")</f>
        <v>542.07000732421875</v>
      </c>
      <c r="I410" s="21">
        <f>IF(AND(ISNUMBER(E410),ISNUMBER(H410)),E410/H410-1,"")</f>
        <v>-0.26258600257282882</v>
      </c>
      <c r="L410"/>
      <c r="M410"/>
      <c r="N410" s="2">
        <v>45714</v>
      </c>
      <c r="O410" s="21">
        <v>595.92999267578125</v>
      </c>
      <c r="P410" s="21">
        <v>599.58001708984375</v>
      </c>
      <c r="Q410" s="21">
        <v>591.8599853515625</v>
      </c>
      <c r="R410" s="21">
        <v>594.53997802734375</v>
      </c>
      <c r="S410">
        <v>43321600</v>
      </c>
      <c r="T410" s="16">
        <f>(SP500_Data[[#This Row],[Close]]-R411)/R411</f>
        <v>5.0482599269435129E-4</v>
      </c>
      <c r="U410" s="21">
        <v>73105000</v>
      </c>
    </row>
    <row r="411" spans="1:21" x14ac:dyDescent="0.25">
      <c r="A411" s="2">
        <v>45713</v>
      </c>
      <c r="B411" s="21">
        <v>401.10000610351563</v>
      </c>
      <c r="C411" s="21">
        <v>401.92001342773438</v>
      </c>
      <c r="D411" s="21">
        <v>396.70001220703131</v>
      </c>
      <c r="E411" s="21">
        <v>397.89999389648438</v>
      </c>
      <c r="F411" s="16">
        <f>(StockData[[#This Row],[Close]]-E412)/E412</f>
        <v>-1.5099025008702043E-2</v>
      </c>
      <c r="G411" s="21">
        <v>29387400</v>
      </c>
      <c r="H411" s="21">
        <f>IF(ISNUMBER(E411),MAX($E$2:E411),"")</f>
        <v>542.07000732421875</v>
      </c>
      <c r="I411" s="21">
        <f>IF(AND(ISNUMBER(E411),ISNUMBER(H411)),E411/H411-1,"")</f>
        <v>-0.26596198181004416</v>
      </c>
      <c r="L411"/>
      <c r="M411"/>
      <c r="N411" s="2">
        <v>45713</v>
      </c>
      <c r="O411" s="21">
        <v>597.1500244140625</v>
      </c>
      <c r="P411" s="21">
        <v>597.8900146484375</v>
      </c>
      <c r="Q411" s="21">
        <v>589.55999755859375</v>
      </c>
      <c r="R411" s="21">
        <v>594.239990234375</v>
      </c>
      <c r="S411">
        <v>58266500</v>
      </c>
      <c r="T411" s="16">
        <f>(SP500_Data[[#This Row],[Close]]-R412)/R412</f>
        <v>-4.9731779926781529E-3</v>
      </c>
      <c r="U411" s="21">
        <v>47304700</v>
      </c>
    </row>
    <row r="412" spans="1:21" x14ac:dyDescent="0.25">
      <c r="A412" s="2">
        <v>45712</v>
      </c>
      <c r="B412" s="21">
        <v>408.510009765625</v>
      </c>
      <c r="C412" s="21">
        <v>409.3699951171875</v>
      </c>
      <c r="D412" s="21">
        <v>399.32000732421869</v>
      </c>
      <c r="E412" s="21">
        <v>404</v>
      </c>
      <c r="F412" s="16">
        <f>(StockData[[#This Row],[Close]]-E413)/E413</f>
        <v>-1.0313298408183175E-2</v>
      </c>
      <c r="G412" s="21">
        <v>26443700</v>
      </c>
      <c r="H412" s="21">
        <f>IF(ISNUMBER(E412),MAX($E$2:E412),"")</f>
        <v>542.07000732421875</v>
      </c>
      <c r="I412" s="21">
        <f>IF(AND(ISNUMBER(E412),ISNUMBER(H412)),E412/H412-1,"")</f>
        <v>-0.25470881151636449</v>
      </c>
      <c r="L412"/>
      <c r="M412"/>
      <c r="N412" s="2">
        <v>45712</v>
      </c>
      <c r="O412" s="21">
        <v>602.02001953125</v>
      </c>
      <c r="P412" s="21">
        <v>603.030029296875</v>
      </c>
      <c r="Q412" s="21">
        <v>596.489990234375</v>
      </c>
      <c r="R412" s="21">
        <v>597.21002197265625</v>
      </c>
      <c r="S412">
        <v>50737200</v>
      </c>
      <c r="T412" s="16">
        <f>(SP500_Data[[#This Row],[Close]]-R413)/R413</f>
        <v>-4.5504224716481148E-3</v>
      </c>
      <c r="U412" s="21">
        <v>60393100</v>
      </c>
    </row>
    <row r="413" spans="1:21" x14ac:dyDescent="0.25">
      <c r="A413" s="2">
        <v>45709</v>
      </c>
      <c r="B413" s="21">
        <v>417.33999633789063</v>
      </c>
      <c r="C413" s="21">
        <v>418.04998779296869</v>
      </c>
      <c r="D413" s="21">
        <v>407.8900146484375</v>
      </c>
      <c r="E413" s="21">
        <v>408.20999145507813</v>
      </c>
      <c r="F413" s="16">
        <f>(StockData[[#This Row],[Close]]-E414)/E414</f>
        <v>-1.9032545922673255E-2</v>
      </c>
      <c r="G413" s="21">
        <v>27524800</v>
      </c>
      <c r="H413" s="21">
        <f>IF(ISNUMBER(E413),MAX($E$2:E413),"")</f>
        <v>542.07000732421875</v>
      </c>
      <c r="I413" s="21">
        <f>IF(AND(ISNUMBER(E413),ISNUMBER(H413)),E413/H413-1,"")</f>
        <v>-0.24694230276621321</v>
      </c>
      <c r="L413"/>
      <c r="M413"/>
      <c r="N413" s="2">
        <v>45709</v>
      </c>
      <c r="O413" s="21">
        <v>610.15997314453125</v>
      </c>
      <c r="P413" s="21">
        <v>610.29998779296875</v>
      </c>
      <c r="Q413" s="21">
        <v>599.469970703125</v>
      </c>
      <c r="R413" s="21">
        <v>599.94000244140625</v>
      </c>
      <c r="S413">
        <v>76519800</v>
      </c>
      <c r="T413" s="16">
        <f>(SP500_Data[[#This Row],[Close]]-R414)/R414</f>
        <v>-1.7104102948802585E-2</v>
      </c>
      <c r="U413" s="21">
        <v>47679400</v>
      </c>
    </row>
    <row r="414" spans="1:21" x14ac:dyDescent="0.25">
      <c r="A414" s="2">
        <v>45708</v>
      </c>
      <c r="B414" s="21">
        <v>415.29000854492188</v>
      </c>
      <c r="C414" s="21">
        <v>419.30999755859375</v>
      </c>
      <c r="D414" s="21">
        <v>412.54000854492188</v>
      </c>
      <c r="E414" s="21">
        <v>416.1300048828125</v>
      </c>
      <c r="F414" s="16">
        <f>(StockData[[#This Row],[Close]]-E415)/E415</f>
        <v>3.2789640165981136E-3</v>
      </c>
      <c r="G414" s="21">
        <v>23508700</v>
      </c>
      <c r="H414" s="21">
        <f>IF(ISNUMBER(E414),MAX($E$2:E414),"")</f>
        <v>542.07000732421875</v>
      </c>
      <c r="I414" s="21">
        <f>IF(AND(ISNUMBER(E414),ISNUMBER(H414)),E414/H414-1,"")</f>
        <v>-0.23233161905244459</v>
      </c>
      <c r="L414"/>
      <c r="M414"/>
      <c r="N414" s="2">
        <v>45708</v>
      </c>
      <c r="O414" s="21">
        <v>611.53997802734375</v>
      </c>
      <c r="P414" s="21">
        <v>611.67999267578125</v>
      </c>
      <c r="Q414" s="21">
        <v>607.02001953125</v>
      </c>
      <c r="R414" s="21">
        <v>610.3800048828125</v>
      </c>
      <c r="S414">
        <v>36554000</v>
      </c>
      <c r="T414" s="16">
        <f>(SP500_Data[[#This Row],[Close]]-R415)/R415</f>
        <v>-4.160324708269914E-3</v>
      </c>
      <c r="U414" s="21">
        <v>37888500</v>
      </c>
    </row>
    <row r="415" spans="1:21" x14ac:dyDescent="0.25">
      <c r="A415" s="2">
        <v>45707</v>
      </c>
      <c r="B415" s="21">
        <v>407.8800048828125</v>
      </c>
      <c r="C415" s="21">
        <v>415.489990234375</v>
      </c>
      <c r="D415" s="21">
        <v>407.64999389648438</v>
      </c>
      <c r="E415" s="21">
        <v>414.76998901367188</v>
      </c>
      <c r="F415" s="16">
        <f>(StockData[[#This Row],[Close]]-E416)/E416</f>
        <v>1.2523128068035632E-2</v>
      </c>
      <c r="G415" s="21">
        <v>24114200</v>
      </c>
      <c r="H415" s="21">
        <f>IF(ISNUMBER(E415),MAX($E$2:E415),"")</f>
        <v>542.07000732421875</v>
      </c>
      <c r="I415" s="21">
        <f>IF(AND(ISNUMBER(E415),ISNUMBER(H415)),E415/H415-1,"")</f>
        <v>-0.23484054935805954</v>
      </c>
      <c r="L415"/>
      <c r="M415"/>
      <c r="N415" s="2">
        <v>45707</v>
      </c>
      <c r="O415" s="21">
        <v>610.08001708984375</v>
      </c>
      <c r="P415" s="21">
        <v>613.22998046875</v>
      </c>
      <c r="Q415" s="21">
        <v>609.55999755859375</v>
      </c>
      <c r="R415" s="21">
        <v>612.92999267578125</v>
      </c>
      <c r="S415">
        <v>31011100</v>
      </c>
      <c r="T415" s="16">
        <f>(SP500_Data[[#This Row],[Close]]-R416)/R416</f>
        <v>2.3549076262954338E-3</v>
      </c>
      <c r="U415" s="21">
        <v>50204000</v>
      </c>
    </row>
    <row r="416" spans="1:21" x14ac:dyDescent="0.25">
      <c r="A416" s="2">
        <v>45706</v>
      </c>
      <c r="B416" s="21">
        <v>408</v>
      </c>
      <c r="C416" s="21">
        <v>410.60000610351563</v>
      </c>
      <c r="D416" s="21">
        <v>406.5</v>
      </c>
      <c r="E416" s="21">
        <v>409.6400146484375</v>
      </c>
      <c r="F416" s="16">
        <f>(StockData[[#This Row],[Close]]-E417)/E417</f>
        <v>2.9626178154275001E-3</v>
      </c>
      <c r="G416" s="21">
        <v>21423100</v>
      </c>
      <c r="H416" s="21">
        <f>IF(ISNUMBER(E416),MAX($E$2:E416),"")</f>
        <v>542.07000732421875</v>
      </c>
      <c r="I416" s="21">
        <f>IF(AND(ISNUMBER(E416),ISNUMBER(H416)),E416/H416-1,"")</f>
        <v>-0.24430422433715882</v>
      </c>
      <c r="L416"/>
      <c r="M416"/>
      <c r="N416" s="2">
        <v>45706</v>
      </c>
      <c r="O416" s="21">
        <v>610.8800048828125</v>
      </c>
      <c r="P416" s="21">
        <v>611.489990234375</v>
      </c>
      <c r="Q416" s="21">
        <v>608.3800048828125</v>
      </c>
      <c r="R416" s="21">
        <v>611.489990234375</v>
      </c>
      <c r="S416">
        <v>26749000</v>
      </c>
      <c r="T416" s="16">
        <f>(SP500_Data[[#This Row],[Close]]-R417)/R417</f>
        <v>2.9358340027979867E-3</v>
      </c>
      <c r="U416" s="21">
        <v>57052700</v>
      </c>
    </row>
    <row r="417" spans="1:21" x14ac:dyDescent="0.25">
      <c r="A417" s="2">
        <v>45702</v>
      </c>
      <c r="B417" s="21">
        <v>407.79000854492188</v>
      </c>
      <c r="C417" s="21">
        <v>408.91000366210938</v>
      </c>
      <c r="D417" s="21">
        <v>405.8800048828125</v>
      </c>
      <c r="E417" s="21">
        <v>408.42999267578131</v>
      </c>
      <c r="F417" s="16">
        <f>(StockData[[#This Row],[Close]]-E418)/E418</f>
        <v>-5.1396108180031064E-3</v>
      </c>
      <c r="G417" s="21">
        <v>22758500</v>
      </c>
      <c r="H417" s="21">
        <f>IF(ISNUMBER(E417),MAX($E$2:E417),"")</f>
        <v>542.07000732421875</v>
      </c>
      <c r="I417" s="21">
        <f>IF(AND(ISNUMBER(E417),ISNUMBER(H417)),E417/H417-1,"")</f>
        <v>-0.24653644887699111</v>
      </c>
      <c r="L417"/>
      <c r="M417"/>
      <c r="N417" s="2">
        <v>45702</v>
      </c>
      <c r="O417" s="21">
        <v>609.94000244140625</v>
      </c>
      <c r="P417" s="21">
        <v>610.989990234375</v>
      </c>
      <c r="Q417" s="21">
        <v>609.07000732421875</v>
      </c>
      <c r="R417" s="21">
        <v>609.70001220703125</v>
      </c>
      <c r="S417">
        <v>26910400</v>
      </c>
      <c r="T417" s="16">
        <f>(SP500_Data[[#This Row],[Close]]-R418)/R418</f>
        <v>-4.915005441541666E-5</v>
      </c>
      <c r="U417" s="21">
        <v>56578800</v>
      </c>
    </row>
    <row r="418" spans="1:21" x14ac:dyDescent="0.25">
      <c r="A418" s="2">
        <v>45701</v>
      </c>
      <c r="B418" s="21">
        <v>407</v>
      </c>
      <c r="C418" s="21">
        <v>411</v>
      </c>
      <c r="D418" s="21">
        <v>406.3599853515625</v>
      </c>
      <c r="E418" s="21">
        <v>410.54000854492188</v>
      </c>
      <c r="F418" s="16">
        <f>(StockData[[#This Row],[Close]]-E419)/E419</f>
        <v>3.6671229431466871E-3</v>
      </c>
      <c r="G418" s="21">
        <v>23891700</v>
      </c>
      <c r="H418" s="21">
        <f>IF(ISNUMBER(E418),MAX($E$2:E418),"")</f>
        <v>542.07000732421875</v>
      </c>
      <c r="I418" s="21">
        <f>IF(AND(ISNUMBER(E418),ISNUMBER(H418)),E418/H418-1,"")</f>
        <v>-0.24264393344424084</v>
      </c>
      <c r="L418"/>
      <c r="M418"/>
      <c r="N418" s="2">
        <v>45701</v>
      </c>
      <c r="O418" s="21">
        <v>604.47998046875</v>
      </c>
      <c r="P418" s="21">
        <v>609.94000244140625</v>
      </c>
      <c r="Q418" s="21">
        <v>603.20001220703125</v>
      </c>
      <c r="R418" s="21">
        <v>609.72998046875</v>
      </c>
      <c r="S418">
        <v>40921300</v>
      </c>
      <c r="T418" s="16">
        <f>(SP500_Data[[#This Row],[Close]]-R419)/R419</f>
        <v>1.0557536581541559E-2</v>
      </c>
      <c r="U418" s="21">
        <v>64969300</v>
      </c>
    </row>
    <row r="419" spans="1:21" x14ac:dyDescent="0.25">
      <c r="A419" s="2">
        <v>45700</v>
      </c>
      <c r="B419" s="21">
        <v>407.20999145507813</v>
      </c>
      <c r="C419" s="21">
        <v>410.75</v>
      </c>
      <c r="D419" s="21">
        <v>404.3699951171875</v>
      </c>
      <c r="E419" s="21">
        <v>409.04000854492188</v>
      </c>
      <c r="F419" s="16">
        <f>(StockData[[#This Row],[Close]]-E420)/E420</f>
        <v>-5.8331564316626248E-3</v>
      </c>
      <c r="G419" s="21">
        <v>19121700</v>
      </c>
      <c r="H419" s="21">
        <f>IF(ISNUMBER(E419),MAX($E$2:E419),"")</f>
        <v>542.07000732421875</v>
      </c>
      <c r="I419" s="21">
        <f>IF(AND(ISNUMBER(E419),ISNUMBER(H419)),E419/H419-1,"")</f>
        <v>-0.24541110369851171</v>
      </c>
      <c r="L419"/>
      <c r="M419"/>
      <c r="N419" s="2">
        <v>45700</v>
      </c>
      <c r="O419" s="21">
        <v>599.20001220703125</v>
      </c>
      <c r="P419" s="21">
        <v>604.54998779296875</v>
      </c>
      <c r="Q419" s="21">
        <v>598.510009765625</v>
      </c>
      <c r="R419" s="21">
        <v>603.3599853515625</v>
      </c>
      <c r="S419">
        <v>45076100</v>
      </c>
      <c r="T419" s="16">
        <f>(SP500_Data[[#This Row],[Close]]-R420)/R420</f>
        <v>-3.2215099947072818E-3</v>
      </c>
      <c r="U419" s="21">
        <v>41219100</v>
      </c>
    </row>
    <row r="420" spans="1:21" x14ac:dyDescent="0.25">
      <c r="A420" s="2">
        <v>45699</v>
      </c>
      <c r="B420" s="21">
        <v>409.6400146484375</v>
      </c>
      <c r="C420" s="21">
        <v>412.489990234375</v>
      </c>
      <c r="D420" s="21">
        <v>409.29998779296869</v>
      </c>
      <c r="E420" s="21">
        <v>411.44000244140625</v>
      </c>
      <c r="F420" s="16">
        <f>(StockData[[#This Row],[Close]]-E421)/E421</f>
        <v>-1.8921905220199702E-3</v>
      </c>
      <c r="G420" s="21">
        <v>18140600</v>
      </c>
      <c r="H420" s="21">
        <f>IF(ISNUMBER(E420),MAX($E$2:E420),"")</f>
        <v>542.07000732421875</v>
      </c>
      <c r="I420" s="21">
        <f>IF(AND(ISNUMBER(E420),ISNUMBER(H420)),E420/H420-1,"")</f>
        <v>-0.24098364255132287</v>
      </c>
      <c r="L420"/>
      <c r="M420"/>
      <c r="N420" s="2">
        <v>45699</v>
      </c>
      <c r="O420" s="21">
        <v>602.54998779296875</v>
      </c>
      <c r="P420" s="21">
        <v>605.8599853515625</v>
      </c>
      <c r="Q420" s="21">
        <v>602.42999267578125</v>
      </c>
      <c r="R420" s="21">
        <v>605.30999755859375</v>
      </c>
      <c r="S420">
        <v>30056700</v>
      </c>
      <c r="T420" s="16">
        <f>(SP500_Data[[#This Row],[Close]]-R421)/R421</f>
        <v>7.6055549512193E-4</v>
      </c>
      <c r="U420" s="21">
        <v>33160100</v>
      </c>
    </row>
    <row r="421" spans="1:21" x14ac:dyDescent="0.25">
      <c r="A421" s="2">
        <v>45698</v>
      </c>
      <c r="B421" s="21">
        <v>413.70999145507813</v>
      </c>
      <c r="C421" s="21">
        <v>415.45999145507813</v>
      </c>
      <c r="D421" s="21">
        <v>410.92001342773438</v>
      </c>
      <c r="E421" s="21">
        <v>412.22000122070313</v>
      </c>
      <c r="F421" s="16">
        <f>(StockData[[#This Row],[Close]]-E422)/E422</f>
        <v>6.0280688729789506E-3</v>
      </c>
      <c r="G421" s="21">
        <v>20817900</v>
      </c>
      <c r="H421" s="21">
        <f>IF(ISNUMBER(E421),MAX($E$2:E421),"")</f>
        <v>542.07000732421875</v>
      </c>
      <c r="I421" s="21">
        <f>IF(AND(ISNUMBER(E421),ISNUMBER(H421)),E421/H421-1,"")</f>
        <v>-0.23954471627103091</v>
      </c>
      <c r="L421"/>
      <c r="M421"/>
      <c r="N421" s="2">
        <v>45698</v>
      </c>
      <c r="O421" s="21">
        <v>604.030029296875</v>
      </c>
      <c r="P421" s="21">
        <v>605.5</v>
      </c>
      <c r="Q421" s="21">
        <v>602.739990234375</v>
      </c>
      <c r="R421" s="21">
        <v>604.8499755859375</v>
      </c>
      <c r="S421">
        <v>26048700</v>
      </c>
      <c r="T421" s="16">
        <f>(SP500_Data[[#This Row],[Close]]-R422)/R422</f>
        <v>6.7912111491030798E-3</v>
      </c>
      <c r="U421" s="21">
        <v>57635800</v>
      </c>
    </row>
    <row r="422" spans="1:21" x14ac:dyDescent="0.25">
      <c r="A422" s="2">
        <v>45695</v>
      </c>
      <c r="B422" s="21">
        <v>416.48001098632813</v>
      </c>
      <c r="C422" s="21">
        <v>418.64999389648438</v>
      </c>
      <c r="D422" s="21">
        <v>408.10000610351563</v>
      </c>
      <c r="E422" s="21">
        <v>409.75</v>
      </c>
      <c r="F422" s="16">
        <f>(StockData[[#This Row],[Close]]-E423)/E423</f>
        <v>-1.4597679806892631E-2</v>
      </c>
      <c r="G422" s="21">
        <v>22886800</v>
      </c>
      <c r="H422" s="21">
        <f>IF(ISNUMBER(E422),MAX($E$2:E422),"")</f>
        <v>542.07000732421875</v>
      </c>
      <c r="I422" s="21">
        <f>IF(AND(ISNUMBER(E422),ISNUMBER(H422)),E422/H422-1,"")</f>
        <v>-0.24410132554165931</v>
      </c>
      <c r="L422"/>
      <c r="M422"/>
      <c r="N422" s="2">
        <v>45695</v>
      </c>
      <c r="O422" s="21">
        <v>606.8900146484375</v>
      </c>
      <c r="P422" s="21">
        <v>608.1300048828125</v>
      </c>
      <c r="Q422" s="21">
        <v>600.04998779296875</v>
      </c>
      <c r="R422" s="21">
        <v>600.77001953125</v>
      </c>
      <c r="S422">
        <v>50788500</v>
      </c>
      <c r="T422" s="16">
        <f>(SP500_Data[[#This Row],[Close]]-R423)/R423</f>
        <v>-9.1535620232320539E-3</v>
      </c>
      <c r="U422" s="21">
        <v>125716700</v>
      </c>
    </row>
    <row r="423" spans="1:21" x14ac:dyDescent="0.25">
      <c r="A423" s="2">
        <v>45694</v>
      </c>
      <c r="B423" s="21">
        <v>414</v>
      </c>
      <c r="C423" s="21">
        <v>418.20001220703131</v>
      </c>
      <c r="D423" s="21">
        <v>414</v>
      </c>
      <c r="E423" s="21">
        <v>415.82000732421869</v>
      </c>
      <c r="F423" s="16">
        <f>(StockData[[#This Row],[Close]]-E424)/E424</f>
        <v>6.1216064433888299E-3</v>
      </c>
      <c r="G423" s="21">
        <v>16309800</v>
      </c>
      <c r="H423" s="21">
        <f>IF(ISNUMBER(E423),MAX($E$2:E423),"")</f>
        <v>542.07000732421875</v>
      </c>
      <c r="I423" s="21">
        <f>IF(AND(ISNUMBER(E423),ISNUMBER(H423)),E423/H423-1,"")</f>
        <v>-0.23290349640113617</v>
      </c>
      <c r="L423"/>
      <c r="M423"/>
      <c r="N423" s="2">
        <v>45694</v>
      </c>
      <c r="O423" s="21">
        <v>605.989990234375</v>
      </c>
      <c r="P423" s="21">
        <v>606.45001220703125</v>
      </c>
      <c r="Q423" s="21">
        <v>602.6300048828125</v>
      </c>
      <c r="R423" s="21">
        <v>606.32000732421875</v>
      </c>
      <c r="S423">
        <v>35771500</v>
      </c>
      <c r="T423" s="16">
        <f>(SP500_Data[[#This Row],[Close]]-R424)/R424</f>
        <v>3.4756160387250318E-3</v>
      </c>
      <c r="U423" s="21">
        <v>85919500</v>
      </c>
    </row>
    <row r="424" spans="1:21" x14ac:dyDescent="0.25">
      <c r="A424" s="2">
        <v>45693</v>
      </c>
      <c r="B424" s="21">
        <v>412.35000610351563</v>
      </c>
      <c r="C424" s="21">
        <v>413.82998657226563</v>
      </c>
      <c r="D424" s="21">
        <v>410.39999389648438</v>
      </c>
      <c r="E424" s="21">
        <v>413.29000854492188</v>
      </c>
      <c r="F424" s="16">
        <f>(StockData[[#This Row],[Close]]-E425)/E425</f>
        <v>2.231038724029679E-3</v>
      </c>
      <c r="G424" s="21">
        <v>16316700</v>
      </c>
      <c r="H424" s="21">
        <f>IF(ISNUMBER(E424),MAX($E$2:E424),"")</f>
        <v>542.07000732421875</v>
      </c>
      <c r="I424" s="21">
        <f>IF(AND(ISNUMBER(E424),ISNUMBER(H424)),E424/H424-1,"")</f>
        <v>-0.23757078797807751</v>
      </c>
      <c r="L424"/>
      <c r="M424"/>
      <c r="N424" s="2">
        <v>45693</v>
      </c>
      <c r="O424" s="21">
        <v>600.6400146484375</v>
      </c>
      <c r="P424" s="21">
        <v>604.3699951171875</v>
      </c>
      <c r="Q424" s="21">
        <v>598.58001708984375</v>
      </c>
      <c r="R424" s="21">
        <v>604.219970703125</v>
      </c>
      <c r="S424">
        <v>30653100</v>
      </c>
      <c r="T424" s="16">
        <f>(SP500_Data[[#This Row],[Close]]-R425)/R425</f>
        <v>4.0545403427575503E-3</v>
      </c>
      <c r="U424" s="21">
        <v>108248700</v>
      </c>
    </row>
    <row r="425" spans="1:21" x14ac:dyDescent="0.25">
      <c r="A425" s="2">
        <v>45692</v>
      </c>
      <c r="B425" s="21">
        <v>412.69000244140625</v>
      </c>
      <c r="C425" s="21">
        <v>413.92001342773438</v>
      </c>
      <c r="D425" s="21">
        <v>409.739990234375</v>
      </c>
      <c r="E425" s="21">
        <v>412.3699951171875</v>
      </c>
      <c r="F425" s="16">
        <f>(StockData[[#This Row],[Close]]-E426)/E426</f>
        <v>3.5286227053239476E-3</v>
      </c>
      <c r="G425" s="21">
        <v>20532100</v>
      </c>
      <c r="H425" s="21">
        <f>IF(ISNUMBER(E425),MAX($E$2:E425),"")</f>
        <v>542.07000732421875</v>
      </c>
      <c r="I425" s="21">
        <f>IF(AND(ISNUMBER(E425),ISNUMBER(H425)),E425/H425-1,"")</f>
        <v>-0.23926801050524837</v>
      </c>
      <c r="L425"/>
      <c r="M425"/>
      <c r="N425" s="2">
        <v>45692</v>
      </c>
      <c r="O425" s="21">
        <v>597.83001708984375</v>
      </c>
      <c r="P425" s="21">
        <v>602.29998779296875</v>
      </c>
      <c r="Q425" s="21">
        <v>597.280029296875</v>
      </c>
      <c r="R425" s="21">
        <v>601.780029296875</v>
      </c>
      <c r="S425">
        <v>33457800</v>
      </c>
      <c r="T425" s="16">
        <f>(SP500_Data[[#This Row],[Close]]-R426)/R426</f>
        <v>6.7082818385062323E-3</v>
      </c>
      <c r="U425" s="21">
        <v>55773500</v>
      </c>
    </row>
    <row r="426" spans="1:21" x14ac:dyDescent="0.25">
      <c r="A426" s="2">
        <v>45691</v>
      </c>
      <c r="B426" s="21">
        <v>411.60000610351563</v>
      </c>
      <c r="C426" s="21">
        <v>415.41000366210938</v>
      </c>
      <c r="D426" s="21">
        <v>408.66000366210938</v>
      </c>
      <c r="E426" s="21">
        <v>410.92001342773438</v>
      </c>
      <c r="F426" s="16">
        <f>(StockData[[#This Row],[Close]]-E427)/E427</f>
        <v>-9.9744233489398992E-3</v>
      </c>
      <c r="G426" s="21">
        <v>25679100</v>
      </c>
      <c r="H426" s="21">
        <f>IF(ISNUMBER(E426),MAX($E$2:E426),"")</f>
        <v>542.07000732421875</v>
      </c>
      <c r="I426" s="21">
        <f>IF(AND(ISNUMBER(E426),ISNUMBER(H426)),E426/H426-1,"")</f>
        <v>-0.24194290797210982</v>
      </c>
      <c r="L426"/>
      <c r="M426"/>
      <c r="N426" s="2">
        <v>45691</v>
      </c>
      <c r="O426" s="21">
        <v>592.66998291015625</v>
      </c>
      <c r="P426" s="21">
        <v>600.28997802734375</v>
      </c>
      <c r="Q426" s="21">
        <v>590.489990234375</v>
      </c>
      <c r="R426" s="21">
        <v>597.77001953125</v>
      </c>
      <c r="S426">
        <v>65857200</v>
      </c>
      <c r="T426" s="16">
        <f>(SP500_Data[[#This Row],[Close]]-R427)/R427</f>
        <v>-6.72956655425199E-3</v>
      </c>
      <c r="U426" s="21">
        <v>43695200</v>
      </c>
    </row>
    <row r="427" spans="1:21" x14ac:dyDescent="0.25">
      <c r="A427" s="2">
        <v>45688</v>
      </c>
      <c r="B427" s="21">
        <v>418.98001098632813</v>
      </c>
      <c r="C427" s="21">
        <v>420.69000244140625</v>
      </c>
      <c r="D427" s="21">
        <v>414.91000366210938</v>
      </c>
      <c r="E427" s="21">
        <v>415.05999755859375</v>
      </c>
      <c r="F427" s="16">
        <f>(StockData[[#This Row],[Close]]-E428)/E428</f>
        <v>1.6869641645865188E-4</v>
      </c>
      <c r="G427" s="21">
        <v>34161900</v>
      </c>
      <c r="H427" s="21">
        <f>IF(ISNUMBER(E427),MAX($E$2:E427),"")</f>
        <v>542.07000732421875</v>
      </c>
      <c r="I427" s="21">
        <f>IF(AND(ISNUMBER(E427),ISNUMBER(H427)),E427/H427-1,"")</f>
        <v>-0.23430554734539799</v>
      </c>
      <c r="L427"/>
      <c r="M427"/>
      <c r="N427" s="2">
        <v>45688</v>
      </c>
      <c r="O427" s="21">
        <v>607.5</v>
      </c>
      <c r="P427" s="21">
        <v>609.96002197265625</v>
      </c>
      <c r="Q427" s="21">
        <v>601.04998779296875</v>
      </c>
      <c r="R427" s="21">
        <v>601.82000732421875</v>
      </c>
      <c r="S427">
        <v>66566900</v>
      </c>
      <c r="T427" s="16">
        <f>(SP500_Data[[#This Row],[Close]]-R428)/R428</f>
        <v>-5.3219139562038645E-3</v>
      </c>
      <c r="U427" s="21">
        <v>35904700</v>
      </c>
    </row>
    <row r="428" spans="1:21" x14ac:dyDescent="0.25">
      <c r="A428" s="2">
        <v>45687</v>
      </c>
      <c r="B428" s="21">
        <v>418.76998901367188</v>
      </c>
      <c r="C428" s="21">
        <v>422.8599853515625</v>
      </c>
      <c r="D428" s="21">
        <v>413.16000366210938</v>
      </c>
      <c r="E428" s="21">
        <v>414.989990234375</v>
      </c>
      <c r="F428" s="16">
        <f>(StockData[[#This Row],[Close]]-E429)/E429</f>
        <v>-6.1809050183903723E-2</v>
      </c>
      <c r="G428" s="21">
        <v>54586300</v>
      </c>
      <c r="H428" s="21">
        <f>IF(ISNUMBER(E428),MAX($E$2:E428),"")</f>
        <v>542.07000732421875</v>
      </c>
      <c r="I428" s="21">
        <f>IF(AND(ISNUMBER(E428),ISNUMBER(H428)),E428/H428-1,"")</f>
        <v>-0.23443469546883755</v>
      </c>
      <c r="L428"/>
      <c r="M428"/>
      <c r="N428" s="2">
        <v>45687</v>
      </c>
      <c r="O428" s="21">
        <v>603.96002197265625</v>
      </c>
      <c r="P428" s="21">
        <v>606.5999755859375</v>
      </c>
      <c r="Q428" s="21">
        <v>600.719970703125</v>
      </c>
      <c r="R428" s="21">
        <v>605.03997802734375</v>
      </c>
      <c r="S428">
        <v>39281300</v>
      </c>
      <c r="T428" s="16">
        <f>(SP500_Data[[#This Row],[Close]]-R429)/R429</f>
        <v>5.3671100211915655E-3</v>
      </c>
      <c r="U428" s="21">
        <v>31543800</v>
      </c>
    </row>
    <row r="429" spans="1:21" x14ac:dyDescent="0.25">
      <c r="A429" s="2">
        <v>45686</v>
      </c>
      <c r="B429" s="21">
        <v>446.69000244140625</v>
      </c>
      <c r="C429" s="21">
        <v>446.8800048828125</v>
      </c>
      <c r="D429" s="21">
        <v>440.39999389648438</v>
      </c>
      <c r="E429" s="21">
        <v>442.32998657226563</v>
      </c>
      <c r="F429" s="16">
        <f>(StockData[[#This Row],[Close]]-E430)/E430</f>
        <v>-1.0890039136472794E-2</v>
      </c>
      <c r="G429" s="21">
        <v>23581400</v>
      </c>
      <c r="H429" s="21">
        <f>IF(ISNUMBER(E429),MAX($E$2:E429),"")</f>
        <v>542.07000732421875</v>
      </c>
      <c r="I429" s="21">
        <f>IF(AND(ISNUMBER(E429),ISNUMBER(H429)),E429/H429-1,"")</f>
        <v>-0.18399841239011294</v>
      </c>
      <c r="L429"/>
      <c r="M429"/>
      <c r="N429" s="2">
        <v>45686</v>
      </c>
      <c r="O429" s="21">
        <v>603.719970703125</v>
      </c>
      <c r="P429" s="21">
        <v>604.1300048828125</v>
      </c>
      <c r="Q429" s="21">
        <v>599.219970703125</v>
      </c>
      <c r="R429" s="21">
        <v>601.80999755859375</v>
      </c>
      <c r="S429">
        <v>37177400</v>
      </c>
      <c r="T429" s="16">
        <f>(SP500_Data[[#This Row],[Close]]-R430)/R430</f>
        <v>-4.4829317228528252E-3</v>
      </c>
      <c r="U429" s="21">
        <v>28677700</v>
      </c>
    </row>
    <row r="430" spans="1:21" x14ac:dyDescent="0.25">
      <c r="A430" s="2">
        <v>45685</v>
      </c>
      <c r="B430" s="21">
        <v>434.60000610351563</v>
      </c>
      <c r="C430" s="21">
        <v>448.3800048828125</v>
      </c>
      <c r="D430" s="21">
        <v>431.3800048828125</v>
      </c>
      <c r="E430" s="21">
        <v>447.20001220703131</v>
      </c>
      <c r="F430" s="16">
        <f>(StockData[[#This Row],[Close]]-E431)/E431</f>
        <v>2.908692636103314E-2</v>
      </c>
      <c r="G430" s="21">
        <v>23491700</v>
      </c>
      <c r="H430" s="21">
        <f>IF(ISNUMBER(E430),MAX($E$2:E430),"")</f>
        <v>542.07000732421875</v>
      </c>
      <c r="I430" s="21">
        <f>IF(AND(ISNUMBER(E430),ISNUMBER(H430)),E430/H430-1,"")</f>
        <v>-0.17501428567407262</v>
      </c>
      <c r="L430"/>
      <c r="M430"/>
      <c r="N430" s="2">
        <v>45685</v>
      </c>
      <c r="O430" s="21">
        <v>600.6199951171875</v>
      </c>
      <c r="P430" s="21">
        <v>605.3699951171875</v>
      </c>
      <c r="Q430" s="21">
        <v>597.25</v>
      </c>
      <c r="R430" s="21">
        <v>604.52001953125</v>
      </c>
      <c r="S430">
        <v>44433300</v>
      </c>
      <c r="T430" s="16">
        <f>(SP500_Data[[#This Row],[Close]]-R431)/R431</f>
        <v>8.5923961092773393E-3</v>
      </c>
      <c r="U430" s="21">
        <v>37234500</v>
      </c>
    </row>
    <row r="431" spans="1:21" x14ac:dyDescent="0.25">
      <c r="A431" s="2">
        <v>45684</v>
      </c>
      <c r="B431" s="21">
        <v>424.010009765625</v>
      </c>
      <c r="C431" s="21">
        <v>435.20001220703131</v>
      </c>
      <c r="D431" s="21">
        <v>423.5</v>
      </c>
      <c r="E431" s="21">
        <v>434.55999755859375</v>
      </c>
      <c r="F431" s="16">
        <f>(StockData[[#This Row],[Close]]-E432)/E432</f>
        <v>-2.1393505499775343E-2</v>
      </c>
      <c r="G431" s="21">
        <v>35647800</v>
      </c>
      <c r="H431" s="21">
        <f>IF(ISNUMBER(E431),MAX($E$2:E431),"")</f>
        <v>542.07000732421875</v>
      </c>
      <c r="I431" s="21">
        <f>IF(AND(ISNUMBER(E431),ISNUMBER(H431)),E431/H431-1,"")</f>
        <v>-0.19833233403987605</v>
      </c>
      <c r="L431"/>
      <c r="M431"/>
      <c r="N431" s="2">
        <v>45684</v>
      </c>
      <c r="O431" s="21">
        <v>594.80999755859375</v>
      </c>
      <c r="P431" s="21">
        <v>599.69000244140625</v>
      </c>
      <c r="Q431" s="21">
        <v>594.6400146484375</v>
      </c>
      <c r="R431" s="21">
        <v>599.3699951171875</v>
      </c>
      <c r="S431">
        <v>70361100</v>
      </c>
      <c r="T431" s="16">
        <f>(SP500_Data[[#This Row],[Close]]-R432)/R432</f>
        <v>-1.4145395332587758E-2</v>
      </c>
      <c r="U431" s="21">
        <v>34742700</v>
      </c>
    </row>
    <row r="432" spans="1:21" x14ac:dyDescent="0.25">
      <c r="A432" s="2">
        <v>45681</v>
      </c>
      <c r="B432" s="21">
        <v>445.16000366210938</v>
      </c>
      <c r="C432" s="21">
        <v>446.64999389648438</v>
      </c>
      <c r="D432" s="21">
        <v>441.39999389648438</v>
      </c>
      <c r="E432" s="21">
        <v>444.05999755859375</v>
      </c>
      <c r="F432" s="16">
        <f>(StockData[[#This Row],[Close]]-E433)/E433</f>
        <v>-5.9322467533186188E-3</v>
      </c>
      <c r="G432" s="21">
        <v>15549500</v>
      </c>
      <c r="H432" s="21">
        <f>IF(ISNUMBER(E432),MAX($E$2:E432),"")</f>
        <v>542.07000732421875</v>
      </c>
      <c r="I432" s="21">
        <f>IF(AND(ISNUMBER(E432),ISNUMBER(H432)),E432/H432-1,"")</f>
        <v>-0.18080692242949348</v>
      </c>
      <c r="L432"/>
      <c r="M432"/>
      <c r="N432" s="2">
        <v>45681</v>
      </c>
      <c r="O432" s="21">
        <v>609.80999755859375</v>
      </c>
      <c r="P432" s="21">
        <v>610.780029296875</v>
      </c>
      <c r="Q432" s="21">
        <v>606.79998779296875</v>
      </c>
      <c r="R432" s="21">
        <v>607.969970703125</v>
      </c>
      <c r="S432">
        <v>34604700</v>
      </c>
      <c r="T432" s="16">
        <f>(SP500_Data[[#This Row],[Close]]-R433)/R433</f>
        <v>-2.9192772396473966E-3</v>
      </c>
      <c r="U432" s="21">
        <v>31241500</v>
      </c>
    </row>
    <row r="433" spans="1:21" x14ac:dyDescent="0.25">
      <c r="A433" s="2">
        <v>45680</v>
      </c>
      <c r="B433" s="21">
        <v>442</v>
      </c>
      <c r="C433" s="21">
        <v>446.75</v>
      </c>
      <c r="D433" s="21">
        <v>441.5</v>
      </c>
      <c r="E433" s="21">
        <v>446.70999145507813</v>
      </c>
      <c r="F433" s="16">
        <f>(StockData[[#This Row],[Close]]-E434)/E434</f>
        <v>1.1429386689711565E-3</v>
      </c>
      <c r="G433" s="21">
        <v>18389300</v>
      </c>
      <c r="H433" s="21">
        <f>IF(ISNUMBER(E433),MAX($E$2:E433),"")</f>
        <v>542.07000732421875</v>
      </c>
      <c r="I433" s="21">
        <f>IF(AND(ISNUMBER(E433),ISNUMBER(H433)),E433/H433-1,"")</f>
        <v>-0.17591826623992612</v>
      </c>
      <c r="L433"/>
      <c r="M433"/>
      <c r="N433" s="2">
        <v>45680</v>
      </c>
      <c r="O433" s="21">
        <v>605.79998779296875</v>
      </c>
      <c r="P433" s="21">
        <v>609.75</v>
      </c>
      <c r="Q433" s="21">
        <v>605.52001953125</v>
      </c>
      <c r="R433" s="21">
        <v>609.75</v>
      </c>
      <c r="S433">
        <v>41152100</v>
      </c>
      <c r="T433" s="16">
        <f>(SP500_Data[[#This Row],[Close]]-R434)/R434</f>
        <v>5.4580791921185296E-3</v>
      </c>
      <c r="U433" s="21">
        <v>28762200</v>
      </c>
    </row>
    <row r="434" spans="1:21" x14ac:dyDescent="0.25">
      <c r="A434" s="2">
        <v>45679</v>
      </c>
      <c r="B434" s="21">
        <v>437.55999755859375</v>
      </c>
      <c r="C434" s="21">
        <v>447.26998901367188</v>
      </c>
      <c r="D434" s="21">
        <v>436</v>
      </c>
      <c r="E434" s="21">
        <v>446.20001220703131</v>
      </c>
      <c r="F434" s="16">
        <f>(StockData[[#This Row],[Close]]-E435)/E435</f>
        <v>4.130691296856781E-2</v>
      </c>
      <c r="G434" s="21">
        <v>27803800</v>
      </c>
      <c r="H434" s="21">
        <f>IF(ISNUMBER(E434),MAX($E$2:E434),"")</f>
        <v>542.07000732421875</v>
      </c>
      <c r="I434" s="21">
        <f>IF(AND(ISNUMBER(E434),ISNUMBER(H434)),E434/H434-1,"")</f>
        <v>-0.17685906584358657</v>
      </c>
      <c r="L434"/>
      <c r="M434"/>
      <c r="N434" s="2">
        <v>45679</v>
      </c>
      <c r="O434" s="21">
        <v>605.91998291015625</v>
      </c>
      <c r="P434" s="21">
        <v>607.82000732421875</v>
      </c>
      <c r="Q434" s="21">
        <v>605.3599853515625</v>
      </c>
      <c r="R434" s="21">
        <v>606.44000244140625</v>
      </c>
      <c r="S434">
        <v>48196000</v>
      </c>
      <c r="T434" s="16">
        <f>(SP500_Data[[#This Row],[Close]]-R435)/R435</f>
        <v>5.6214488302109306E-3</v>
      </c>
      <c r="U434" s="21">
        <v>42787600</v>
      </c>
    </row>
    <row r="435" spans="1:21" x14ac:dyDescent="0.25">
      <c r="A435" s="2">
        <v>45678</v>
      </c>
      <c r="B435" s="21">
        <v>430.20001220703131</v>
      </c>
      <c r="C435" s="21">
        <v>430.89999389648438</v>
      </c>
      <c r="D435" s="21">
        <v>425.60000610351563</v>
      </c>
      <c r="E435" s="21">
        <v>428.5</v>
      </c>
      <c r="F435" s="16">
        <f>(StockData[[#This Row],[Close]]-E436)/E436</f>
        <v>-1.2353420059316618E-3</v>
      </c>
      <c r="G435" s="21">
        <v>26085700</v>
      </c>
      <c r="H435" s="21">
        <f>IF(ISNUMBER(E435),MAX($E$2:E435),"")</f>
        <v>542.07000732421875</v>
      </c>
      <c r="I435" s="21">
        <f>IF(AND(ISNUMBER(E435),ISNUMBER(H435)),E435/H435-1,"")</f>
        <v>-0.20951169736327269</v>
      </c>
      <c r="L435"/>
      <c r="M435"/>
      <c r="N435" s="2">
        <v>45678</v>
      </c>
      <c r="O435" s="21">
        <v>600.66998291015625</v>
      </c>
      <c r="P435" s="21">
        <v>603.05999755859375</v>
      </c>
      <c r="Q435" s="21">
        <v>598.66998291015625</v>
      </c>
      <c r="R435" s="21">
        <v>603.04998779296875</v>
      </c>
      <c r="S435">
        <v>42532900</v>
      </c>
      <c r="T435" s="16">
        <f>(SP500_Data[[#This Row],[Close]]-R436)/R436</f>
        <v>9.1535368430879314E-3</v>
      </c>
      <c r="U435" s="21">
        <v>26906600</v>
      </c>
    </row>
    <row r="436" spans="1:21" x14ac:dyDescent="0.25">
      <c r="A436" s="2">
        <v>45674</v>
      </c>
      <c r="B436" s="21">
        <v>434.08999633789063</v>
      </c>
      <c r="C436" s="21">
        <v>434.48001098632813</v>
      </c>
      <c r="D436" s="21">
        <v>428.17001342773438</v>
      </c>
      <c r="E436" s="21">
        <v>429.02999877929688</v>
      </c>
      <c r="F436" s="16">
        <f>(StockData[[#This Row],[Close]]-E437)/E437</f>
        <v>1.0480974958234014E-2</v>
      </c>
      <c r="G436" s="21">
        <v>26197500</v>
      </c>
      <c r="H436" s="21">
        <f>IF(ISNUMBER(E436),MAX($E$2:E436),"")</f>
        <v>542.07000732421875</v>
      </c>
      <c r="I436" s="21">
        <f>IF(AND(ISNUMBER(E436),ISNUMBER(H436)),E436/H436-1,"")</f>
        <v>-0.20853396612535924</v>
      </c>
      <c r="L436"/>
      <c r="M436"/>
      <c r="N436" s="2">
        <v>45674</v>
      </c>
      <c r="O436" s="21">
        <v>596.96002197265625</v>
      </c>
      <c r="P436" s="21">
        <v>599.3599853515625</v>
      </c>
      <c r="Q436" s="21">
        <v>595.6099853515625</v>
      </c>
      <c r="R436" s="21">
        <v>597.58001708984375</v>
      </c>
      <c r="S436">
        <v>58070600</v>
      </c>
      <c r="T436" s="16">
        <f>(SP500_Data[[#This Row],[Close]]-R437)/R437</f>
        <v>1.0039892999691543E-2</v>
      </c>
      <c r="U436" s="21">
        <v>31746000</v>
      </c>
    </row>
    <row r="437" spans="1:21" x14ac:dyDescent="0.25">
      <c r="A437" s="2">
        <v>45673</v>
      </c>
      <c r="B437" s="21">
        <v>428.70001220703131</v>
      </c>
      <c r="C437" s="21">
        <v>429.489990234375</v>
      </c>
      <c r="D437" s="21">
        <v>424.3900146484375</v>
      </c>
      <c r="E437" s="21">
        <v>424.57998657226563</v>
      </c>
      <c r="F437" s="16">
        <f>(StockData[[#This Row],[Close]]-E438)/E438</f>
        <v>-4.0581055950730908E-3</v>
      </c>
      <c r="G437" s="21">
        <v>15300000</v>
      </c>
      <c r="H437" s="21">
        <f>IF(ISNUMBER(E437),MAX($E$2:E437),"")</f>
        <v>542.07000732421875</v>
      </c>
      <c r="I437" s="21">
        <f>IF(AND(ISNUMBER(E437),ISNUMBER(H437)),E437/H437-1,"")</f>
        <v>-0.2167432603989855</v>
      </c>
      <c r="L437"/>
      <c r="M437"/>
      <c r="N437" s="2">
        <v>45673</v>
      </c>
      <c r="O437" s="21">
        <v>594.16998291015625</v>
      </c>
      <c r="P437" s="21">
        <v>594.3499755859375</v>
      </c>
      <c r="Q437" s="21">
        <v>590.92999267578125</v>
      </c>
      <c r="R437" s="21">
        <v>591.6400146484375</v>
      </c>
      <c r="S437">
        <v>43319700</v>
      </c>
      <c r="T437" s="16">
        <f>(SP500_Data[[#This Row],[Close]]-R438)/R438</f>
        <v>-1.9231664227786593E-3</v>
      </c>
      <c r="U437" s="21">
        <v>30177400</v>
      </c>
    </row>
    <row r="438" spans="1:21" x14ac:dyDescent="0.25">
      <c r="A438" s="2">
        <v>45672</v>
      </c>
      <c r="B438" s="21">
        <v>419.1300048828125</v>
      </c>
      <c r="C438" s="21">
        <v>428.14999389648438</v>
      </c>
      <c r="D438" s="21">
        <v>418.26998901367188</v>
      </c>
      <c r="E438" s="21">
        <v>426.30999755859375</v>
      </c>
      <c r="F438" s="16">
        <f>(StockData[[#This Row],[Close]]-E439)/E439</f>
        <v>2.559718956659637E-2</v>
      </c>
      <c r="G438" s="21">
        <v>19637800</v>
      </c>
      <c r="H438" s="21">
        <f>IF(ISNUMBER(E438),MAX($E$2:E438),"")</f>
        <v>542.07000732421875</v>
      </c>
      <c r="I438" s="21">
        <f>IF(AND(ISNUMBER(E438),ISNUMBER(H438)),E438/H438-1,"")</f>
        <v>-0.21355177043836615</v>
      </c>
      <c r="L438"/>
      <c r="M438"/>
      <c r="N438" s="2">
        <v>45672</v>
      </c>
      <c r="O438" s="21">
        <v>590.33001708984375</v>
      </c>
      <c r="P438" s="21">
        <v>593.94000244140625</v>
      </c>
      <c r="Q438" s="21">
        <v>589.20001220703125</v>
      </c>
      <c r="R438" s="21">
        <v>592.780029296875</v>
      </c>
      <c r="S438">
        <v>56900200</v>
      </c>
      <c r="T438" s="16">
        <f>(SP500_Data[[#This Row],[Close]]-R439)/R439</f>
        <v>1.8189984044830056E-2</v>
      </c>
      <c r="U438" s="21">
        <v>34000200</v>
      </c>
    </row>
    <row r="439" spans="1:21" x14ac:dyDescent="0.25">
      <c r="A439" s="2">
        <v>45671</v>
      </c>
      <c r="B439" s="21">
        <v>417.80999755859375</v>
      </c>
      <c r="C439" s="21">
        <v>419.739990234375</v>
      </c>
      <c r="D439" s="21">
        <v>410.72000122070313</v>
      </c>
      <c r="E439" s="21">
        <v>415.67001342773438</v>
      </c>
      <c r="F439" s="16">
        <f>(StockData[[#This Row],[Close]]-E440)/E440</f>
        <v>-3.6433975041991937E-3</v>
      </c>
      <c r="G439" s="21">
        <v>16935900</v>
      </c>
      <c r="H439" s="21">
        <f>IF(ISNUMBER(E439),MAX($E$2:E439),"")</f>
        <v>542.07000732421875</v>
      </c>
      <c r="I439" s="21">
        <f>IF(AND(ISNUMBER(E439),ISNUMBER(H439)),E439/H439-1,"")</f>
        <v>-0.23318020216691859</v>
      </c>
      <c r="L439"/>
      <c r="M439"/>
      <c r="N439" s="2">
        <v>45671</v>
      </c>
      <c r="O439" s="21">
        <v>584.3599853515625</v>
      </c>
      <c r="P439" s="21">
        <v>585</v>
      </c>
      <c r="Q439" s="21">
        <v>578.3499755859375</v>
      </c>
      <c r="R439" s="21">
        <v>582.19000244140625</v>
      </c>
      <c r="S439">
        <v>48420600</v>
      </c>
      <c r="T439" s="16">
        <f>(SP500_Data[[#This Row],[Close]]-R440)/R440</f>
        <v>1.3759916283606918E-3</v>
      </c>
      <c r="U439" s="21">
        <v>45621300</v>
      </c>
    </row>
    <row r="440" spans="1:21" x14ac:dyDescent="0.25">
      <c r="A440" s="2">
        <v>45670</v>
      </c>
      <c r="B440" s="21">
        <v>415.239990234375</v>
      </c>
      <c r="C440" s="21">
        <v>418.5</v>
      </c>
      <c r="D440" s="21">
        <v>412.29000854492188</v>
      </c>
      <c r="E440" s="21">
        <v>417.19000244140625</v>
      </c>
      <c r="F440" s="16">
        <f>(StockData[[#This Row],[Close]]-E441)/E441</f>
        <v>-4.2010018244260554E-3</v>
      </c>
      <c r="G440" s="21">
        <v>17604800</v>
      </c>
      <c r="H440" s="21">
        <f>IF(ISNUMBER(E440),MAX($E$2:E440),"")</f>
        <v>542.07000732421875</v>
      </c>
      <c r="I440" s="21">
        <f>IF(AND(ISNUMBER(E440),ISNUMBER(H440)),E440/H440-1,"")</f>
        <v>-0.2303761565766177</v>
      </c>
      <c r="L440"/>
      <c r="M440"/>
      <c r="N440" s="2">
        <v>45670</v>
      </c>
      <c r="O440" s="21">
        <v>575.77001953125</v>
      </c>
      <c r="P440" s="21">
        <v>581.75</v>
      </c>
      <c r="Q440" s="21">
        <v>575.3499755859375</v>
      </c>
      <c r="R440" s="21">
        <v>581.3900146484375</v>
      </c>
      <c r="S440">
        <v>47910100</v>
      </c>
      <c r="T440" s="16">
        <f>(SP500_Data[[#This Row],[Close]]-R441)/R441</f>
        <v>1.5504563889191471E-3</v>
      </c>
      <c r="U440" s="21">
        <v>42441400</v>
      </c>
    </row>
    <row r="441" spans="1:21" x14ac:dyDescent="0.25">
      <c r="A441" s="2">
        <v>45667</v>
      </c>
      <c r="B441" s="21">
        <v>424.6300048828125</v>
      </c>
      <c r="C441" s="21">
        <v>424.70999145507813</v>
      </c>
      <c r="D441" s="21">
        <v>415.01998901367188</v>
      </c>
      <c r="E441" s="21">
        <v>418.95001220703131</v>
      </c>
      <c r="F441" s="16">
        <f>(StockData[[#This Row],[Close]]-E442)/E442</f>
        <v>-1.3213645618575279E-2</v>
      </c>
      <c r="G441" s="21">
        <v>20201100</v>
      </c>
      <c r="H441" s="21">
        <f>IF(ISNUMBER(E441),MAX($E$2:E441),"")</f>
        <v>542.07000732421875</v>
      </c>
      <c r="I441" s="21">
        <f>IF(AND(ISNUMBER(E441),ISNUMBER(H441)),E441/H441-1,"")</f>
        <v>-0.2271293254628417</v>
      </c>
      <c r="L441"/>
      <c r="M441"/>
      <c r="N441" s="2">
        <v>45667</v>
      </c>
      <c r="O441" s="21">
        <v>585.8800048828125</v>
      </c>
      <c r="P441" s="21">
        <v>585.95001220703125</v>
      </c>
      <c r="Q441" s="21">
        <v>578.54998779296875</v>
      </c>
      <c r="R441" s="21">
        <v>580.489990234375</v>
      </c>
      <c r="S441">
        <v>73105000</v>
      </c>
      <c r="T441" s="16">
        <f>(SP500_Data[[#This Row],[Close]]-R442)/R442</f>
        <v>-1.5267434815002872E-2</v>
      </c>
      <c r="U441" s="21">
        <v>38226400</v>
      </c>
    </row>
    <row r="442" spans="1:21" x14ac:dyDescent="0.25">
      <c r="A442" s="2">
        <v>45665</v>
      </c>
      <c r="B442" s="21">
        <v>423.45999145507813</v>
      </c>
      <c r="C442" s="21">
        <v>426.97000122070313</v>
      </c>
      <c r="D442" s="21">
        <v>421.54000854492188</v>
      </c>
      <c r="E442" s="21">
        <v>424.55999755859375</v>
      </c>
      <c r="F442" s="16">
        <f>(StockData[[#This Row],[Close]]-E443)/E443</f>
        <v>5.1850331858886633E-3</v>
      </c>
      <c r="G442" s="21">
        <v>15054600</v>
      </c>
      <c r="H442" s="21">
        <f>IF(ISNUMBER(E442),MAX($E$2:E442),"")</f>
        <v>542.07000732421875</v>
      </c>
      <c r="I442" s="21">
        <f>IF(AND(ISNUMBER(E442),ISNUMBER(H442)),E442/H442-1,"")</f>
        <v>-0.21678013573501553</v>
      </c>
      <c r="L442"/>
      <c r="M442"/>
      <c r="N442" s="2">
        <v>45665</v>
      </c>
      <c r="O442" s="21">
        <v>588.70001220703125</v>
      </c>
      <c r="P442" s="21">
        <v>590.58001708984375</v>
      </c>
      <c r="Q442" s="21">
        <v>585.20001220703125</v>
      </c>
      <c r="R442" s="21">
        <v>589.489990234375</v>
      </c>
      <c r="S442">
        <v>47304700</v>
      </c>
      <c r="T442" s="16">
        <f>(SP500_Data[[#This Row],[Close]]-R443)/R443</f>
        <v>1.460994758046203E-3</v>
      </c>
      <c r="U442" s="21">
        <v>46750300</v>
      </c>
    </row>
    <row r="443" spans="1:21" x14ac:dyDescent="0.25">
      <c r="A443" s="2">
        <v>45664</v>
      </c>
      <c r="B443" s="21">
        <v>429</v>
      </c>
      <c r="C443" s="21">
        <v>430.64999389648438</v>
      </c>
      <c r="D443" s="21">
        <v>420.79998779296869</v>
      </c>
      <c r="E443" s="21">
        <v>422.3699951171875</v>
      </c>
      <c r="F443" s="16">
        <f>(StockData[[#This Row],[Close]]-E444)/E444</f>
        <v>-1.2808252677697219E-2</v>
      </c>
      <c r="G443" s="21">
        <v>18139100</v>
      </c>
      <c r="H443" s="21">
        <f>IF(ISNUMBER(E443),MAX($E$2:E443),"")</f>
        <v>542.07000732421875</v>
      </c>
      <c r="I443" s="21">
        <f>IF(AND(ISNUMBER(E443),ISNUMBER(H443)),E443/H443-1,"")</f>
        <v>-0.22082020881010889</v>
      </c>
      <c r="L443"/>
      <c r="M443"/>
      <c r="N443" s="2">
        <v>45664</v>
      </c>
      <c r="O443" s="21">
        <v>597.41998291015625</v>
      </c>
      <c r="P443" s="21">
        <v>597.75</v>
      </c>
      <c r="Q443" s="21">
        <v>586.780029296875</v>
      </c>
      <c r="R443" s="21">
        <v>588.6300048828125</v>
      </c>
      <c r="S443">
        <v>60393100</v>
      </c>
      <c r="T443" s="16">
        <f>(SP500_Data[[#This Row],[Close]]-R444)/R444</f>
        <v>-1.1304052395755014E-2</v>
      </c>
      <c r="U443" s="21">
        <v>50032600</v>
      </c>
    </row>
    <row r="444" spans="1:21" x14ac:dyDescent="0.25">
      <c r="A444" s="2">
        <v>45663</v>
      </c>
      <c r="B444" s="21">
        <v>428</v>
      </c>
      <c r="C444" s="21">
        <v>434.32000732421869</v>
      </c>
      <c r="D444" s="21">
        <v>425.48001098632813</v>
      </c>
      <c r="E444" s="21">
        <v>427.85000610351563</v>
      </c>
      <c r="F444" s="16">
        <f>(StockData[[#This Row],[Close]]-E445)/E445</f>
        <v>1.0629502622233765E-2</v>
      </c>
      <c r="G444" s="21">
        <v>20573600</v>
      </c>
      <c r="H444" s="21">
        <f>IF(ISNUMBER(E444),MAX($E$2:E444),"")</f>
        <v>542.07000732421875</v>
      </c>
      <c r="I444" s="21">
        <f>IF(AND(ISNUMBER(E444),ISNUMBER(H444)),E444/H444-1,"")</f>
        <v>-0.21071079321381225</v>
      </c>
      <c r="L444"/>
      <c r="M444"/>
      <c r="N444" s="2">
        <v>45663</v>
      </c>
      <c r="O444" s="21">
        <v>596.27001953125</v>
      </c>
      <c r="P444" s="21">
        <v>599.70001220703125</v>
      </c>
      <c r="Q444" s="21">
        <v>593.5999755859375</v>
      </c>
      <c r="R444" s="21">
        <v>595.3599853515625</v>
      </c>
      <c r="S444">
        <v>47679400</v>
      </c>
      <c r="T444" s="16">
        <f>(SP500_Data[[#This Row],[Close]]-R445)/R445</f>
        <v>5.7605761875356301E-3</v>
      </c>
      <c r="U444" s="21">
        <v>49412000</v>
      </c>
    </row>
    <row r="445" spans="1:21" x14ac:dyDescent="0.25">
      <c r="A445" s="2">
        <v>45660</v>
      </c>
      <c r="B445" s="21">
        <v>421.07998657226563</v>
      </c>
      <c r="C445" s="21">
        <v>424.02999877929688</v>
      </c>
      <c r="D445" s="21">
        <v>419.54000854492188</v>
      </c>
      <c r="E445" s="21">
        <v>423.35000610351563</v>
      </c>
      <c r="F445" s="16">
        <f>(StockData[[#This Row],[Close]]-E446)/E446</f>
        <v>1.1395718104708002E-2</v>
      </c>
      <c r="G445" s="21">
        <v>16662900</v>
      </c>
      <c r="H445" s="21">
        <f>IF(ISNUMBER(E445),MAX($E$2:E445),"")</f>
        <v>542.07000732421875</v>
      </c>
      <c r="I445" s="21">
        <f>IF(AND(ISNUMBER(E445),ISNUMBER(H445)),E445/H445-1,"")</f>
        <v>-0.21901230397662497</v>
      </c>
      <c r="L445"/>
      <c r="M445"/>
      <c r="N445" s="2">
        <v>45660</v>
      </c>
      <c r="O445" s="21">
        <v>587.530029296875</v>
      </c>
      <c r="P445" s="21">
        <v>592.5999755859375</v>
      </c>
      <c r="Q445" s="21">
        <v>586.42999267578125</v>
      </c>
      <c r="R445" s="21">
        <v>591.95001220703125</v>
      </c>
      <c r="S445">
        <v>37888500</v>
      </c>
      <c r="T445" s="16">
        <f>(SP500_Data[[#This Row],[Close]]-R446)/R446</f>
        <v>1.2503416419400377E-2</v>
      </c>
      <c r="U445" s="21">
        <v>37001700</v>
      </c>
    </row>
    <row r="446" spans="1:21" x14ac:dyDescent="0.25">
      <c r="A446" s="2">
        <v>45659</v>
      </c>
      <c r="B446" s="21">
        <v>425.52999877929688</v>
      </c>
      <c r="C446" s="21">
        <v>426.07000732421869</v>
      </c>
      <c r="D446" s="21">
        <v>414.85000610351563</v>
      </c>
      <c r="E446" s="21">
        <v>418.57998657226563</v>
      </c>
      <c r="F446" s="16">
        <f>(StockData[[#This Row],[Close]]-E447)/E447</f>
        <v>-6.9276712401764532E-3</v>
      </c>
      <c r="G446" s="21">
        <v>16896500</v>
      </c>
      <c r="H446" s="21">
        <f>IF(ISNUMBER(E446),MAX($E$2:E446),"")</f>
        <v>542.07000732421875</v>
      </c>
      <c r="I446" s="21">
        <f>IF(AND(ISNUMBER(E446),ISNUMBER(H446)),E446/H446-1,"")</f>
        <v>-0.2278119414160692</v>
      </c>
      <c r="L446"/>
      <c r="M446"/>
      <c r="N446" s="2">
        <v>45659</v>
      </c>
      <c r="O446" s="21">
        <v>589.3900146484375</v>
      </c>
      <c r="P446" s="21">
        <v>591.1300048828125</v>
      </c>
      <c r="Q446" s="21">
        <v>580.5</v>
      </c>
      <c r="R446" s="21">
        <v>584.6400146484375</v>
      </c>
      <c r="S446">
        <v>50204000</v>
      </c>
      <c r="T446" s="16">
        <f>(SP500_Data[[#This Row],[Close]]-R447)/R447</f>
        <v>-2.4570065510107699E-3</v>
      </c>
      <c r="U446" s="21">
        <v>75988800</v>
      </c>
    </row>
    <row r="447" spans="1:21" x14ac:dyDescent="0.25">
      <c r="A447" s="2">
        <v>45657</v>
      </c>
      <c r="B447" s="21">
        <v>426.10000610351563</v>
      </c>
      <c r="C447" s="21">
        <v>426.73001098632813</v>
      </c>
      <c r="D447" s="21">
        <v>420.66000366210938</v>
      </c>
      <c r="E447" s="21">
        <v>421.5</v>
      </c>
      <c r="F447" s="16">
        <f>(StockData[[#This Row],[Close]]-E448)/E448</f>
        <v>-7.8383981298814891E-3</v>
      </c>
      <c r="G447" s="21">
        <v>13246500</v>
      </c>
      <c r="H447" s="21">
        <f>IF(ISNUMBER(E447),MAX($E$2:E447),"")</f>
        <v>542.07000732421875</v>
      </c>
      <c r="I447" s="21">
        <f>IF(AND(ISNUMBER(E447),ISNUMBER(H447)),E447/H447-1,"")</f>
        <v>-0.22242515854987033</v>
      </c>
      <c r="L447"/>
      <c r="M447"/>
      <c r="N447" s="2">
        <v>45657</v>
      </c>
      <c r="O447" s="21">
        <v>589.90997314453125</v>
      </c>
      <c r="P447" s="21">
        <v>590.6400146484375</v>
      </c>
      <c r="Q447" s="21">
        <v>584.41998291015625</v>
      </c>
      <c r="R447" s="21">
        <v>586.08001708984375</v>
      </c>
      <c r="S447">
        <v>57052700</v>
      </c>
      <c r="T447" s="16">
        <f>(SP500_Data[[#This Row],[Close]]-R448)/R448</f>
        <v>-3.6380159121820873E-3</v>
      </c>
      <c r="U447" s="21">
        <v>38904100</v>
      </c>
    </row>
    <row r="448" spans="1:21" x14ac:dyDescent="0.25">
      <c r="A448" s="2">
        <v>45656</v>
      </c>
      <c r="B448" s="21">
        <v>426.05999755859375</v>
      </c>
      <c r="C448" s="21">
        <v>427.54998779296869</v>
      </c>
      <c r="D448" s="21">
        <v>421.89999389648438</v>
      </c>
      <c r="E448" s="21">
        <v>424.82998657226563</v>
      </c>
      <c r="F448" s="16">
        <f>(StockData[[#This Row],[Close]]-E449)/E449</f>
        <v>-1.3239523896575798E-2</v>
      </c>
      <c r="G448" s="21">
        <v>13158700</v>
      </c>
      <c r="H448" s="21">
        <f>IF(ISNUMBER(E448),MAX($E$2:E448),"")</f>
        <v>542.07000732421875</v>
      </c>
      <c r="I448" s="21">
        <f>IF(AND(ISNUMBER(E448),ISNUMBER(H448)),E448/H448-1,"")</f>
        <v>-0.21628206535660699</v>
      </c>
      <c r="L448"/>
      <c r="M448"/>
      <c r="N448" s="2">
        <v>45656</v>
      </c>
      <c r="O448" s="21">
        <v>587.8900146484375</v>
      </c>
      <c r="P448" s="21">
        <v>591.739990234375</v>
      </c>
      <c r="Q448" s="21">
        <v>584.40997314453125</v>
      </c>
      <c r="R448" s="21">
        <v>588.219970703125</v>
      </c>
      <c r="S448">
        <v>56578800</v>
      </c>
      <c r="T448" s="16">
        <f>(SP500_Data[[#This Row],[Close]]-R449)/R449</f>
        <v>-1.1411638377604106E-2</v>
      </c>
      <c r="U448" s="21">
        <v>47388600</v>
      </c>
    </row>
    <row r="449" spans="1:21" x14ac:dyDescent="0.25">
      <c r="A449" s="2">
        <v>45653</v>
      </c>
      <c r="B449" s="21">
        <v>434.60000610351563</v>
      </c>
      <c r="C449" s="21">
        <v>435.22000122070313</v>
      </c>
      <c r="D449" s="21">
        <v>426.35000610351563</v>
      </c>
      <c r="E449" s="21">
        <v>430.52999877929688</v>
      </c>
      <c r="F449" s="16">
        <f>(StockData[[#This Row],[Close]]-E450)/E450</f>
        <v>-1.7301560853909881E-2</v>
      </c>
      <c r="G449" s="21">
        <v>18117700</v>
      </c>
      <c r="H449" s="21">
        <f>IF(ISNUMBER(E449),MAX($E$2:E449),"")</f>
        <v>542.07000732421875</v>
      </c>
      <c r="I449" s="21">
        <f>IF(AND(ISNUMBER(E449),ISNUMBER(H449)),E449/H449-1,"")</f>
        <v>-0.20576679587108837</v>
      </c>
      <c r="L449"/>
      <c r="M449"/>
      <c r="N449" s="2">
        <v>45653</v>
      </c>
      <c r="O449" s="21">
        <v>597.53997802734375</v>
      </c>
      <c r="P449" s="21">
        <v>597.780029296875</v>
      </c>
      <c r="Q449" s="21">
        <v>590.760009765625</v>
      </c>
      <c r="R449" s="21">
        <v>595.010009765625</v>
      </c>
      <c r="S449">
        <v>64969300</v>
      </c>
      <c r="T449" s="16">
        <f>(SP500_Data[[#This Row],[Close]]-R450)/R450</f>
        <v>-1.0526518786625126E-2</v>
      </c>
      <c r="U449" s="21">
        <v>43006100</v>
      </c>
    </row>
    <row r="450" spans="1:21" x14ac:dyDescent="0.25">
      <c r="A450" s="2">
        <v>45652</v>
      </c>
      <c r="B450" s="21">
        <v>439.07998657226563</v>
      </c>
      <c r="C450" s="21">
        <v>440.94000244140625</v>
      </c>
      <c r="D450" s="21">
        <v>436.6300048828125</v>
      </c>
      <c r="E450" s="21">
        <v>438.1099853515625</v>
      </c>
      <c r="F450" s="16">
        <f>(StockData[[#This Row],[Close]]-E451)/E451</f>
        <v>-2.7769586825197199E-3</v>
      </c>
      <c r="G450" s="21">
        <v>8194200</v>
      </c>
      <c r="H450" s="21">
        <f>IF(ISNUMBER(E450),MAX($E$2:E450),"")</f>
        <v>542.07000732421875</v>
      </c>
      <c r="I450" s="21">
        <f>IF(AND(ISNUMBER(E450),ISNUMBER(H450)),E450/H450-1,"")</f>
        <v>-0.19178338695739072</v>
      </c>
      <c r="L450"/>
      <c r="M450"/>
      <c r="N450" s="2">
        <v>45652</v>
      </c>
      <c r="O450" s="21">
        <v>599.5</v>
      </c>
      <c r="P450" s="21">
        <v>602.47998046875</v>
      </c>
      <c r="Q450" s="21">
        <v>598.08001708984375</v>
      </c>
      <c r="R450" s="21">
        <v>601.34002685546875</v>
      </c>
      <c r="S450">
        <v>41219100</v>
      </c>
      <c r="T450" s="16">
        <f>(SP500_Data[[#This Row],[Close]]-R451)/R451</f>
        <v>6.6587499272968039E-5</v>
      </c>
      <c r="U450" s="21">
        <v>37586800</v>
      </c>
    </row>
    <row r="451" spans="1:21" x14ac:dyDescent="0.25">
      <c r="A451" s="2">
        <v>45650</v>
      </c>
      <c r="B451" s="21">
        <v>434.64999389648438</v>
      </c>
      <c r="C451" s="21">
        <v>439.60000610351563</v>
      </c>
      <c r="D451" s="21">
        <v>434.19000244140625</v>
      </c>
      <c r="E451" s="21">
        <v>439.32998657226563</v>
      </c>
      <c r="F451" s="16">
        <f>(StockData[[#This Row],[Close]]-E452)/E452</f>
        <v>9.3738921821151632E-3</v>
      </c>
      <c r="G451" s="21">
        <v>7164500</v>
      </c>
      <c r="H451" s="21">
        <f>IF(ISNUMBER(E451),MAX($E$2:E451),"")</f>
        <v>542.07000732421875</v>
      </c>
      <c r="I451" s="21">
        <f>IF(AND(ISNUMBER(E451),ISNUMBER(H451)),E451/H451-1,"")</f>
        <v>-0.18953275289865479</v>
      </c>
      <c r="L451"/>
      <c r="M451"/>
      <c r="N451" s="2">
        <v>45650</v>
      </c>
      <c r="O451" s="21">
        <v>596.05999755859375</v>
      </c>
      <c r="P451" s="21">
        <v>601.34002685546875</v>
      </c>
      <c r="Q451" s="21">
        <v>595.469970703125</v>
      </c>
      <c r="R451" s="21">
        <v>601.29998779296875</v>
      </c>
      <c r="S451">
        <v>33160100</v>
      </c>
      <c r="T451" s="16">
        <f>(SP500_Data[[#This Row],[Close]]-R452)/R452</f>
        <v>1.1115010046286712E-2</v>
      </c>
      <c r="U451" s="21">
        <v>46444900</v>
      </c>
    </row>
    <row r="452" spans="1:21" x14ac:dyDescent="0.25">
      <c r="A452" s="2">
        <v>45649</v>
      </c>
      <c r="B452" s="21">
        <v>436.739990234375</v>
      </c>
      <c r="C452" s="21">
        <v>437.64999389648438</v>
      </c>
      <c r="D452" s="21">
        <v>432.82998657226563</v>
      </c>
      <c r="E452" s="21">
        <v>435.25</v>
      </c>
      <c r="F452" s="16">
        <f>(StockData[[#This Row],[Close]]-E453)/E453</f>
        <v>-3.0920890623981016E-3</v>
      </c>
      <c r="G452" s="21">
        <v>19152500</v>
      </c>
      <c r="H452" s="21">
        <f>IF(ISNUMBER(E452),MAX($E$2:E452),"")</f>
        <v>542.07000732421875</v>
      </c>
      <c r="I452" s="21">
        <f>IF(AND(ISNUMBER(E452),ISNUMBER(H452)),E452/H452-1,"")</f>
        <v>-0.19705943121905356</v>
      </c>
      <c r="L452"/>
      <c r="M452"/>
      <c r="N452" s="2">
        <v>45649</v>
      </c>
      <c r="O452" s="21">
        <v>590.8900146484375</v>
      </c>
      <c r="P452" s="21">
        <v>595.29998779296875</v>
      </c>
      <c r="Q452" s="21">
        <v>587.65997314453125</v>
      </c>
      <c r="R452" s="21">
        <v>594.69000244140625</v>
      </c>
      <c r="S452">
        <v>57635800</v>
      </c>
      <c r="T452" s="16">
        <f>(SP500_Data[[#This Row],[Close]]-R453)/R453</f>
        <v>5.9882904189211767E-3</v>
      </c>
      <c r="U452" s="21">
        <v>47233200</v>
      </c>
    </row>
    <row r="453" spans="1:21" x14ac:dyDescent="0.25">
      <c r="A453" s="2">
        <v>45646</v>
      </c>
      <c r="B453" s="21">
        <v>433.1099853515625</v>
      </c>
      <c r="C453" s="21">
        <v>443.739990234375</v>
      </c>
      <c r="D453" s="21">
        <v>428.6300048828125</v>
      </c>
      <c r="E453" s="21">
        <v>436.60000610351563</v>
      </c>
      <c r="F453" s="16">
        <f>(StockData[[#This Row],[Close]]-E454)/E454</f>
        <v>-9.8389739144291374E-4</v>
      </c>
      <c r="G453" s="21">
        <v>64263700</v>
      </c>
      <c r="H453" s="21">
        <f>IF(ISNUMBER(E453),MAX($E$2:E453),"")</f>
        <v>542.07000732421875</v>
      </c>
      <c r="I453" s="21">
        <f>IF(AND(ISNUMBER(E453),ISNUMBER(H453)),E453/H453-1,"")</f>
        <v>-0.19456896673056512</v>
      </c>
      <c r="L453"/>
      <c r="M453"/>
      <c r="N453" s="2">
        <v>45646</v>
      </c>
      <c r="O453" s="21">
        <v>581.77001953125</v>
      </c>
      <c r="P453" s="21">
        <v>595.75</v>
      </c>
      <c r="Q453" s="21">
        <v>580.90997314453125</v>
      </c>
      <c r="R453" s="21">
        <v>591.1500244140625</v>
      </c>
      <c r="S453">
        <v>125716700</v>
      </c>
      <c r="T453" s="16">
        <f>(SP500_Data[[#This Row],[Close]]-R454)/R454</f>
        <v>8.6163607549656542E-3</v>
      </c>
      <c r="U453" s="21">
        <v>68182000</v>
      </c>
    </row>
    <row r="454" spans="1:21" x14ac:dyDescent="0.25">
      <c r="A454" s="2">
        <v>45645</v>
      </c>
      <c r="B454" s="21">
        <v>441.6199951171875</v>
      </c>
      <c r="C454" s="21">
        <v>443.17999267578131</v>
      </c>
      <c r="D454" s="21">
        <v>436.32000732421869</v>
      </c>
      <c r="E454" s="21">
        <v>437.02999877929688</v>
      </c>
      <c r="F454" s="16">
        <f>(StockData[[#This Row],[Close]]-E455)/E455</f>
        <v>-8.2310033856167523E-4</v>
      </c>
      <c r="G454" s="21">
        <v>22963700</v>
      </c>
      <c r="H454" s="21">
        <f>IF(ISNUMBER(E454),MAX($E$2:E454),"")</f>
        <v>542.07000732421875</v>
      </c>
      <c r="I454" s="21">
        <f>IF(AND(ISNUMBER(E454),ISNUMBER(H454)),E454/H454-1,"")</f>
        <v>-0.19377572476924765</v>
      </c>
      <c r="L454"/>
      <c r="M454"/>
      <c r="N454" s="2">
        <v>45645</v>
      </c>
      <c r="O454" s="21">
        <v>591.3599853515625</v>
      </c>
      <c r="P454" s="21">
        <v>593</v>
      </c>
      <c r="Q454" s="21">
        <v>585.8499755859375</v>
      </c>
      <c r="R454" s="21">
        <v>586.0999755859375</v>
      </c>
      <c r="S454">
        <v>85919500</v>
      </c>
      <c r="T454" s="16">
        <f>(SP500_Data[[#This Row],[Close]]-R455)/R455</f>
        <v>-3.0711213403164734E-4</v>
      </c>
      <c r="U454" s="21">
        <v>39478300</v>
      </c>
    </row>
    <row r="455" spans="1:21" x14ac:dyDescent="0.25">
      <c r="A455" s="2">
        <v>45644</v>
      </c>
      <c r="B455" s="21">
        <v>451.32000732421869</v>
      </c>
      <c r="C455" s="21">
        <v>452.64999389648438</v>
      </c>
      <c r="D455" s="21">
        <v>437.01998901367188</v>
      </c>
      <c r="E455" s="21">
        <v>437.3900146484375</v>
      </c>
      <c r="F455" s="16">
        <f>(StockData[[#This Row],[Close]]-E456)/E456</f>
        <v>-3.7561011150808718E-2</v>
      </c>
      <c r="G455" s="21">
        <v>24444500</v>
      </c>
      <c r="H455" s="21">
        <f>IF(ISNUMBER(E455),MAX($E$2:E455),"")</f>
        <v>542.07000732421875</v>
      </c>
      <c r="I455" s="21">
        <f>IF(AND(ISNUMBER(E455),ISNUMBER(H455)),E455/H455-1,"")</f>
        <v>-0.19311157463314665</v>
      </c>
      <c r="L455"/>
      <c r="M455"/>
      <c r="N455" s="2">
        <v>45644</v>
      </c>
      <c r="O455" s="21">
        <v>603.97998046875</v>
      </c>
      <c r="P455" s="21">
        <v>606.40997314453125</v>
      </c>
      <c r="Q455" s="21">
        <v>585.8900146484375</v>
      </c>
      <c r="R455" s="21">
        <v>586.280029296875</v>
      </c>
      <c r="S455">
        <v>108248700</v>
      </c>
      <c r="T455" s="16">
        <f>(SP500_Data[[#This Row],[Close]]-R456)/R456</f>
        <v>-2.9803487374158985E-2</v>
      </c>
      <c r="U455" s="21">
        <v>38217000</v>
      </c>
    </row>
    <row r="456" spans="1:21" x14ac:dyDescent="0.25">
      <c r="A456" s="2">
        <v>45643</v>
      </c>
      <c r="B456" s="21">
        <v>451.010009765625</v>
      </c>
      <c r="C456" s="21">
        <v>455.29000854492188</v>
      </c>
      <c r="D456" s="21">
        <v>449.57000732421869</v>
      </c>
      <c r="E456" s="21">
        <v>454.45999145507813</v>
      </c>
      <c r="F456" s="16">
        <f>(StockData[[#This Row],[Close]]-E457)/E457</f>
        <v>6.3553115446784601E-3</v>
      </c>
      <c r="G456" s="21">
        <v>22733500</v>
      </c>
      <c r="H456" s="21">
        <f>IF(ISNUMBER(E456),MAX($E$2:E456),"")</f>
        <v>542.07000732421875</v>
      </c>
      <c r="I456" s="21">
        <f>IF(AND(ISNUMBER(E456),ISNUMBER(H456)),E456/H456-1,"")</f>
        <v>-0.16162121992619305</v>
      </c>
      <c r="L456"/>
      <c r="M456"/>
      <c r="N456" s="2">
        <v>45643</v>
      </c>
      <c r="O456" s="21">
        <v>604.19000244140625</v>
      </c>
      <c r="P456" s="21">
        <v>605.16998291015625</v>
      </c>
      <c r="Q456" s="21">
        <v>602.8900146484375</v>
      </c>
      <c r="R456" s="21">
        <v>604.28997802734375</v>
      </c>
      <c r="S456">
        <v>55773500</v>
      </c>
      <c r="T456" s="16">
        <f>(SP500_Data[[#This Row],[Close]]-R457)/R457</f>
        <v>-4.1200416792106986E-3</v>
      </c>
      <c r="U456" s="21">
        <v>45667500</v>
      </c>
    </row>
    <row r="457" spans="1:21" x14ac:dyDescent="0.25">
      <c r="A457" s="2">
        <v>45642</v>
      </c>
      <c r="B457" s="21">
        <v>447.26998901367188</v>
      </c>
      <c r="C457" s="21">
        <v>452.17999267578131</v>
      </c>
      <c r="D457" s="21">
        <v>445.27999877929688</v>
      </c>
      <c r="E457" s="21">
        <v>451.58999633789063</v>
      </c>
      <c r="F457" s="16">
        <f>(StockData[[#This Row],[Close]]-E458)/E458</f>
        <v>9.6586120918716479E-3</v>
      </c>
      <c r="G457" s="21">
        <v>23598800</v>
      </c>
      <c r="H457" s="21">
        <f>IF(ISNUMBER(E457),MAX($E$2:E457),"")</f>
        <v>542.07000732421875</v>
      </c>
      <c r="I457" s="21">
        <f>IF(AND(ISNUMBER(E457),ISNUMBER(H457)),E457/H457-1,"")</f>
        <v>-0.16691573000498239</v>
      </c>
      <c r="L457"/>
      <c r="M457"/>
      <c r="N457" s="2">
        <v>45642</v>
      </c>
      <c r="O457" s="21">
        <v>606</v>
      </c>
      <c r="P457" s="21">
        <v>607.780029296875</v>
      </c>
      <c r="Q457" s="21">
        <v>605.21002197265625</v>
      </c>
      <c r="R457" s="21">
        <v>606.78997802734375</v>
      </c>
      <c r="S457">
        <v>43695200</v>
      </c>
      <c r="T457" s="16">
        <f>(SP500_Data[[#This Row],[Close]]-R458)/R458</f>
        <v>4.2699656756177689E-3</v>
      </c>
      <c r="U457" s="21">
        <v>60182500</v>
      </c>
    </row>
    <row r="458" spans="1:21" x14ac:dyDescent="0.25">
      <c r="A458" s="2">
        <v>45639</v>
      </c>
      <c r="B458" s="21">
        <v>448.44000244140625</v>
      </c>
      <c r="C458" s="21">
        <v>451.42999267578131</v>
      </c>
      <c r="D458" s="21">
        <v>445.57998657226563</v>
      </c>
      <c r="E458" s="21">
        <v>447.26998901367188</v>
      </c>
      <c r="F458" s="16">
        <f>(StockData[[#This Row],[Close]]-E459)/E459</f>
        <v>-5.0938885963122309E-3</v>
      </c>
      <c r="G458" s="21">
        <v>20177800</v>
      </c>
      <c r="H458" s="21">
        <f>IF(ISNUMBER(E458),MAX($E$2:E458),"")</f>
        <v>542.07000732421875</v>
      </c>
      <c r="I458" s="21">
        <f>IF(AND(ISNUMBER(E458),ISNUMBER(H458)),E458/H458-1,"")</f>
        <v>-0.17488519384885615</v>
      </c>
      <c r="L458"/>
      <c r="M458"/>
      <c r="N458" s="2">
        <v>45639</v>
      </c>
      <c r="O458" s="21">
        <v>606.4000244140625</v>
      </c>
      <c r="P458" s="21">
        <v>607.1300048828125</v>
      </c>
      <c r="Q458" s="21">
        <v>602.80999755859375</v>
      </c>
      <c r="R458" s="21">
        <v>604.21002197265625</v>
      </c>
      <c r="S458">
        <v>35904700</v>
      </c>
      <c r="T458" s="16">
        <f>(SP500_Data[[#This Row],[Close]]-R459)/R459</f>
        <v>-1.985589227643159E-4</v>
      </c>
      <c r="U458" s="21">
        <v>41435800</v>
      </c>
    </row>
    <row r="459" spans="1:21" x14ac:dyDescent="0.25">
      <c r="A459" s="2">
        <v>45638</v>
      </c>
      <c r="B459" s="21">
        <v>449.1099853515625</v>
      </c>
      <c r="C459" s="21">
        <v>456.16000366210938</v>
      </c>
      <c r="D459" s="21">
        <v>449.1099853515625</v>
      </c>
      <c r="E459" s="21">
        <v>449.55999755859375</v>
      </c>
      <c r="F459" s="16">
        <f>(StockData[[#This Row],[Close]]-E460)/E460</f>
        <v>1.2695323651228914E-3</v>
      </c>
      <c r="G459" s="21">
        <v>20834800</v>
      </c>
      <c r="H459" s="21">
        <f>IF(ISNUMBER(E459),MAX($E$2:E459),"")</f>
        <v>542.07000732421875</v>
      </c>
      <c r="I459" s="21">
        <f>IF(AND(ISNUMBER(E459),ISNUMBER(H459)),E459/H459-1,"")</f>
        <v>-0.17066063149716681</v>
      </c>
      <c r="L459"/>
      <c r="M459"/>
      <c r="N459" s="2">
        <v>45638</v>
      </c>
      <c r="O459" s="21">
        <v>606.58001708984375</v>
      </c>
      <c r="P459" s="21">
        <v>607.15997314453125</v>
      </c>
      <c r="Q459" s="21">
        <v>604.33001708984375</v>
      </c>
      <c r="R459" s="21">
        <v>604.33001708984375</v>
      </c>
      <c r="S459">
        <v>31543800</v>
      </c>
      <c r="T459" s="16">
        <f>(SP500_Data[[#This Row],[Close]]-R460)/R460</f>
        <v>-5.1526104922068302E-3</v>
      </c>
      <c r="U459" s="21">
        <v>42899700</v>
      </c>
    </row>
    <row r="460" spans="1:21" x14ac:dyDescent="0.25">
      <c r="A460" s="2">
        <v>45637</v>
      </c>
      <c r="B460" s="21">
        <v>444.04998779296869</v>
      </c>
      <c r="C460" s="21">
        <v>450.35000610351563</v>
      </c>
      <c r="D460" s="21">
        <v>444.04998779296869</v>
      </c>
      <c r="E460" s="21">
        <v>448.989990234375</v>
      </c>
      <c r="F460" s="16">
        <f>(StockData[[#This Row],[Close]]-E461)/E461</f>
        <v>1.2767021932965408E-2</v>
      </c>
      <c r="G460" s="21">
        <v>19200200</v>
      </c>
      <c r="H460" s="21">
        <f>IF(ISNUMBER(E460),MAX($E$2:E460),"")</f>
        <v>542.07000732421875</v>
      </c>
      <c r="I460" s="21">
        <f>IF(AND(ISNUMBER(E460),ISNUMBER(H460)),E460/H460-1,"")</f>
        <v>-0.17171216970536329</v>
      </c>
      <c r="L460"/>
      <c r="M460"/>
      <c r="N460" s="2">
        <v>45637</v>
      </c>
      <c r="O460" s="21">
        <v>605.780029296875</v>
      </c>
      <c r="P460" s="21">
        <v>608.42999267578125</v>
      </c>
      <c r="Q460" s="21">
        <v>605.5</v>
      </c>
      <c r="R460" s="21">
        <v>607.46002197265625</v>
      </c>
      <c r="S460">
        <v>28677700</v>
      </c>
      <c r="T460" s="16">
        <f>(SP500_Data[[#This Row],[Close]]-R461)/R461</f>
        <v>7.7306474353944178E-3</v>
      </c>
      <c r="U460" s="21">
        <v>30174700</v>
      </c>
    </row>
    <row r="461" spans="1:21" x14ac:dyDescent="0.25">
      <c r="A461" s="2">
        <v>45636</v>
      </c>
      <c r="B461" s="21">
        <v>444.3900146484375</v>
      </c>
      <c r="C461" s="21">
        <v>449.6199951171875</v>
      </c>
      <c r="D461" s="21">
        <v>441.60000610351563</v>
      </c>
      <c r="E461" s="21">
        <v>443.32998657226563</v>
      </c>
      <c r="F461" s="16">
        <f>(StockData[[#This Row],[Close]]-E462)/E462</f>
        <v>-6.031125303049575E-3</v>
      </c>
      <c r="G461" s="21">
        <v>18469500</v>
      </c>
      <c r="H461" s="21">
        <f>IF(ISNUMBER(E461),MAX($E$2:E461),"")</f>
        <v>542.07000732421875</v>
      </c>
      <c r="I461" s="21">
        <f>IF(AND(ISNUMBER(E461),ISNUMBER(H461)),E461/H461-1,"")</f>
        <v>-0.18215363222059899</v>
      </c>
      <c r="L461"/>
      <c r="M461"/>
      <c r="N461" s="2">
        <v>45636</v>
      </c>
      <c r="O461" s="21">
        <v>605.3699951171875</v>
      </c>
      <c r="P461" s="21">
        <v>605.79998779296875</v>
      </c>
      <c r="Q461" s="21">
        <v>602.1300048828125</v>
      </c>
      <c r="R461" s="21">
        <v>602.79998779296875</v>
      </c>
      <c r="S461">
        <v>37234500</v>
      </c>
      <c r="T461" s="16">
        <f>(SP500_Data[[#This Row],[Close]]-R462)/R462</f>
        <v>-3.1090906026066015E-3</v>
      </c>
      <c r="U461" s="21">
        <v>47268200</v>
      </c>
    </row>
    <row r="462" spans="1:21" x14ac:dyDescent="0.25">
      <c r="A462" s="2">
        <v>45635</v>
      </c>
      <c r="B462" s="21">
        <v>442.60000610351563</v>
      </c>
      <c r="C462" s="21">
        <v>448.32998657226563</v>
      </c>
      <c r="D462" s="21">
        <v>440.5</v>
      </c>
      <c r="E462" s="21">
        <v>446.01998901367188</v>
      </c>
      <c r="F462" s="16">
        <f>(StockData[[#This Row],[Close]]-E463)/E463</f>
        <v>5.5233258538655346E-3</v>
      </c>
      <c r="G462" s="21">
        <v>19144400</v>
      </c>
      <c r="H462" s="21">
        <f>IF(ISNUMBER(E462),MAX($E$2:E462),"")</f>
        <v>542.07000732421875</v>
      </c>
      <c r="I462" s="21">
        <f>IF(AND(ISNUMBER(E462),ISNUMBER(H462)),E462/H462-1,"")</f>
        <v>-0.17719116906074861</v>
      </c>
      <c r="L462"/>
      <c r="M462"/>
      <c r="N462" s="2">
        <v>45635</v>
      </c>
      <c r="O462" s="21">
        <v>607.69000244140625</v>
      </c>
      <c r="P462" s="21">
        <v>607.8599853515625</v>
      </c>
      <c r="Q462" s="21">
        <v>604.08001708984375</v>
      </c>
      <c r="R462" s="21">
        <v>604.67999267578125</v>
      </c>
      <c r="S462">
        <v>34742700</v>
      </c>
      <c r="T462" s="16">
        <f>(SP500_Data[[#This Row],[Close]]-R463)/R463</f>
        <v>-5.1496436310440302E-3</v>
      </c>
      <c r="U462" s="21">
        <v>34979900</v>
      </c>
    </row>
    <row r="463" spans="1:21" x14ac:dyDescent="0.25">
      <c r="A463" s="2">
        <v>45632</v>
      </c>
      <c r="B463" s="21">
        <v>442.29998779296869</v>
      </c>
      <c r="C463" s="21">
        <v>446.10000610351563</v>
      </c>
      <c r="D463" s="21">
        <v>441.76998901367188</v>
      </c>
      <c r="E463" s="21">
        <v>443.57000732421869</v>
      </c>
      <c r="F463" s="16">
        <f>(StockData[[#This Row],[Close]]-E464)/E464</f>
        <v>2.1463382077433471E-3</v>
      </c>
      <c r="G463" s="21">
        <v>18821000</v>
      </c>
      <c r="H463" s="21">
        <f>IF(ISNUMBER(E463),MAX($E$2:E463),"")</f>
        <v>542.07000732421875</v>
      </c>
      <c r="I463" s="21">
        <f>IF(AND(ISNUMBER(E463),ISNUMBER(H463)),E463/H463-1,"")</f>
        <v>-0.18171084669712412</v>
      </c>
      <c r="L463"/>
      <c r="M463"/>
      <c r="N463" s="2">
        <v>45632</v>
      </c>
      <c r="O463" s="21">
        <v>607.44000244140625</v>
      </c>
      <c r="P463" s="21">
        <v>609.07000732421875</v>
      </c>
      <c r="Q463" s="21">
        <v>607.02001953125</v>
      </c>
      <c r="R463" s="21">
        <v>607.80999755859375</v>
      </c>
      <c r="S463">
        <v>31241500</v>
      </c>
      <c r="T463" s="16">
        <f>(SP500_Data[[#This Row],[Close]]-R464)/R464</f>
        <v>1.8956655539700772E-3</v>
      </c>
      <c r="U463" s="21">
        <v>49314600</v>
      </c>
    </row>
    <row r="464" spans="1:21" x14ac:dyDescent="0.25">
      <c r="A464" s="2">
        <v>45631</v>
      </c>
      <c r="B464" s="21">
        <v>437.92001342773438</v>
      </c>
      <c r="C464" s="21">
        <v>444.66000366210938</v>
      </c>
      <c r="D464" s="21">
        <v>436.17001342773438</v>
      </c>
      <c r="E464" s="21">
        <v>442.6199951171875</v>
      </c>
      <c r="F464" s="16">
        <f>(StockData[[#This Row],[Close]]-E465)/E465</f>
        <v>1.1887845845700445E-2</v>
      </c>
      <c r="G464" s="21">
        <v>21697800</v>
      </c>
      <c r="H464" s="21">
        <f>IF(ISNUMBER(E464),MAX($E$2:E464),"")</f>
        <v>542.07000732421875</v>
      </c>
      <c r="I464" s="21">
        <f>IF(AND(ISNUMBER(E464),ISNUMBER(H464)),E464/H464-1,"")</f>
        <v>-0.1834634103774514</v>
      </c>
      <c r="L464"/>
      <c r="M464"/>
      <c r="N464" s="2">
        <v>45631</v>
      </c>
      <c r="O464" s="21">
        <v>607.65997314453125</v>
      </c>
      <c r="P464" s="21">
        <v>608.47998046875</v>
      </c>
      <c r="Q464" s="21">
        <v>606.29998779296875</v>
      </c>
      <c r="R464" s="21">
        <v>606.65997314453125</v>
      </c>
      <c r="S464">
        <v>28762200</v>
      </c>
      <c r="T464" s="16">
        <f>(SP500_Data[[#This Row],[Close]]-R465)/R465</f>
        <v>-1.6456571836140194E-3</v>
      </c>
      <c r="U464" s="21">
        <v>34183800</v>
      </c>
    </row>
    <row r="465" spans="1:21" x14ac:dyDescent="0.25">
      <c r="A465" s="2">
        <v>45630</v>
      </c>
      <c r="B465" s="21">
        <v>433.02999877929688</v>
      </c>
      <c r="C465" s="21">
        <v>439.67001342773438</v>
      </c>
      <c r="D465" s="21">
        <v>432.6300048828125</v>
      </c>
      <c r="E465" s="21">
        <v>437.42001342773438</v>
      </c>
      <c r="F465" s="16">
        <f>(StockData[[#This Row],[Close]]-E466)/E466</f>
        <v>1.442486327601649E-2</v>
      </c>
      <c r="G465" s="21">
        <v>26009400</v>
      </c>
      <c r="H465" s="21">
        <f>IF(ISNUMBER(E465),MAX($E$2:E465),"")</f>
        <v>542.07000732421875</v>
      </c>
      <c r="I465" s="21">
        <f>IF(AND(ISNUMBER(E465),ISNUMBER(H465)),E465/H465-1,"")</f>
        <v>-0.19305623347999024</v>
      </c>
      <c r="L465"/>
      <c r="M465"/>
      <c r="N465" s="2">
        <v>45630</v>
      </c>
      <c r="O465" s="21">
        <v>605.6300048828125</v>
      </c>
      <c r="P465" s="21">
        <v>607.90997314453125</v>
      </c>
      <c r="Q465" s="21">
        <v>604.95001220703125</v>
      </c>
      <c r="R465" s="21">
        <v>607.65997314453125</v>
      </c>
      <c r="S465">
        <v>42787600</v>
      </c>
      <c r="T465" s="16">
        <f>(SP500_Data[[#This Row],[Close]]-R466)/R466</f>
        <v>6.2095348094251927E-3</v>
      </c>
      <c r="U465" s="21">
        <v>36439000</v>
      </c>
    </row>
    <row r="466" spans="1:21" x14ac:dyDescent="0.25">
      <c r="A466" s="2">
        <v>45629</v>
      </c>
      <c r="B466" s="21">
        <v>429.83999633789063</v>
      </c>
      <c r="C466" s="21">
        <v>432.47000122070313</v>
      </c>
      <c r="D466" s="21">
        <v>427.739990234375</v>
      </c>
      <c r="E466" s="21">
        <v>431.20001220703131</v>
      </c>
      <c r="F466" s="16">
        <f>(StockData[[#This Row],[Close]]-E467)/E467</f>
        <v>5.1046734209248717E-4</v>
      </c>
      <c r="G466" s="21">
        <v>18302000</v>
      </c>
      <c r="H466" s="21">
        <f>IF(ISNUMBER(E466),MAX($E$2:E466),"")</f>
        <v>542.07000732421875</v>
      </c>
      <c r="I466" s="21">
        <f>IF(AND(ISNUMBER(E466),ISNUMBER(H466)),E466/H466-1,"")</f>
        <v>-0.2045307683862958</v>
      </c>
      <c r="L466"/>
      <c r="M466"/>
      <c r="N466" s="2">
        <v>45629</v>
      </c>
      <c r="O466" s="21">
        <v>603.3900146484375</v>
      </c>
      <c r="P466" s="21">
        <v>604.15997314453125</v>
      </c>
      <c r="Q466" s="21">
        <v>602.34002685546875</v>
      </c>
      <c r="R466" s="21">
        <v>603.90997314453125</v>
      </c>
      <c r="S466">
        <v>26906600</v>
      </c>
      <c r="T466" s="16">
        <f>(SP500_Data[[#This Row],[Close]]-R467)/R467</f>
        <v>4.6380772899634517E-4</v>
      </c>
      <c r="U466" s="21">
        <v>37416800</v>
      </c>
    </row>
    <row r="467" spans="1:21" x14ac:dyDescent="0.25">
      <c r="A467" s="2">
        <v>45628</v>
      </c>
      <c r="B467" s="21">
        <v>421.57000732421869</v>
      </c>
      <c r="C467" s="21">
        <v>433</v>
      </c>
      <c r="D467" s="21">
        <v>421.30999755859375</v>
      </c>
      <c r="E467" s="21">
        <v>430.98001098632813</v>
      </c>
      <c r="F467" s="16">
        <f>(StockData[[#This Row],[Close]]-E468)/E468</f>
        <v>1.7758512452168095E-2</v>
      </c>
      <c r="G467" s="21">
        <v>20207200</v>
      </c>
      <c r="H467" s="21">
        <f>IF(ISNUMBER(E467),MAX($E$2:E467),"")</f>
        <v>542.07000732421875</v>
      </c>
      <c r="I467" s="21">
        <f>IF(AND(ISNUMBER(E467),ISNUMBER(H467)),E467/H467-1,"")</f>
        <v>-0.2049366222755179</v>
      </c>
      <c r="L467"/>
      <c r="M467"/>
      <c r="N467" s="2">
        <v>45628</v>
      </c>
      <c r="O467" s="21">
        <v>602.969970703125</v>
      </c>
      <c r="P467" s="21">
        <v>604.32000732421875</v>
      </c>
      <c r="Q467" s="21">
        <v>602.469970703125</v>
      </c>
      <c r="R467" s="21">
        <v>603.6300048828125</v>
      </c>
      <c r="S467">
        <v>31746000</v>
      </c>
      <c r="T467" s="16">
        <f>(SP500_Data[[#This Row],[Close]]-R468)/R468</f>
        <v>1.7924107737511648E-3</v>
      </c>
      <c r="U467" s="21">
        <v>34393700</v>
      </c>
    </row>
    <row r="468" spans="1:21" x14ac:dyDescent="0.25">
      <c r="A468" s="2">
        <v>45625</v>
      </c>
      <c r="B468" s="21">
        <v>420.08999633789063</v>
      </c>
      <c r="C468" s="21">
        <v>424.8800048828125</v>
      </c>
      <c r="D468" s="21">
        <v>417.79998779296869</v>
      </c>
      <c r="E468" s="21">
        <v>423.45999145507813</v>
      </c>
      <c r="F468" s="16">
        <f>(StockData[[#This Row],[Close]]-E469)/E469</f>
        <v>1.1111402906785134E-3</v>
      </c>
      <c r="G468" s="21">
        <v>16271900</v>
      </c>
      <c r="H468" s="21">
        <f>IF(ISNUMBER(E468),MAX($E$2:E468),"")</f>
        <v>542.07000732421875</v>
      </c>
      <c r="I468" s="21">
        <f>IF(AND(ISNUMBER(E468),ISNUMBER(H468)),E468/H468-1,"")</f>
        <v>-0.21880940518112546</v>
      </c>
      <c r="L468"/>
      <c r="M468"/>
      <c r="N468" s="2">
        <v>45625</v>
      </c>
      <c r="O468" s="21">
        <v>599.65997314453125</v>
      </c>
      <c r="P468" s="21">
        <v>603.3499755859375</v>
      </c>
      <c r="Q468" s="21">
        <v>599.3800048828125</v>
      </c>
      <c r="R468" s="21">
        <v>602.54998779296875</v>
      </c>
      <c r="S468">
        <v>30177400</v>
      </c>
      <c r="T468" s="16">
        <f>(SP500_Data[[#This Row],[Close]]-R469)/R469</f>
        <v>6.2120645207517792E-3</v>
      </c>
      <c r="U468" s="21">
        <v>30725400</v>
      </c>
    </row>
    <row r="469" spans="1:21" x14ac:dyDescent="0.25">
      <c r="A469" s="2">
        <v>45623</v>
      </c>
      <c r="B469" s="21">
        <v>425.1099853515625</v>
      </c>
      <c r="C469" s="21">
        <v>427.23001098632813</v>
      </c>
      <c r="D469" s="21">
        <v>422.01998901367188</v>
      </c>
      <c r="E469" s="21">
        <v>422.989990234375</v>
      </c>
      <c r="F469" s="16">
        <f>(StockData[[#This Row],[Close]]-E470)/E470</f>
        <v>-1.1682516213199075E-2</v>
      </c>
      <c r="G469" s="21">
        <v>18332400</v>
      </c>
      <c r="H469" s="21">
        <f>IF(ISNUMBER(E469),MAX($E$2:E469),"")</f>
        <v>542.07000732421875</v>
      </c>
      <c r="I469" s="21">
        <f>IF(AND(ISNUMBER(E469),ISNUMBER(H469)),E469/H469-1,"")</f>
        <v>-0.21967645411272596</v>
      </c>
      <c r="L469"/>
      <c r="M469"/>
      <c r="N469" s="2">
        <v>45623</v>
      </c>
      <c r="O469" s="21">
        <v>600.46002197265625</v>
      </c>
      <c r="P469" s="21">
        <v>600.8499755859375</v>
      </c>
      <c r="Q469" s="21">
        <v>597.280029296875</v>
      </c>
      <c r="R469" s="21">
        <v>598.83001708984375</v>
      </c>
      <c r="S469">
        <v>34000200</v>
      </c>
      <c r="T469" s="16">
        <f>(SP500_Data[[#This Row],[Close]]-R470)/R470</f>
        <v>-3.0300628489846105E-3</v>
      </c>
      <c r="U469" s="21">
        <v>54203600</v>
      </c>
    </row>
    <row r="470" spans="1:21" x14ac:dyDescent="0.25">
      <c r="A470" s="2">
        <v>45622</v>
      </c>
      <c r="B470" s="21">
        <v>419.58999633789063</v>
      </c>
      <c r="C470" s="21">
        <v>429.04000854492188</v>
      </c>
      <c r="D470" s="21">
        <v>418.85000610351563</v>
      </c>
      <c r="E470" s="21">
        <v>427.989990234375</v>
      </c>
      <c r="F470" s="16">
        <f>(StockData[[#This Row],[Close]]-E471)/E471</f>
        <v>2.1968006642322464E-2</v>
      </c>
      <c r="G470" s="21">
        <v>23458900</v>
      </c>
      <c r="H470" s="21">
        <f>IF(ISNUMBER(E470),MAX($E$2:E470),"")</f>
        <v>542.07000732421875</v>
      </c>
      <c r="I470" s="21">
        <f>IF(AND(ISNUMBER(E470),ISNUMBER(H470)),E470/H470-1,"")</f>
        <v>-0.21045255326515622</v>
      </c>
      <c r="L470"/>
      <c r="M470"/>
      <c r="N470" s="2">
        <v>45622</v>
      </c>
      <c r="O470" s="21">
        <v>598.79998779296875</v>
      </c>
      <c r="P470" s="21">
        <v>601.33001708984375</v>
      </c>
      <c r="Q470" s="21">
        <v>598.07000732421875</v>
      </c>
      <c r="R470" s="21">
        <v>600.6500244140625</v>
      </c>
      <c r="S470">
        <v>45621300</v>
      </c>
      <c r="T470" s="16">
        <f>(SP500_Data[[#This Row],[Close]]-R471)/R471</f>
        <v>5.2214867273848277E-3</v>
      </c>
      <c r="U470" s="21">
        <v>36217200</v>
      </c>
    </row>
    <row r="471" spans="1:21" x14ac:dyDescent="0.25">
      <c r="A471" s="2">
        <v>45621</v>
      </c>
      <c r="B471" s="21">
        <v>418.3800048828125</v>
      </c>
      <c r="C471" s="21">
        <v>421.07998657226563</v>
      </c>
      <c r="D471" s="21">
        <v>414.85000610351563</v>
      </c>
      <c r="E471" s="21">
        <v>418.79000854492188</v>
      </c>
      <c r="F471" s="16">
        <f>(StockData[[#This Row],[Close]]-E472)/E472</f>
        <v>4.2925864386615708E-3</v>
      </c>
      <c r="G471" s="21">
        <v>27691100</v>
      </c>
      <c r="H471" s="21">
        <f>IF(ISNUMBER(E471),MAX($E$2:E471),"")</f>
        <v>542.07000732421875</v>
      </c>
      <c r="I471" s="21">
        <f>IF(AND(ISNUMBER(E471),ISNUMBER(H471)),E471/H471-1,"")</f>
        <v>-0.22742449704575074</v>
      </c>
      <c r="L471"/>
      <c r="M471"/>
      <c r="N471" s="2">
        <v>45621</v>
      </c>
      <c r="O471" s="21">
        <v>599.52001953125</v>
      </c>
      <c r="P471" s="21">
        <v>600.8599853515625</v>
      </c>
      <c r="Q471" s="21">
        <v>595.20001220703125</v>
      </c>
      <c r="R471" s="21">
        <v>597.530029296875</v>
      </c>
      <c r="S471">
        <v>42441400</v>
      </c>
      <c r="T471" s="16">
        <f>(SP500_Data[[#This Row],[Close]]-R472)/R472</f>
        <v>3.3920832532185639E-3</v>
      </c>
      <c r="U471" s="21">
        <v>42268000</v>
      </c>
    </row>
    <row r="472" spans="1:21" x14ac:dyDescent="0.25">
      <c r="A472" s="2">
        <v>45618</v>
      </c>
      <c r="B472" s="21">
        <v>411.3699951171875</v>
      </c>
      <c r="C472" s="21">
        <v>417.39999389648438</v>
      </c>
      <c r="D472" s="21">
        <v>411.05999755859375</v>
      </c>
      <c r="E472" s="21">
        <v>417</v>
      </c>
      <c r="F472" s="16">
        <f>(StockData[[#This Row],[Close]]-E473)/E473</f>
        <v>1.0003160635686919E-2</v>
      </c>
      <c r="G472" s="21">
        <v>24814600</v>
      </c>
      <c r="H472" s="21">
        <f>IF(ISNUMBER(E472),MAX($E$2:E472),"")</f>
        <v>542.07000732421875</v>
      </c>
      <c r="I472" s="21">
        <f>IF(AND(ISNUMBER(E472),ISNUMBER(H472)),E472/H472-1,"")</f>
        <v>-0.23072666931268315</v>
      </c>
      <c r="L472"/>
      <c r="M472"/>
      <c r="N472" s="2">
        <v>45618</v>
      </c>
      <c r="O472" s="21">
        <v>593.65997314453125</v>
      </c>
      <c r="P472" s="21">
        <v>596.1500244140625</v>
      </c>
      <c r="Q472" s="21">
        <v>593.1500244140625</v>
      </c>
      <c r="R472" s="21">
        <v>595.510009765625</v>
      </c>
      <c r="S472">
        <v>38226400</v>
      </c>
      <c r="T472" s="16">
        <f>(SP500_Data[[#This Row],[Close]]-R473)/R473</f>
        <v>3.0994102926494307E-3</v>
      </c>
      <c r="U472" s="21">
        <v>44138100</v>
      </c>
    </row>
    <row r="473" spans="1:21" x14ac:dyDescent="0.25">
      <c r="A473" s="2">
        <v>45617</v>
      </c>
      <c r="B473" s="21">
        <v>419.5</v>
      </c>
      <c r="C473" s="21">
        <v>419.77999877929688</v>
      </c>
      <c r="D473" s="21">
        <v>410.29000854492188</v>
      </c>
      <c r="E473" s="21">
        <v>412.8699951171875</v>
      </c>
      <c r="F473" s="16">
        <f>(StockData[[#This Row],[Close]]-E474)/E474</f>
        <v>-6.3057959969374452E-3</v>
      </c>
      <c r="G473" s="21">
        <v>20780200</v>
      </c>
      <c r="H473" s="21">
        <f>IF(ISNUMBER(E473),MAX($E$2:E473),"")</f>
        <v>542.07000732421875</v>
      </c>
      <c r="I473" s="21">
        <f>IF(AND(ISNUMBER(E473),ISNUMBER(H473)),E473/H473-1,"")</f>
        <v>-0.23834562042049146</v>
      </c>
      <c r="L473"/>
      <c r="M473"/>
      <c r="N473" s="2">
        <v>45617</v>
      </c>
      <c r="O473" s="21">
        <v>593.4000244140625</v>
      </c>
      <c r="P473" s="21">
        <v>595.1199951171875</v>
      </c>
      <c r="Q473" s="21">
        <v>587.45001220703125</v>
      </c>
      <c r="R473" s="21">
        <v>593.66998291015625</v>
      </c>
      <c r="S473">
        <v>46750300</v>
      </c>
      <c r="T473" s="16">
        <f>(SP500_Data[[#This Row],[Close]]-R474)/R474</f>
        <v>5.3683029807895851E-3</v>
      </c>
      <c r="U473" s="21">
        <v>37912200</v>
      </c>
    </row>
    <row r="474" spans="1:21" x14ac:dyDescent="0.25">
      <c r="A474" s="2">
        <v>45616</v>
      </c>
      <c r="B474" s="21">
        <v>416.8699951171875</v>
      </c>
      <c r="C474" s="21">
        <v>417.29000854492188</v>
      </c>
      <c r="D474" s="21">
        <v>410.57998657226563</v>
      </c>
      <c r="E474" s="21">
        <v>415.489990234375</v>
      </c>
      <c r="F474" s="16">
        <f>(StockData[[#This Row],[Close]]-E475)/E475</f>
        <v>-5.5052018083375752E-3</v>
      </c>
      <c r="G474" s="21">
        <v>19191700</v>
      </c>
      <c r="H474" s="21">
        <f>IF(ISNUMBER(E474),MAX($E$2:E474),"")</f>
        <v>542.07000732421875</v>
      </c>
      <c r="I474" s="21">
        <f>IF(AND(ISNUMBER(E474),ISNUMBER(H474)),E474/H474-1,"")</f>
        <v>-0.23351230538408052</v>
      </c>
      <c r="L474"/>
      <c r="M474"/>
      <c r="N474" s="2">
        <v>45616</v>
      </c>
      <c r="O474" s="21">
        <v>590.3800048828125</v>
      </c>
      <c r="P474" s="21">
        <v>590.78997802734375</v>
      </c>
      <c r="Q474" s="21">
        <v>584.6300048828125</v>
      </c>
      <c r="R474" s="21">
        <v>590.5</v>
      </c>
      <c r="S474">
        <v>50032600</v>
      </c>
      <c r="T474" s="16">
        <f>(SP500_Data[[#This Row],[Close]]-R475)/R475</f>
        <v>3.3883146055798107E-4</v>
      </c>
      <c r="U474" s="21">
        <v>37398700</v>
      </c>
    </row>
    <row r="475" spans="1:21" x14ac:dyDescent="0.25">
      <c r="A475" s="2">
        <v>45615</v>
      </c>
      <c r="B475" s="21">
        <v>413.1099853515625</v>
      </c>
      <c r="C475" s="21">
        <v>417.94000244140625</v>
      </c>
      <c r="D475" s="21">
        <v>411.54998779296869</v>
      </c>
      <c r="E475" s="21">
        <v>417.79000854492188</v>
      </c>
      <c r="F475" s="16">
        <f>(StockData[[#This Row],[Close]]-E476)/E476</f>
        <v>4.8826215403478543E-3</v>
      </c>
      <c r="G475" s="21">
        <v>18133500</v>
      </c>
      <c r="H475" s="21">
        <f>IF(ISNUMBER(E475),MAX($E$2:E475),"")</f>
        <v>542.07000732421875</v>
      </c>
      <c r="I475" s="21">
        <f>IF(AND(ISNUMBER(E475),ISNUMBER(H475)),E475/H475-1,"")</f>
        <v>-0.22926927721526469</v>
      </c>
      <c r="L475"/>
      <c r="M475"/>
      <c r="N475" s="2">
        <v>45615</v>
      </c>
      <c r="O475" s="21">
        <v>584.71002197265625</v>
      </c>
      <c r="P475" s="21">
        <v>591.03997802734375</v>
      </c>
      <c r="Q475" s="21">
        <v>584.030029296875</v>
      </c>
      <c r="R475" s="21">
        <v>590.29998779296875</v>
      </c>
      <c r="S475">
        <v>49412000</v>
      </c>
      <c r="T475" s="16">
        <f>(SP500_Data[[#This Row],[Close]]-R476)/R476</f>
        <v>3.6554676352315474E-3</v>
      </c>
      <c r="U475" s="21">
        <v>49964700</v>
      </c>
    </row>
    <row r="476" spans="1:21" x14ac:dyDescent="0.25">
      <c r="A476" s="2">
        <v>45614</v>
      </c>
      <c r="B476" s="21">
        <v>414.8699951171875</v>
      </c>
      <c r="C476" s="21">
        <v>418.39999389648438</v>
      </c>
      <c r="D476" s="21">
        <v>412.10000610351563</v>
      </c>
      <c r="E476" s="21">
        <v>415.760009765625</v>
      </c>
      <c r="F476" s="16">
        <f>(StockData[[#This Row],[Close]]-E477)/E477</f>
        <v>1.8313488328313254E-3</v>
      </c>
      <c r="G476" s="21">
        <v>24727000</v>
      </c>
      <c r="H476" s="21">
        <f>IF(ISNUMBER(E476),MAX($E$2:E476),"")</f>
        <v>542.07000732421875</v>
      </c>
      <c r="I476" s="21">
        <f>IF(AND(ISNUMBER(E476),ISNUMBER(H476)),E476/H476-1,"")</f>
        <v>-0.23301417870744912</v>
      </c>
      <c r="L476"/>
      <c r="M476"/>
      <c r="N476" s="2">
        <v>45614</v>
      </c>
      <c r="O476" s="21">
        <v>586.219970703125</v>
      </c>
      <c r="P476" s="21">
        <v>589.489990234375</v>
      </c>
      <c r="Q476" s="21">
        <v>585.34002685546875</v>
      </c>
      <c r="R476" s="21">
        <v>588.1500244140625</v>
      </c>
      <c r="S476">
        <v>37001700</v>
      </c>
      <c r="T476" s="16">
        <f>(SP500_Data[[#This Row],[Close]]-R477)/R477</f>
        <v>4.0973528195689286E-3</v>
      </c>
      <c r="U476" s="21">
        <v>42939100</v>
      </c>
    </row>
    <row r="477" spans="1:21" x14ac:dyDescent="0.25">
      <c r="A477" s="2">
        <v>45611</v>
      </c>
      <c r="B477" s="21">
        <v>419.82000732421869</v>
      </c>
      <c r="C477" s="21">
        <v>422.79998779296869</v>
      </c>
      <c r="D477" s="21">
        <v>413.6400146484375</v>
      </c>
      <c r="E477" s="21">
        <v>415</v>
      </c>
      <c r="F477" s="16">
        <f>(StockData[[#This Row],[Close]]-E478)/E478</f>
        <v>-2.785264175886017E-2</v>
      </c>
      <c r="G477" s="21">
        <v>28247600</v>
      </c>
      <c r="H477" s="21">
        <f>IF(ISNUMBER(E477),MAX($E$2:E477),"")</f>
        <v>542.07000732421875</v>
      </c>
      <c r="I477" s="21">
        <f>IF(AND(ISNUMBER(E477),ISNUMBER(H477)),E477/H477-1,"")</f>
        <v>-0.23441622965171105</v>
      </c>
      <c r="L477"/>
      <c r="M477"/>
      <c r="N477" s="2">
        <v>45611</v>
      </c>
      <c r="O477" s="21">
        <v>589.719970703125</v>
      </c>
      <c r="P477" s="21">
        <v>590.20001220703125</v>
      </c>
      <c r="Q477" s="21">
        <v>583.8599853515625</v>
      </c>
      <c r="R477" s="21">
        <v>585.75</v>
      </c>
      <c r="S477">
        <v>75988800</v>
      </c>
      <c r="T477" s="16">
        <f>(SP500_Data[[#This Row],[Close]]-R478)/R478</f>
        <v>-1.2808588351979736E-2</v>
      </c>
      <c r="U477" s="21">
        <v>40846500</v>
      </c>
    </row>
    <row r="478" spans="1:21" x14ac:dyDescent="0.25">
      <c r="A478" s="2">
        <v>45610</v>
      </c>
      <c r="B478" s="21">
        <v>425</v>
      </c>
      <c r="C478" s="21">
        <v>428.17001342773438</v>
      </c>
      <c r="D478" s="21">
        <v>420</v>
      </c>
      <c r="E478" s="21">
        <v>426.8900146484375</v>
      </c>
      <c r="F478" s="16">
        <f>(StockData[[#This Row],[Close]]-E479)/E479</f>
        <v>3.9746058158232726E-3</v>
      </c>
      <c r="G478" s="21">
        <v>30246900</v>
      </c>
      <c r="H478" s="21">
        <f>IF(ISNUMBER(E478),MAX($E$2:E478),"")</f>
        <v>542.07000732421875</v>
      </c>
      <c r="I478" s="21">
        <f>IF(AND(ISNUMBER(E478),ISNUMBER(H478)),E478/H478-1,"")</f>
        <v>-0.21248176641304317</v>
      </c>
      <c r="L478"/>
      <c r="M478"/>
      <c r="N478" s="2">
        <v>45610</v>
      </c>
      <c r="O478" s="21">
        <v>597.32000732421875</v>
      </c>
      <c r="P478" s="21">
        <v>597.80999755859375</v>
      </c>
      <c r="Q478" s="21">
        <v>592.6500244140625</v>
      </c>
      <c r="R478" s="21">
        <v>593.3499755859375</v>
      </c>
      <c r="S478">
        <v>38904100</v>
      </c>
      <c r="T478" s="16">
        <f>(SP500_Data[[#This Row],[Close]]-R479)/R479</f>
        <v>-6.430159312396589E-3</v>
      </c>
      <c r="U478" s="21">
        <v>38097800</v>
      </c>
    </row>
    <row r="479" spans="1:21" x14ac:dyDescent="0.25">
      <c r="A479" s="2">
        <v>45609</v>
      </c>
      <c r="B479" s="21">
        <v>421.6400146484375</v>
      </c>
      <c r="C479" s="21">
        <v>429.32998657226563</v>
      </c>
      <c r="D479" s="21">
        <v>418.20999145507813</v>
      </c>
      <c r="E479" s="21">
        <v>425.20001220703131</v>
      </c>
      <c r="F479" s="16">
        <f>(StockData[[#This Row],[Close]]-E480)/E480</f>
        <v>5.1296915916040527E-3</v>
      </c>
      <c r="G479" s="21">
        <v>21502200</v>
      </c>
      <c r="H479" s="21">
        <f>IF(ISNUMBER(E479),MAX($E$2:E479),"")</f>
        <v>542.07000732421875</v>
      </c>
      <c r="I479" s="21">
        <f>IF(AND(ISNUMBER(E479),ISNUMBER(H479)),E479/H479-1,"")</f>
        <v>-0.2155994494033795</v>
      </c>
      <c r="L479"/>
      <c r="M479"/>
      <c r="N479" s="2">
        <v>45609</v>
      </c>
      <c r="O479" s="21">
        <v>597.3699951171875</v>
      </c>
      <c r="P479" s="21">
        <v>599.22998046875</v>
      </c>
      <c r="Q479" s="21">
        <v>594.96002197265625</v>
      </c>
      <c r="R479" s="21">
        <v>597.19000244140625</v>
      </c>
      <c r="S479">
        <v>47388600</v>
      </c>
      <c r="T479" s="16">
        <f>(SP500_Data[[#This Row],[Close]]-R480)/R480</f>
        <v>4.8580669372296035E-4</v>
      </c>
      <c r="U479" s="21">
        <v>72668800</v>
      </c>
    </row>
    <row r="480" spans="1:21" x14ac:dyDescent="0.25">
      <c r="A480" s="2">
        <v>45608</v>
      </c>
      <c r="B480" s="21">
        <v>418.25</v>
      </c>
      <c r="C480" s="21">
        <v>424.44000244140625</v>
      </c>
      <c r="D480" s="21">
        <v>417.20001220703131</v>
      </c>
      <c r="E480" s="21">
        <v>423.02999877929688</v>
      </c>
      <c r="F480" s="16">
        <f>(StockData[[#This Row],[Close]]-E481)/E481</f>
        <v>1.2009255511576252E-2</v>
      </c>
      <c r="G480" s="21">
        <v>19401200</v>
      </c>
      <c r="H480" s="21">
        <f>IF(ISNUMBER(E480),MAX($E$2:E480),"")</f>
        <v>542.07000732421875</v>
      </c>
      <c r="I480" s="21">
        <f>IF(AND(ISNUMBER(E480),ISNUMBER(H480)),E480/H480-1,"")</f>
        <v>-0.21960264714244293</v>
      </c>
      <c r="L480"/>
      <c r="M480"/>
      <c r="N480" s="2">
        <v>45608</v>
      </c>
      <c r="O480" s="21">
        <v>598.67999267578125</v>
      </c>
      <c r="P480" s="21">
        <v>599.28997802734375</v>
      </c>
      <c r="Q480" s="21">
        <v>594.3699951171875</v>
      </c>
      <c r="R480" s="21">
        <v>596.9000244140625</v>
      </c>
      <c r="S480">
        <v>43006100</v>
      </c>
      <c r="T480" s="16">
        <f>(SP500_Data[[#This Row],[Close]]-R481)/R481</f>
        <v>-3.1063954192441165E-3</v>
      </c>
      <c r="U480" s="21">
        <v>63557400</v>
      </c>
    </row>
    <row r="481" spans="1:21" x14ac:dyDescent="0.25">
      <c r="A481" s="2">
        <v>45607</v>
      </c>
      <c r="B481" s="21">
        <v>422.51998901367188</v>
      </c>
      <c r="C481" s="21">
        <v>424.80999755859375</v>
      </c>
      <c r="D481" s="21">
        <v>416</v>
      </c>
      <c r="E481" s="21">
        <v>418.010009765625</v>
      </c>
      <c r="F481" s="16">
        <f>(StockData[[#This Row],[Close]]-E482)/E482</f>
        <v>-1.0720875390940106E-2</v>
      </c>
      <c r="G481" s="21">
        <v>24503300</v>
      </c>
      <c r="H481" s="21">
        <f>IF(ISNUMBER(E481),MAX($E$2:E481),"")</f>
        <v>542.07000732421875</v>
      </c>
      <c r="I481" s="21">
        <f>IF(AND(ISNUMBER(E481),ISNUMBER(H481)),E481/H481-1,"")</f>
        <v>-0.2288634233260427</v>
      </c>
      <c r="L481"/>
      <c r="M481"/>
      <c r="N481" s="2">
        <v>45607</v>
      </c>
      <c r="O481" s="21">
        <v>599.80999755859375</v>
      </c>
      <c r="P481" s="21">
        <v>600.16998291015625</v>
      </c>
      <c r="Q481" s="21">
        <v>597</v>
      </c>
      <c r="R481" s="21">
        <v>598.760009765625</v>
      </c>
      <c r="S481">
        <v>37586800</v>
      </c>
      <c r="T481" s="16">
        <f>(SP500_Data[[#This Row],[Close]]-R482)/R482</f>
        <v>9.5288674483419368E-4</v>
      </c>
      <c r="U481" s="21">
        <v>42100900</v>
      </c>
    </row>
    <row r="482" spans="1:21" x14ac:dyDescent="0.25">
      <c r="A482" s="2">
        <v>45604</v>
      </c>
      <c r="B482" s="21">
        <v>425.32000732421869</v>
      </c>
      <c r="C482" s="21">
        <v>426.5</v>
      </c>
      <c r="D482" s="21">
        <v>421.77999877929688</v>
      </c>
      <c r="E482" s="21">
        <v>422.54000854492188</v>
      </c>
      <c r="F482" s="16">
        <f>(StockData[[#This Row],[Close]]-E483)/E483</f>
        <v>-6.7930897694415222E-3</v>
      </c>
      <c r="G482" s="21">
        <v>16891400</v>
      </c>
      <c r="H482" s="21">
        <f>IF(ISNUMBER(E482),MAX($E$2:E482),"")</f>
        <v>542.07000732421875</v>
      </c>
      <c r="I482" s="21">
        <f>IF(AND(ISNUMBER(E482),ISNUMBER(H482)),E482/H482-1,"")</f>
        <v>-0.22050657141007346</v>
      </c>
      <c r="L482"/>
      <c r="M482"/>
      <c r="N482" s="2">
        <v>45604</v>
      </c>
      <c r="O482" s="21">
        <v>596.16998291015625</v>
      </c>
      <c r="P482" s="21">
        <v>599.6400146484375</v>
      </c>
      <c r="Q482" s="21">
        <v>596.16998291015625</v>
      </c>
      <c r="R482" s="21">
        <v>598.19000244140625</v>
      </c>
      <c r="S482">
        <v>46444900</v>
      </c>
      <c r="T482" s="16">
        <f>(SP500_Data[[#This Row],[Close]]-R483)/R483</f>
        <v>4.3317223574095703E-3</v>
      </c>
      <c r="U482" s="21">
        <v>48336000</v>
      </c>
    </row>
    <row r="483" spans="1:21" x14ac:dyDescent="0.25">
      <c r="A483" s="2">
        <v>45603</v>
      </c>
      <c r="B483" s="21">
        <v>421.27999877929688</v>
      </c>
      <c r="C483" s="21">
        <v>426.85000610351563</v>
      </c>
      <c r="D483" s="21">
        <v>419.8800048828125</v>
      </c>
      <c r="E483" s="21">
        <v>425.42999267578131</v>
      </c>
      <c r="F483" s="16">
        <f>(StockData[[#This Row],[Close]]-E484)/E484</f>
        <v>1.2494645369873662E-2</v>
      </c>
      <c r="G483" s="21">
        <v>19901800</v>
      </c>
      <c r="H483" s="21">
        <f>IF(ISNUMBER(E483),MAX($E$2:E483),"")</f>
        <v>542.07000732421875</v>
      </c>
      <c r="I483" s="21">
        <f>IF(AND(ISNUMBER(E483),ISNUMBER(H483)),E483/H483-1,"")</f>
        <v>-0.21517518599525398</v>
      </c>
      <c r="L483"/>
      <c r="M483"/>
      <c r="N483" s="2">
        <v>45603</v>
      </c>
      <c r="O483" s="21">
        <v>593.08001708984375</v>
      </c>
      <c r="P483" s="21">
        <v>596.6500244140625</v>
      </c>
      <c r="Q483" s="21">
        <v>593</v>
      </c>
      <c r="R483" s="21">
        <v>595.6099853515625</v>
      </c>
      <c r="S483">
        <v>47233200</v>
      </c>
      <c r="T483" s="16">
        <f>(SP500_Data[[#This Row],[Close]]-R484)/R484</f>
        <v>7.7321458684937285E-3</v>
      </c>
      <c r="U483" s="21">
        <v>38428600</v>
      </c>
    </row>
    <row r="484" spans="1:21" x14ac:dyDescent="0.25">
      <c r="A484" s="2">
        <v>45602</v>
      </c>
      <c r="B484" s="21">
        <v>412.42001342773438</v>
      </c>
      <c r="C484" s="21">
        <v>420.45001220703131</v>
      </c>
      <c r="D484" s="21">
        <v>410.51998901367188</v>
      </c>
      <c r="E484" s="21">
        <v>420.17999267578131</v>
      </c>
      <c r="F484" s="16">
        <f>(StockData[[#This Row],[Close]]-E485)/E485</f>
        <v>2.1192828954926968E-2</v>
      </c>
      <c r="G484" s="21">
        <v>26681800</v>
      </c>
      <c r="H484" s="21">
        <f>IF(ISNUMBER(E484),MAX($E$2:E484),"")</f>
        <v>542.07000732421875</v>
      </c>
      <c r="I484" s="21">
        <f>IF(AND(ISNUMBER(E484),ISNUMBER(H484)),E484/H484-1,"")</f>
        <v>-0.22486028188520224</v>
      </c>
      <c r="L484"/>
      <c r="M484"/>
      <c r="N484" s="2">
        <v>45602</v>
      </c>
      <c r="O484" s="21">
        <v>589.20001220703125</v>
      </c>
      <c r="P484" s="21">
        <v>591.92999267578125</v>
      </c>
      <c r="Q484" s="21">
        <v>585.3900146484375</v>
      </c>
      <c r="R484" s="21">
        <v>591.03997802734375</v>
      </c>
      <c r="S484">
        <v>68182000</v>
      </c>
      <c r="T484" s="16">
        <f>(SP500_Data[[#This Row],[Close]]-R485)/R485</f>
        <v>2.486555491031367E-2</v>
      </c>
      <c r="U484" s="21">
        <v>46805700</v>
      </c>
    </row>
    <row r="485" spans="1:21" x14ac:dyDescent="0.25">
      <c r="A485" s="2">
        <v>45601</v>
      </c>
      <c r="B485" s="21">
        <v>408.3699951171875</v>
      </c>
      <c r="C485" s="21">
        <v>414.89999389648438</v>
      </c>
      <c r="D485" s="21">
        <v>408.07998657226563</v>
      </c>
      <c r="E485" s="21">
        <v>411.45999145507813</v>
      </c>
      <c r="F485" s="16">
        <f>(StockData[[#This Row],[Close]]-E486)/E486</f>
        <v>7.3446605855152303E-3</v>
      </c>
      <c r="G485" s="21">
        <v>17626000</v>
      </c>
      <c r="H485" s="21">
        <f>IF(ISNUMBER(E485),MAX($E$2:E485),"")</f>
        <v>542.07000732421875</v>
      </c>
      <c r="I485" s="21">
        <f>IF(AND(ISNUMBER(E485),ISNUMBER(H485)),E485/H485-1,"")</f>
        <v>-0.24094676721529285</v>
      </c>
      <c r="L485"/>
      <c r="M485"/>
      <c r="N485" s="2">
        <v>45601</v>
      </c>
      <c r="O485" s="21">
        <v>570.739990234375</v>
      </c>
      <c r="P485" s="21">
        <v>576.739990234375</v>
      </c>
      <c r="Q485" s="21">
        <v>570.52001953125</v>
      </c>
      <c r="R485" s="21">
        <v>576.70001220703125</v>
      </c>
      <c r="S485">
        <v>39478300</v>
      </c>
      <c r="T485" s="16">
        <f>(SP500_Data[[#This Row],[Close]]-R486)/R486</f>
        <v>1.2091775640930199E-2</v>
      </c>
      <c r="U485" s="21">
        <v>44116900</v>
      </c>
    </row>
    <row r="486" spans="1:21" x14ac:dyDescent="0.25">
      <c r="A486" s="2">
        <v>45600</v>
      </c>
      <c r="B486" s="21">
        <v>409.79998779296869</v>
      </c>
      <c r="C486" s="21">
        <v>410.42001342773438</v>
      </c>
      <c r="D486" s="21">
        <v>405.57000732421869</v>
      </c>
      <c r="E486" s="21">
        <v>408.45999145507813</v>
      </c>
      <c r="F486" s="16">
        <f>(StockData[[#This Row],[Close]]-E487)/E487</f>
        <v>-4.65434530992926E-3</v>
      </c>
      <c r="G486" s="21">
        <v>19672300</v>
      </c>
      <c r="H486" s="21">
        <f>IF(ISNUMBER(E486),MAX($E$2:E486),"")</f>
        <v>542.07000732421875</v>
      </c>
      <c r="I486" s="21">
        <f>IF(AND(ISNUMBER(E486),ISNUMBER(H486)),E486/H486-1,"")</f>
        <v>-0.24648110772383469</v>
      </c>
      <c r="L486"/>
      <c r="M486"/>
      <c r="N486" s="2">
        <v>45600</v>
      </c>
      <c r="O486" s="21">
        <v>571.17999267578125</v>
      </c>
      <c r="P486" s="21">
        <v>572.5</v>
      </c>
      <c r="Q486" s="21">
        <v>567.8900146484375</v>
      </c>
      <c r="R486" s="21">
        <v>569.80999755859375</v>
      </c>
      <c r="S486">
        <v>38217000</v>
      </c>
      <c r="T486" s="16">
        <f>(SP500_Data[[#This Row],[Close]]-R487)/R487</f>
        <v>-2.1539305759273888E-3</v>
      </c>
      <c r="U486" s="21">
        <v>77503100</v>
      </c>
    </row>
    <row r="487" spans="1:21" x14ac:dyDescent="0.25">
      <c r="A487" s="2">
        <v>45597</v>
      </c>
      <c r="B487" s="21">
        <v>409.010009765625</v>
      </c>
      <c r="C487" s="21">
        <v>415.5</v>
      </c>
      <c r="D487" s="21">
        <v>407.5</v>
      </c>
      <c r="E487" s="21">
        <v>410.3699951171875</v>
      </c>
      <c r="F487" s="16">
        <f>(StockData[[#This Row],[Close]]-E488)/E488</f>
        <v>9.8929222426240183E-3</v>
      </c>
      <c r="G487" s="21">
        <v>24230400</v>
      </c>
      <c r="H487" s="21">
        <f>IF(ISNUMBER(E487),MAX($E$2:E487),"")</f>
        <v>542.07000732421875</v>
      </c>
      <c r="I487" s="21">
        <f>IF(AND(ISNUMBER(E487),ISNUMBER(H487)),E487/H487-1,"")</f>
        <v>-0.24295757084427627</v>
      </c>
      <c r="L487"/>
      <c r="M487"/>
      <c r="N487" s="2">
        <v>45597</v>
      </c>
      <c r="O487" s="21">
        <v>571.32000732421875</v>
      </c>
      <c r="P487" s="21">
        <v>575.54998779296875</v>
      </c>
      <c r="Q487" s="21">
        <v>570.6199951171875</v>
      </c>
      <c r="R487" s="21">
        <v>571.03997802734375</v>
      </c>
      <c r="S487">
        <v>45667500</v>
      </c>
      <c r="T487" s="16">
        <f>(SP500_Data[[#This Row],[Close]]-R488)/R488</f>
        <v>4.2205320010587554E-3</v>
      </c>
      <c r="U487" s="21">
        <v>75315500</v>
      </c>
    </row>
    <row r="488" spans="1:21" x14ac:dyDescent="0.25">
      <c r="A488" s="2">
        <v>45596</v>
      </c>
      <c r="B488" s="21">
        <v>415.3599853515625</v>
      </c>
      <c r="C488" s="21">
        <v>416.16000366210938</v>
      </c>
      <c r="D488" s="21">
        <v>406.29998779296869</v>
      </c>
      <c r="E488" s="21">
        <v>406.35000610351563</v>
      </c>
      <c r="F488" s="16">
        <f>(StockData[[#This Row],[Close]]-E489)/E489</f>
        <v>-6.0527576699113246E-2</v>
      </c>
      <c r="G488" s="21">
        <v>53971000</v>
      </c>
      <c r="H488" s="21">
        <f>IF(ISNUMBER(E488),MAX($E$2:E488),"")</f>
        <v>542.07000732421875</v>
      </c>
      <c r="I488" s="21">
        <f>IF(AND(ISNUMBER(E488),ISNUMBER(H488)),E488/H488-1,"")</f>
        <v>-0.2503735668583621</v>
      </c>
      <c r="L488"/>
      <c r="M488"/>
      <c r="N488" s="2">
        <v>45596</v>
      </c>
      <c r="O488" s="21">
        <v>575.55999755859375</v>
      </c>
      <c r="P488" s="21">
        <v>575.6300048828125</v>
      </c>
      <c r="Q488" s="21">
        <v>568.44000244140625</v>
      </c>
      <c r="R488" s="21">
        <v>568.6400146484375</v>
      </c>
      <c r="S488">
        <v>60182500</v>
      </c>
      <c r="T488" s="16">
        <f>(SP500_Data[[#This Row],[Close]]-R489)/R489</f>
        <v>-1.9603101542647473E-2</v>
      </c>
      <c r="U488" s="21">
        <v>59044900</v>
      </c>
    </row>
    <row r="489" spans="1:21" x14ac:dyDescent="0.25">
      <c r="A489" s="2">
        <v>45595</v>
      </c>
      <c r="B489" s="21">
        <v>437.44000244140625</v>
      </c>
      <c r="C489" s="21">
        <v>438.5</v>
      </c>
      <c r="D489" s="21">
        <v>432.10000610351563</v>
      </c>
      <c r="E489" s="21">
        <v>432.52999877929688</v>
      </c>
      <c r="F489" s="16">
        <f>(StockData[[#This Row],[Close]]-E490)/E490</f>
        <v>1.3427168789790049E-3</v>
      </c>
      <c r="G489" s="21">
        <v>29749100</v>
      </c>
      <c r="H489" s="21">
        <f>IF(ISNUMBER(E489),MAX($E$2:E489),"")</f>
        <v>542.07000732421875</v>
      </c>
      <c r="I489" s="21">
        <f>IF(AND(ISNUMBER(E489),ISNUMBER(H489)),E489/H489-1,"")</f>
        <v>-0.20207723553206047</v>
      </c>
      <c r="L489"/>
      <c r="M489"/>
      <c r="N489" s="2">
        <v>45595</v>
      </c>
      <c r="O489" s="21">
        <v>581.28997802734375</v>
      </c>
      <c r="P489" s="21">
        <v>583.32000732421875</v>
      </c>
      <c r="Q489" s="21">
        <v>579.28997802734375</v>
      </c>
      <c r="R489" s="21">
        <v>580.010009765625</v>
      </c>
      <c r="S489">
        <v>41435800</v>
      </c>
      <c r="T489" s="16">
        <f>(SP500_Data[[#This Row],[Close]]-R490)/R490</f>
        <v>-3.0252672130528383E-3</v>
      </c>
      <c r="U489" s="21">
        <v>49321000</v>
      </c>
    </row>
    <row r="490" spans="1:21" x14ac:dyDescent="0.25">
      <c r="A490" s="2">
        <v>45594</v>
      </c>
      <c r="B490" s="21">
        <v>428</v>
      </c>
      <c r="C490" s="21">
        <v>433.17001342773438</v>
      </c>
      <c r="D490" s="21">
        <v>425.79998779296869</v>
      </c>
      <c r="E490" s="21">
        <v>431.95001220703131</v>
      </c>
      <c r="F490" s="16">
        <f>(StockData[[#This Row],[Close]]-E491)/E491</f>
        <v>1.256479503775132E-2</v>
      </c>
      <c r="G490" s="21">
        <v>17644100</v>
      </c>
      <c r="H490" s="21">
        <f>IF(ISNUMBER(E490),MAX($E$2:E490),"")</f>
        <v>542.07000732421875</v>
      </c>
      <c r="I490" s="21">
        <f>IF(AND(ISNUMBER(E490),ISNUMBER(H490)),E490/H490-1,"")</f>
        <v>-0.20314718325916037</v>
      </c>
      <c r="L490"/>
      <c r="M490"/>
      <c r="N490" s="2">
        <v>45594</v>
      </c>
      <c r="O490" s="21">
        <v>579.8499755859375</v>
      </c>
      <c r="P490" s="21">
        <v>582.90997314453125</v>
      </c>
      <c r="Q490" s="21">
        <v>578.42999267578125</v>
      </c>
      <c r="R490" s="21">
        <v>581.77001953125</v>
      </c>
      <c r="S490">
        <v>42899700</v>
      </c>
      <c r="T490" s="16">
        <f>(SP500_Data[[#This Row],[Close]]-R491)/R491</f>
        <v>1.618377862280573E-3</v>
      </c>
      <c r="U490" s="21">
        <v>36656100</v>
      </c>
    </row>
    <row r="491" spans="1:21" x14ac:dyDescent="0.25">
      <c r="A491" s="2">
        <v>45593</v>
      </c>
      <c r="B491" s="21">
        <v>431.66000366210938</v>
      </c>
      <c r="C491" s="21">
        <v>431.94000244140625</v>
      </c>
      <c r="D491" s="21">
        <v>426.29998779296869</v>
      </c>
      <c r="E491" s="21">
        <v>426.58999633789063</v>
      </c>
      <c r="F491" s="16">
        <f>(StockData[[#This Row],[Close]]-E492)/E492</f>
        <v>-3.6435772061949793E-3</v>
      </c>
      <c r="G491" s="21">
        <v>14882400</v>
      </c>
      <c r="H491" s="21">
        <f>IF(ISNUMBER(E491),MAX($E$2:E491),"")</f>
        <v>542.07000732421875</v>
      </c>
      <c r="I491" s="21">
        <f>IF(AND(ISNUMBER(E491),ISNUMBER(H491)),E491/H491-1,"")</f>
        <v>-0.21303523424283111</v>
      </c>
      <c r="L491"/>
      <c r="M491"/>
      <c r="N491" s="2">
        <v>45593</v>
      </c>
      <c r="O491" s="21">
        <v>582.58001708984375</v>
      </c>
      <c r="P491" s="21">
        <v>582.71002197265625</v>
      </c>
      <c r="Q491" s="21">
        <v>580.52001953125</v>
      </c>
      <c r="R491" s="21">
        <v>580.83001708984375</v>
      </c>
      <c r="S491">
        <v>30174700</v>
      </c>
      <c r="T491" s="16">
        <f>(SP500_Data[[#This Row],[Close]]-R492)/R492</f>
        <v>3.0913911481522433E-3</v>
      </c>
      <c r="U491" s="21">
        <v>39310500</v>
      </c>
    </row>
    <row r="492" spans="1:21" x14ac:dyDescent="0.25">
      <c r="A492" s="2">
        <v>45590</v>
      </c>
      <c r="B492" s="21">
        <v>426.760009765625</v>
      </c>
      <c r="C492" s="21">
        <v>432.51998901367188</v>
      </c>
      <c r="D492" s="21">
        <v>426.57000732421869</v>
      </c>
      <c r="E492" s="21">
        <v>428.14999389648438</v>
      </c>
      <c r="F492" s="16">
        <f>(StockData[[#This Row],[Close]]-E493)/E493</f>
        <v>8.0521338772699489E-3</v>
      </c>
      <c r="G492" s="21">
        <v>16899100</v>
      </c>
      <c r="H492" s="21">
        <f>IF(ISNUMBER(E492),MAX($E$2:E492),"")</f>
        <v>542.07000732421875</v>
      </c>
      <c r="I492" s="21">
        <f>IF(AND(ISNUMBER(E492),ISNUMBER(H492)),E492/H492-1,"")</f>
        <v>-0.21015738168224718</v>
      </c>
      <c r="L492"/>
      <c r="M492"/>
      <c r="N492" s="2">
        <v>45590</v>
      </c>
      <c r="O492" s="21">
        <v>581.510009765625</v>
      </c>
      <c r="P492" s="21">
        <v>584.46002197265625</v>
      </c>
      <c r="Q492" s="21">
        <v>578.08001708984375</v>
      </c>
      <c r="R492" s="21">
        <v>579.03997802734375</v>
      </c>
      <c r="S492">
        <v>47268200</v>
      </c>
      <c r="T492" s="16">
        <f>(SP500_Data[[#This Row],[Close]]-R493)/R493</f>
        <v>-3.453011021395813E-4</v>
      </c>
      <c r="U492" s="21">
        <v>51819600</v>
      </c>
    </row>
    <row r="493" spans="1:21" x14ac:dyDescent="0.25">
      <c r="A493" s="2">
        <v>45589</v>
      </c>
      <c r="B493" s="21">
        <v>425.32998657226563</v>
      </c>
      <c r="C493" s="21">
        <v>425.98001098632813</v>
      </c>
      <c r="D493" s="21">
        <v>422.39999389648438</v>
      </c>
      <c r="E493" s="21">
        <v>424.73001098632813</v>
      </c>
      <c r="F493" s="16">
        <f>(StockData[[#This Row],[Close]]-E494)/E494</f>
        <v>3.0618200881703565E-4</v>
      </c>
      <c r="G493" s="21">
        <v>13581600</v>
      </c>
      <c r="H493" s="21">
        <f>IF(ISNUMBER(E493),MAX($E$2:E493),"")</f>
        <v>542.07000732421875</v>
      </c>
      <c r="I493" s="21">
        <f>IF(AND(ISNUMBER(E493),ISNUMBER(H493)),E493/H493-1,"")</f>
        <v>-0.21646649833498011</v>
      </c>
      <c r="L493"/>
      <c r="M493"/>
      <c r="N493" s="2">
        <v>45589</v>
      </c>
      <c r="O493" s="21">
        <v>579.97998046875</v>
      </c>
      <c r="P493" s="21">
        <v>580.05999755859375</v>
      </c>
      <c r="Q493" s="21">
        <v>576.57000732421875</v>
      </c>
      <c r="R493" s="21">
        <v>579.239990234375</v>
      </c>
      <c r="S493">
        <v>34979900</v>
      </c>
      <c r="T493" s="16">
        <f>(SP500_Data[[#This Row],[Close]]-R494)/R494</f>
        <v>2.1626672107126371E-3</v>
      </c>
      <c r="U493" s="21">
        <v>75248600</v>
      </c>
    </row>
    <row r="494" spans="1:21" x14ac:dyDescent="0.25">
      <c r="A494" s="2">
        <v>45588</v>
      </c>
      <c r="B494" s="21">
        <v>430.8599853515625</v>
      </c>
      <c r="C494" s="21">
        <v>431.07998657226563</v>
      </c>
      <c r="D494" s="21">
        <v>422.52999877929688</v>
      </c>
      <c r="E494" s="21">
        <v>424.60000610351563</v>
      </c>
      <c r="F494" s="16">
        <f>(StockData[[#This Row],[Close]]-E495)/E495</f>
        <v>-6.8068667297515074E-3</v>
      </c>
      <c r="G494" s="21">
        <v>19654400</v>
      </c>
      <c r="H494" s="21">
        <f>IF(ISNUMBER(E494),MAX($E$2:E494),"")</f>
        <v>542.07000732421875</v>
      </c>
      <c r="I494" s="21">
        <f>IF(AND(ISNUMBER(E494),ISNUMBER(H494)),E494/H494-1,"")</f>
        <v>-0.2167063287647325</v>
      </c>
      <c r="L494"/>
      <c r="M494"/>
      <c r="N494" s="2">
        <v>45588</v>
      </c>
      <c r="O494" s="21">
        <v>581.260009765625</v>
      </c>
      <c r="P494" s="21">
        <v>581.71002197265625</v>
      </c>
      <c r="Q494" s="21">
        <v>574.41998291015625</v>
      </c>
      <c r="R494" s="21">
        <v>577.989990234375</v>
      </c>
      <c r="S494">
        <v>49314600</v>
      </c>
      <c r="T494" s="16">
        <f>(SP500_Data[[#This Row],[Close]]-R495)/R495</f>
        <v>-9.1373808937111247E-3</v>
      </c>
      <c r="U494" s="21">
        <v>36394600</v>
      </c>
    </row>
    <row r="495" spans="1:21" x14ac:dyDescent="0.25">
      <c r="A495" s="2">
        <v>45587</v>
      </c>
      <c r="B495" s="21">
        <v>418.489990234375</v>
      </c>
      <c r="C495" s="21">
        <v>430.57998657226563</v>
      </c>
      <c r="D495" s="21">
        <v>418.04000854492188</v>
      </c>
      <c r="E495" s="21">
        <v>427.510009765625</v>
      </c>
      <c r="F495" s="16">
        <f>(StockData[[#This Row],[Close]]-E496)/E496</f>
        <v>2.0846294024965999E-2</v>
      </c>
      <c r="G495" s="21">
        <v>25482200</v>
      </c>
      <c r="H495" s="21">
        <f>IF(ISNUMBER(E495),MAX($E$2:E495),"")</f>
        <v>542.07000732421875</v>
      </c>
      <c r="I495" s="21">
        <f>IF(AND(ISNUMBER(E495),ISNUMBER(H495)),E495/H495-1,"")</f>
        <v>-0.21133801171566025</v>
      </c>
      <c r="L495"/>
      <c r="M495"/>
      <c r="N495" s="2">
        <v>45587</v>
      </c>
      <c r="O495" s="21">
        <v>581.04998779296875</v>
      </c>
      <c r="P495" s="21">
        <v>584.5</v>
      </c>
      <c r="Q495" s="21">
        <v>580.3800048828125</v>
      </c>
      <c r="R495" s="21">
        <v>583.32000732421875</v>
      </c>
      <c r="S495">
        <v>34183800</v>
      </c>
      <c r="T495" s="16">
        <f>(SP500_Data[[#This Row],[Close]]-R496)/R496</f>
        <v>-5.3115425183801956E-4</v>
      </c>
      <c r="U495" s="21">
        <v>40445800</v>
      </c>
    </row>
    <row r="496" spans="1:21" x14ac:dyDescent="0.25">
      <c r="A496" s="2">
        <v>45586</v>
      </c>
      <c r="B496" s="21">
        <v>416.1199951171875</v>
      </c>
      <c r="C496" s="21">
        <v>418.95999145507813</v>
      </c>
      <c r="D496" s="21">
        <v>413.75</v>
      </c>
      <c r="E496" s="21">
        <v>418.77999877929688</v>
      </c>
      <c r="F496" s="16">
        <f>(StockData[[#This Row],[Close]]-E497)/E497</f>
        <v>1.4826743633006129E-3</v>
      </c>
      <c r="G496" s="21">
        <v>14206100</v>
      </c>
      <c r="H496" s="21">
        <f>IF(ISNUMBER(E496),MAX($E$2:E496),"")</f>
        <v>542.07000732421875</v>
      </c>
      <c r="I496" s="21">
        <f>IF(AND(ISNUMBER(E496),ISNUMBER(H496)),E496/H496-1,"")</f>
        <v>-0.22744296286287724</v>
      </c>
      <c r="L496"/>
      <c r="M496"/>
      <c r="N496" s="2">
        <v>45586</v>
      </c>
      <c r="O496" s="21">
        <v>583.8499755859375</v>
      </c>
      <c r="P496" s="21">
        <v>584.8499755859375</v>
      </c>
      <c r="Q496" s="21">
        <v>580.5999755859375</v>
      </c>
      <c r="R496" s="21">
        <v>583.6300048828125</v>
      </c>
      <c r="S496">
        <v>36439000</v>
      </c>
      <c r="T496" s="16">
        <f>(SP500_Data[[#This Row],[Close]]-R497)/R497</f>
        <v>-1.6422140791902378E-3</v>
      </c>
      <c r="U496" s="21">
        <v>68493800</v>
      </c>
    </row>
    <row r="497" spans="1:21" x14ac:dyDescent="0.25">
      <c r="A497" s="2">
        <v>45583</v>
      </c>
      <c r="B497" s="21">
        <v>417.1400146484375</v>
      </c>
      <c r="C497" s="21">
        <v>419.64999389648438</v>
      </c>
      <c r="D497" s="21">
        <v>416.260009765625</v>
      </c>
      <c r="E497" s="21">
        <v>418.16000366210938</v>
      </c>
      <c r="F497" s="16">
        <f>(StockData[[#This Row],[Close]]-E498)/E498</f>
        <v>3.4555635371185276E-3</v>
      </c>
      <c r="G497" s="21">
        <v>17145300</v>
      </c>
      <c r="H497" s="21">
        <f>IF(ISNUMBER(E497),MAX($E$2:E497),"")</f>
        <v>542.07000732421875</v>
      </c>
      <c r="I497" s="21">
        <f>IF(AND(ISNUMBER(E497),ISNUMBER(H497)),E497/H497-1,"")</f>
        <v>-0.22858671756026017</v>
      </c>
      <c r="L497"/>
      <c r="M497"/>
      <c r="N497" s="2">
        <v>45583</v>
      </c>
      <c r="O497" s="21">
        <v>584.07000732421875</v>
      </c>
      <c r="P497" s="21">
        <v>585.3900146484375</v>
      </c>
      <c r="Q497" s="21">
        <v>582.58001708984375</v>
      </c>
      <c r="R497" s="21">
        <v>584.59002685546875</v>
      </c>
      <c r="S497">
        <v>37416800</v>
      </c>
      <c r="T497" s="16">
        <f>(SP500_Data[[#This Row],[Close]]-R498)/R498</f>
        <v>3.8465722734467348E-3</v>
      </c>
      <c r="U497" s="21">
        <v>44264300</v>
      </c>
    </row>
    <row r="498" spans="1:21" x14ac:dyDescent="0.25">
      <c r="A498" s="2">
        <v>45582</v>
      </c>
      <c r="B498" s="21">
        <v>422.3599853515625</v>
      </c>
      <c r="C498" s="21">
        <v>422.5</v>
      </c>
      <c r="D498" s="21">
        <v>415.58999633789063</v>
      </c>
      <c r="E498" s="21">
        <v>416.72000122070313</v>
      </c>
      <c r="F498" s="16">
        <f>(StockData[[#This Row],[Close]]-E499)/E499</f>
        <v>1.441906446592771E-3</v>
      </c>
      <c r="G498" s="21">
        <v>14820000</v>
      </c>
      <c r="H498" s="21">
        <f>IF(ISNUMBER(E498),MAX($E$2:E498),"")</f>
        <v>542.07000732421875</v>
      </c>
      <c r="I498" s="21">
        <f>IF(AND(ISNUMBER(E498),ISNUMBER(H498)),E498/H498-1,"")</f>
        <v>-0.23124320550821809</v>
      </c>
      <c r="L498"/>
      <c r="M498"/>
      <c r="N498" s="2">
        <v>45582</v>
      </c>
      <c r="O498" s="21">
        <v>585.90997314453125</v>
      </c>
      <c r="P498" s="21">
        <v>586.1199951171875</v>
      </c>
      <c r="Q498" s="21">
        <v>582.15997314453125</v>
      </c>
      <c r="R498" s="21">
        <v>582.3499755859375</v>
      </c>
      <c r="S498">
        <v>34393700</v>
      </c>
      <c r="T498" s="16">
        <f>(SP500_Data[[#This Row],[Close]]-R499)/R499</f>
        <v>8.5845430219247558E-5</v>
      </c>
      <c r="U498" s="21">
        <v>47224900</v>
      </c>
    </row>
    <row r="499" spans="1:21" x14ac:dyDescent="0.25">
      <c r="A499" s="2">
        <v>45581</v>
      </c>
      <c r="B499" s="21">
        <v>415.17001342773438</v>
      </c>
      <c r="C499" s="21">
        <v>416.3599853515625</v>
      </c>
      <c r="D499" s="21">
        <v>410.48001098632813</v>
      </c>
      <c r="E499" s="21">
        <v>416.1199951171875</v>
      </c>
      <c r="F499" s="16">
        <f>(StockData[[#This Row],[Close]]-E500)/E500</f>
        <v>-6.2568543207947485E-3</v>
      </c>
      <c r="G499" s="21">
        <v>15508900</v>
      </c>
      <c r="H499" s="21">
        <f>IF(ISNUMBER(E499),MAX($E$2:E499),"")</f>
        <v>542.07000732421875</v>
      </c>
      <c r="I499" s="21">
        <f>IF(AND(ISNUMBER(E499),ISNUMBER(H499)),E499/H499-1,"")</f>
        <v>-0.23235008486957109</v>
      </c>
      <c r="L499"/>
      <c r="M499"/>
      <c r="N499" s="2">
        <v>45581</v>
      </c>
      <c r="O499" s="21">
        <v>579.780029296875</v>
      </c>
      <c r="P499" s="21">
        <v>582.83001708984375</v>
      </c>
      <c r="Q499" s="21">
        <v>578.96002197265625</v>
      </c>
      <c r="R499" s="21">
        <v>582.29998779296875</v>
      </c>
      <c r="S499">
        <v>30725400</v>
      </c>
      <c r="T499" s="16">
        <f>(SP500_Data[[#This Row],[Close]]-R500)/R500</f>
        <v>4.3464044443714553E-3</v>
      </c>
      <c r="U499" s="21">
        <v>60600100</v>
      </c>
    </row>
    <row r="500" spans="1:21" x14ac:dyDescent="0.25">
      <c r="A500" s="2">
        <v>45580</v>
      </c>
      <c r="B500" s="21">
        <v>422.17999267578131</v>
      </c>
      <c r="C500" s="21">
        <v>422.48001098632813</v>
      </c>
      <c r="D500" s="21">
        <v>415.260009765625</v>
      </c>
      <c r="E500" s="21">
        <v>418.739990234375</v>
      </c>
      <c r="F500" s="16">
        <f>(StockData[[#This Row],[Close]]-E501)/E501</f>
        <v>-9.5439328167707608E-4</v>
      </c>
      <c r="G500" s="21">
        <v>18900200</v>
      </c>
      <c r="H500" s="21">
        <f>IF(ISNUMBER(E500),MAX($E$2:E500),"")</f>
        <v>542.07000732421875</v>
      </c>
      <c r="I500" s="21">
        <f>IF(AND(ISNUMBER(E500),ISNUMBER(H500)),E500/H500-1,"")</f>
        <v>-0.22751676983316027</v>
      </c>
      <c r="L500"/>
      <c r="M500"/>
      <c r="N500" s="2">
        <v>45580</v>
      </c>
      <c r="O500" s="21">
        <v>584.59002685546875</v>
      </c>
      <c r="P500" s="21">
        <v>584.9000244140625</v>
      </c>
      <c r="Q500" s="21">
        <v>578.53997802734375</v>
      </c>
      <c r="R500" s="21">
        <v>579.780029296875</v>
      </c>
      <c r="S500">
        <v>54203600</v>
      </c>
      <c r="T500" s="16">
        <f>(SP500_Data[[#This Row],[Close]]-R501)/R501</f>
        <v>-7.7696775233381237E-3</v>
      </c>
      <c r="U500" s="21">
        <v>62700100</v>
      </c>
    </row>
    <row r="501" spans="1:21" x14ac:dyDescent="0.25">
      <c r="A501" s="2">
        <v>45579</v>
      </c>
      <c r="B501" s="21">
        <v>417.76998901367188</v>
      </c>
      <c r="C501" s="21">
        <v>424.04000854492188</v>
      </c>
      <c r="D501" s="21">
        <v>417.51998901367188</v>
      </c>
      <c r="E501" s="21">
        <v>419.1400146484375</v>
      </c>
      <c r="F501" s="16">
        <f>(StockData[[#This Row],[Close]]-E502)/E502</f>
        <v>6.7736531384682214E-3</v>
      </c>
      <c r="G501" s="21">
        <v>16653100</v>
      </c>
      <c r="H501" s="21">
        <f>IF(ISNUMBER(E501),MAX($E$2:E501),"")</f>
        <v>542.07000732421875</v>
      </c>
      <c r="I501" s="21">
        <f>IF(AND(ISNUMBER(E501),ISNUMBER(H501)),E501/H501-1,"")</f>
        <v>-0.22677881272677625</v>
      </c>
      <c r="L501"/>
      <c r="M501"/>
      <c r="N501" s="2">
        <v>45579</v>
      </c>
      <c r="O501" s="21">
        <v>581.219970703125</v>
      </c>
      <c r="P501" s="21">
        <v>585.27001953125</v>
      </c>
      <c r="Q501" s="21">
        <v>580.72998046875</v>
      </c>
      <c r="R501" s="21">
        <v>584.32000732421875</v>
      </c>
      <c r="S501">
        <v>36217200</v>
      </c>
      <c r="T501" s="16">
        <f>(SP500_Data[[#This Row],[Close]]-R502)/R502</f>
        <v>8.1783189458035244E-3</v>
      </c>
      <c r="U501" s="21">
        <v>38715200</v>
      </c>
    </row>
    <row r="502" spans="1:21" x14ac:dyDescent="0.25">
      <c r="A502" s="2">
        <v>45576</v>
      </c>
      <c r="B502" s="21">
        <v>416.1400146484375</v>
      </c>
      <c r="C502" s="21">
        <v>417.1300048828125</v>
      </c>
      <c r="D502" s="21">
        <v>413.25</v>
      </c>
      <c r="E502" s="21">
        <v>416.32000732421869</v>
      </c>
      <c r="F502" s="16">
        <f>(StockData[[#This Row],[Close]]-E503)/E503</f>
        <v>1.1543165413507638E-3</v>
      </c>
      <c r="G502" s="21">
        <v>14144900</v>
      </c>
      <c r="H502" s="21">
        <f>IF(ISNUMBER(E502),MAX($E$2:E502),"")</f>
        <v>542.07000732421875</v>
      </c>
      <c r="I502" s="21">
        <f>IF(AND(ISNUMBER(E502),ISNUMBER(H502)),E502/H502-1,"")</f>
        <v>-0.23198110631637925</v>
      </c>
      <c r="L502"/>
      <c r="M502"/>
      <c r="N502" s="2">
        <v>45576</v>
      </c>
      <c r="O502" s="21">
        <v>576.04998779296875</v>
      </c>
      <c r="P502" s="21">
        <v>580.33001708984375</v>
      </c>
      <c r="Q502" s="21">
        <v>575.90997314453125</v>
      </c>
      <c r="R502" s="21">
        <v>579.58001708984375</v>
      </c>
      <c r="S502">
        <v>42268000</v>
      </c>
      <c r="T502" s="16">
        <f>(SP500_Data[[#This Row],[Close]]-R503)/R503</f>
        <v>5.9882529599078914E-3</v>
      </c>
      <c r="U502" s="21">
        <v>41066000</v>
      </c>
    </row>
    <row r="503" spans="1:21" x14ac:dyDescent="0.25">
      <c r="A503" s="2">
        <v>45575</v>
      </c>
      <c r="B503" s="21">
        <v>415.23001098632813</v>
      </c>
      <c r="C503" s="21">
        <v>417.35000610351563</v>
      </c>
      <c r="D503" s="21">
        <v>413.14999389648438</v>
      </c>
      <c r="E503" s="21">
        <v>415.83999633789063</v>
      </c>
      <c r="F503" s="16">
        <f>(StockData[[#This Row],[Close]]-E504)/E504</f>
        <v>-3.8805996990057042E-3</v>
      </c>
      <c r="G503" s="21">
        <v>13848400</v>
      </c>
      <c r="H503" s="21">
        <f>IF(ISNUMBER(E503),MAX($E$2:E503),"")</f>
        <v>542.07000732421875</v>
      </c>
      <c r="I503" s="21">
        <f>IF(AND(ISNUMBER(E503),ISNUMBER(H503)),E503/H503-1,"")</f>
        <v>-0.23286662106510603</v>
      </c>
      <c r="L503"/>
      <c r="M503"/>
      <c r="N503" s="2">
        <v>45575</v>
      </c>
      <c r="O503" s="21">
        <v>575.77001953125</v>
      </c>
      <c r="P503" s="21">
        <v>577.58001708984375</v>
      </c>
      <c r="Q503" s="21">
        <v>574.489990234375</v>
      </c>
      <c r="R503" s="21">
        <v>576.1300048828125</v>
      </c>
      <c r="S503">
        <v>44138100</v>
      </c>
      <c r="T503" s="16">
        <f>(SP500_Data[[#This Row],[Close]]-R504)/R504</f>
        <v>-1.7500255397128258E-3</v>
      </c>
      <c r="U503" s="21">
        <v>32693900</v>
      </c>
    </row>
    <row r="504" spans="1:21" x14ac:dyDescent="0.25">
      <c r="A504" s="2">
        <v>45574</v>
      </c>
      <c r="B504" s="21">
        <v>415.8599853515625</v>
      </c>
      <c r="C504" s="21">
        <v>420.3800048828125</v>
      </c>
      <c r="D504" s="21">
        <v>414.29998779296869</v>
      </c>
      <c r="E504" s="21">
        <v>417.45999145507813</v>
      </c>
      <c r="F504" s="16">
        <f>(StockData[[#This Row],[Close]]-E505)/E505</f>
        <v>6.6311399692859417E-3</v>
      </c>
      <c r="G504" s="21">
        <v>14974300</v>
      </c>
      <c r="H504" s="21">
        <f>IF(ISNUMBER(E504),MAX($E$2:E504),"")</f>
        <v>542.07000732421875</v>
      </c>
      <c r="I504" s="21">
        <f>IF(AND(ISNUMBER(E504),ISNUMBER(H504)),E504/H504-1,"")</f>
        <v>-0.22987808619820915</v>
      </c>
      <c r="L504"/>
      <c r="M504"/>
      <c r="N504" s="2">
        <v>45574</v>
      </c>
      <c r="O504" s="21">
        <v>573.15997314453125</v>
      </c>
      <c r="P504" s="21">
        <v>577.71002197265625</v>
      </c>
      <c r="Q504" s="21">
        <v>572.54998779296875</v>
      </c>
      <c r="R504" s="21">
        <v>577.1400146484375</v>
      </c>
      <c r="S504">
        <v>37912200</v>
      </c>
      <c r="T504" s="16">
        <f>(SP500_Data[[#This Row],[Close]]-R505)/R505</f>
        <v>6.9264474006894179E-3</v>
      </c>
      <c r="U504" s="21">
        <v>35788600</v>
      </c>
    </row>
    <row r="505" spans="1:21" x14ac:dyDescent="0.25">
      <c r="A505" s="2">
        <v>45573</v>
      </c>
      <c r="B505" s="21">
        <v>410.89999389648438</v>
      </c>
      <c r="C505" s="21">
        <v>415.66000366210938</v>
      </c>
      <c r="D505" s="21">
        <v>408.17001342773438</v>
      </c>
      <c r="E505" s="21">
        <v>414.70999145507813</v>
      </c>
      <c r="F505" s="16">
        <f>(StockData[[#This Row],[Close]]-E506)/E506</f>
        <v>1.2623877526703626E-2</v>
      </c>
      <c r="G505" s="21">
        <v>19229300</v>
      </c>
      <c r="H505" s="21">
        <f>IF(ISNUMBER(E505),MAX($E$2:E505),"")</f>
        <v>542.07000732421875</v>
      </c>
      <c r="I505" s="21">
        <f>IF(AND(ISNUMBER(E505),ISNUMBER(H505)),E505/H505-1,"")</f>
        <v>-0.23495123166437248</v>
      </c>
      <c r="L505"/>
      <c r="M505"/>
      <c r="N505" s="2">
        <v>45573</v>
      </c>
      <c r="O505" s="21">
        <v>570.41998291015625</v>
      </c>
      <c r="P505" s="21">
        <v>573.780029296875</v>
      </c>
      <c r="Q505" s="21">
        <v>569.530029296875</v>
      </c>
      <c r="R505" s="21">
        <v>573.16998291015625</v>
      </c>
      <c r="S505">
        <v>37398700</v>
      </c>
      <c r="T505" s="16">
        <f>(SP500_Data[[#This Row],[Close]]-R506)/R506</f>
        <v>9.4575470810779726E-3</v>
      </c>
      <c r="U505" s="21">
        <v>50639400</v>
      </c>
    </row>
    <row r="506" spans="1:21" x14ac:dyDescent="0.25">
      <c r="A506" s="2">
        <v>45572</v>
      </c>
      <c r="B506" s="21">
        <v>416</v>
      </c>
      <c r="C506" s="21">
        <v>417.1099853515625</v>
      </c>
      <c r="D506" s="21">
        <v>409</v>
      </c>
      <c r="E506" s="21">
        <v>409.54000854492188</v>
      </c>
      <c r="F506" s="16">
        <f>(StockData[[#This Row],[Close]]-E507)/E507</f>
        <v>-1.5670790395449313E-2</v>
      </c>
      <c r="G506" s="21">
        <v>20919800</v>
      </c>
      <c r="H506" s="21">
        <f>IF(ISNUMBER(E506),MAX($E$2:E506),"")</f>
        <v>542.07000732421875</v>
      </c>
      <c r="I506" s="21">
        <f>IF(AND(ISNUMBER(E506),ISNUMBER(H506)),E506/H506-1,"")</f>
        <v>-0.24448871361375479</v>
      </c>
      <c r="L506"/>
      <c r="M506"/>
      <c r="N506" s="2">
        <v>45572</v>
      </c>
      <c r="O506" s="21">
        <v>571.29998779296875</v>
      </c>
      <c r="P506" s="21">
        <v>571.96002197265625</v>
      </c>
      <c r="Q506" s="21">
        <v>566.6300048828125</v>
      </c>
      <c r="R506" s="21">
        <v>567.79998779296875</v>
      </c>
      <c r="S506">
        <v>49964700</v>
      </c>
      <c r="T506" s="16">
        <f>(SP500_Data[[#This Row],[Close]]-R507)/R507</f>
        <v>-9.0404426897141201E-3</v>
      </c>
      <c r="U506" s="21">
        <v>56121500</v>
      </c>
    </row>
    <row r="507" spans="1:21" x14ac:dyDescent="0.25">
      <c r="A507" s="2">
        <v>45569</v>
      </c>
      <c r="B507" s="21">
        <v>418.239990234375</v>
      </c>
      <c r="C507" s="21">
        <v>419.75</v>
      </c>
      <c r="D507" s="21">
        <v>414.97000122070313</v>
      </c>
      <c r="E507" s="21">
        <v>416.05999755859375</v>
      </c>
      <c r="F507" s="16">
        <f>(StockData[[#This Row],[Close]]-E508)/E508</f>
        <v>-1.1523766660612581E-3</v>
      </c>
      <c r="G507" s="21">
        <v>19169700</v>
      </c>
      <c r="H507" s="21">
        <f>IF(ISNUMBER(E507),MAX($E$2:E507),"")</f>
        <v>542.07000732421875</v>
      </c>
      <c r="I507" s="21">
        <f>IF(AND(ISNUMBER(E507),ISNUMBER(H507)),E507/H507-1,"")</f>
        <v>-0.23246076717588404</v>
      </c>
      <c r="L507"/>
      <c r="M507"/>
      <c r="N507" s="2">
        <v>45569</v>
      </c>
      <c r="O507" s="21">
        <v>572.3499755859375</v>
      </c>
      <c r="P507" s="21">
        <v>573.3599853515625</v>
      </c>
      <c r="Q507" s="21">
        <v>568.0999755859375</v>
      </c>
      <c r="R507" s="21">
        <v>572.97998046875</v>
      </c>
      <c r="S507">
        <v>42939100</v>
      </c>
      <c r="T507" s="16">
        <f>(SP500_Data[[#This Row],[Close]]-R508)/R508</f>
        <v>9.0873394349857139E-3</v>
      </c>
      <c r="U507" s="21">
        <v>41514600</v>
      </c>
    </row>
    <row r="508" spans="1:21" x14ac:dyDescent="0.25">
      <c r="A508" s="2">
        <v>45568</v>
      </c>
      <c r="B508" s="21">
        <v>417.6300048828125</v>
      </c>
      <c r="C508" s="21">
        <v>419.54998779296869</v>
      </c>
      <c r="D508" s="21">
        <v>414.29000854492188</v>
      </c>
      <c r="E508" s="21">
        <v>416.54000854492188</v>
      </c>
      <c r="F508" s="16">
        <f>(StockData[[#This Row],[Close]]-E509)/E509</f>
        <v>-1.414418361144692E-3</v>
      </c>
      <c r="G508" s="21">
        <v>13686400</v>
      </c>
      <c r="H508" s="21">
        <f>IF(ISNUMBER(E508),MAX($E$2:E508),"")</f>
        <v>542.07000732421875</v>
      </c>
      <c r="I508" s="21">
        <f>IF(AND(ISNUMBER(E508),ISNUMBER(H508)),E508/H508-1,"")</f>
        <v>-0.23157525242715715</v>
      </c>
      <c r="L508"/>
      <c r="M508"/>
      <c r="N508" s="2">
        <v>45568</v>
      </c>
      <c r="O508" s="21">
        <v>567.3599853515625</v>
      </c>
      <c r="P508" s="21">
        <v>569.79998779296875</v>
      </c>
      <c r="Q508" s="21">
        <v>565.489990234375</v>
      </c>
      <c r="R508" s="21">
        <v>567.82000732421875</v>
      </c>
      <c r="S508">
        <v>40846500</v>
      </c>
      <c r="T508" s="16">
        <f>(SP500_Data[[#This Row],[Close]]-R509)/R509</f>
        <v>-1.8281792604924229E-3</v>
      </c>
      <c r="U508" s="21">
        <v>33732300</v>
      </c>
    </row>
    <row r="509" spans="1:21" x14ac:dyDescent="0.25">
      <c r="A509" s="2">
        <v>45567</v>
      </c>
      <c r="B509" s="21">
        <v>422.57998657226563</v>
      </c>
      <c r="C509" s="21">
        <v>422.82000732421869</v>
      </c>
      <c r="D509" s="21">
        <v>416.70999145507813</v>
      </c>
      <c r="E509" s="21">
        <v>417.1300048828125</v>
      </c>
      <c r="F509" s="16">
        <f>(StockData[[#This Row],[Close]]-E510)/E510</f>
        <v>-8.4622822932180018E-3</v>
      </c>
      <c r="G509" s="21">
        <v>16582300</v>
      </c>
      <c r="H509" s="21">
        <f>IF(ISNUMBER(E509),MAX($E$2:E509),"")</f>
        <v>542.07000732421875</v>
      </c>
      <c r="I509" s="21">
        <f>IF(AND(ISNUMBER(E509),ISNUMBER(H509)),E509/H509-1,"")</f>
        <v>-0.23048683888293064</v>
      </c>
      <c r="L509"/>
      <c r="M509"/>
      <c r="N509" s="2">
        <v>45567</v>
      </c>
      <c r="O509" s="21">
        <v>567.71002197265625</v>
      </c>
      <c r="P509" s="21">
        <v>569.9000244140625</v>
      </c>
      <c r="Q509" s="21">
        <v>565.27001953125</v>
      </c>
      <c r="R509" s="21">
        <v>568.8599853515625</v>
      </c>
      <c r="S509">
        <v>38097800</v>
      </c>
      <c r="T509" s="16">
        <f>(SP500_Data[[#This Row],[Close]]-R510)/R510</f>
        <v>4.2205732551761594E-4</v>
      </c>
      <c r="U509" s="21">
        <v>39121800</v>
      </c>
    </row>
    <row r="510" spans="1:21" x14ac:dyDescent="0.25">
      <c r="A510" s="2">
        <v>45566</v>
      </c>
      <c r="B510" s="21">
        <v>428.45001220703131</v>
      </c>
      <c r="C510" s="21">
        <v>428.48001098632813</v>
      </c>
      <c r="D510" s="21">
        <v>418.80999755859375</v>
      </c>
      <c r="E510" s="21">
        <v>420.69000244140625</v>
      </c>
      <c r="F510" s="16">
        <f>(StockData[[#This Row],[Close]]-E511)/E511</f>
        <v>-2.2333222459179153E-2</v>
      </c>
      <c r="G510" s="21">
        <v>19092900</v>
      </c>
      <c r="H510" s="21">
        <f>IF(ISNUMBER(E510),MAX($E$2:E510),"")</f>
        <v>542.07000732421875</v>
      </c>
      <c r="I510" s="21">
        <f>IF(AND(ISNUMBER(E510),ISNUMBER(H510)),E510/H510-1,"")</f>
        <v>-0.22391942598331882</v>
      </c>
      <c r="L510"/>
      <c r="M510"/>
      <c r="N510" s="2">
        <v>45566</v>
      </c>
      <c r="O510" s="21">
        <v>573.4000244140625</v>
      </c>
      <c r="P510" s="21">
        <v>574.05999755859375</v>
      </c>
      <c r="Q510" s="21">
        <v>566</v>
      </c>
      <c r="R510" s="21">
        <v>568.6199951171875</v>
      </c>
      <c r="S510">
        <v>72668800</v>
      </c>
      <c r="T510" s="16">
        <f>(SP500_Data[[#This Row],[Close]]-R511)/R511</f>
        <v>-8.9584749040581314E-3</v>
      </c>
      <c r="U510" s="21">
        <v>44430700</v>
      </c>
    </row>
    <row r="511" spans="1:21" x14ac:dyDescent="0.25">
      <c r="A511" s="2">
        <v>45565</v>
      </c>
      <c r="B511" s="21">
        <v>428.20999145507813</v>
      </c>
      <c r="C511" s="21">
        <v>430.42001342773438</v>
      </c>
      <c r="D511" s="21">
        <v>425.3699951171875</v>
      </c>
      <c r="E511" s="21">
        <v>430.29998779296869</v>
      </c>
      <c r="F511" s="16">
        <f>(StockData[[#This Row],[Close]]-E512)/E512</f>
        <v>5.3268511700839986E-3</v>
      </c>
      <c r="G511" s="21">
        <v>16807300</v>
      </c>
      <c r="H511" s="21">
        <f>IF(ISNUMBER(E511),MAX($E$2:E511),"")</f>
        <v>542.07000732421875</v>
      </c>
      <c r="I511" s="21">
        <f>IF(AND(ISNUMBER(E511),ISNUMBER(H511)),E511/H511-1,"")</f>
        <v>-0.20619111557743686</v>
      </c>
      <c r="L511"/>
      <c r="M511"/>
      <c r="N511" s="2">
        <v>45565</v>
      </c>
      <c r="O511" s="21">
        <v>570.41998291015625</v>
      </c>
      <c r="P511" s="21">
        <v>574.3800048828125</v>
      </c>
      <c r="Q511" s="21">
        <v>568.08001708984375</v>
      </c>
      <c r="R511" s="21">
        <v>573.760009765625</v>
      </c>
      <c r="S511">
        <v>63557400</v>
      </c>
      <c r="T511" s="16">
        <f>(SP500_Data[[#This Row],[Close]]-R512)/R512</f>
        <v>4.0072780371685716E-3</v>
      </c>
      <c r="U511" s="21">
        <v>60846800</v>
      </c>
    </row>
    <row r="512" spans="1:21" x14ac:dyDescent="0.25">
      <c r="A512" s="2">
        <v>45562</v>
      </c>
      <c r="B512" s="21">
        <v>431.51998901367188</v>
      </c>
      <c r="C512" s="21">
        <v>431.85000610351563</v>
      </c>
      <c r="D512" s="21">
        <v>427.47000122070313</v>
      </c>
      <c r="E512" s="21">
        <v>428.01998901367188</v>
      </c>
      <c r="F512" s="16">
        <f>(StockData[[#This Row],[Close]]-E513)/E513</f>
        <v>-7.6279440855644091E-3</v>
      </c>
      <c r="G512" s="21">
        <v>14896100</v>
      </c>
      <c r="H512" s="21">
        <f>IF(ISNUMBER(E512),MAX($E$2:E512),"")</f>
        <v>542.07000732421875</v>
      </c>
      <c r="I512" s="21">
        <f>IF(AND(ISNUMBER(E512),ISNUMBER(H512)),E512/H512-1,"")</f>
        <v>-0.21039721211199969</v>
      </c>
      <c r="L512"/>
      <c r="M512"/>
      <c r="N512" s="2">
        <v>45562</v>
      </c>
      <c r="O512" s="21">
        <v>573.3900146484375</v>
      </c>
      <c r="P512" s="21">
        <v>574.219970703125</v>
      </c>
      <c r="Q512" s="21">
        <v>570.41998291015625</v>
      </c>
      <c r="R512" s="21">
        <v>571.469970703125</v>
      </c>
      <c r="S512">
        <v>42100900</v>
      </c>
      <c r="T512" s="16">
        <f>(SP500_Data[[#This Row],[Close]]-R513)/R513</f>
        <v>-1.4503182029492042E-3</v>
      </c>
      <c r="U512" s="21">
        <v>42446900</v>
      </c>
    </row>
    <row r="513" spans="1:21" x14ac:dyDescent="0.25">
      <c r="A513" s="2">
        <v>45561</v>
      </c>
      <c r="B513" s="21">
        <v>435.08999633789063</v>
      </c>
      <c r="C513" s="21">
        <v>435.29998779296869</v>
      </c>
      <c r="D513" s="21">
        <v>429.1300048828125</v>
      </c>
      <c r="E513" s="21">
        <v>431.30999755859375</v>
      </c>
      <c r="F513" s="16">
        <f>(StockData[[#This Row],[Close]]-E514)/E514</f>
        <v>-1.8513522484741563E-3</v>
      </c>
      <c r="G513" s="21">
        <v>14492000</v>
      </c>
      <c r="H513" s="21">
        <f>IF(ISNUMBER(E513),MAX($E$2:E513),"")</f>
        <v>542.07000732421875</v>
      </c>
      <c r="I513" s="21">
        <f>IF(AND(ISNUMBER(E513),ISNUMBER(H513)),E513/H513-1,"")</f>
        <v>-0.20432786959079641</v>
      </c>
      <c r="L513"/>
      <c r="M513"/>
      <c r="N513" s="2">
        <v>45561</v>
      </c>
      <c r="O513" s="21">
        <v>574.3800048828125</v>
      </c>
      <c r="P513" s="21">
        <v>574.71002197265625</v>
      </c>
      <c r="Q513" s="21">
        <v>569.9000244140625</v>
      </c>
      <c r="R513" s="21">
        <v>572.29998779296875</v>
      </c>
      <c r="S513">
        <v>48336000</v>
      </c>
      <c r="T513" s="16">
        <f>(SP500_Data[[#This Row],[Close]]-R514)/R514</f>
        <v>3.9646513450616117E-3</v>
      </c>
      <c r="U513" s="21">
        <v>52333100</v>
      </c>
    </row>
    <row r="514" spans="1:21" x14ac:dyDescent="0.25">
      <c r="A514" s="2">
        <v>45560</v>
      </c>
      <c r="B514" s="21">
        <v>429.82998657226563</v>
      </c>
      <c r="C514" s="21">
        <v>433.1199951171875</v>
      </c>
      <c r="D514" s="21">
        <v>428.57000732421869</v>
      </c>
      <c r="E514" s="21">
        <v>432.1099853515625</v>
      </c>
      <c r="F514" s="16">
        <f>(StockData[[#This Row],[Close]]-E515)/E515</f>
        <v>6.850366595622299E-3</v>
      </c>
      <c r="G514" s="21">
        <v>13396400</v>
      </c>
      <c r="H514" s="21">
        <f>IF(ISNUMBER(E514),MAX($E$2:E514),"")</f>
        <v>542.07000732421875</v>
      </c>
      <c r="I514" s="21">
        <f>IF(AND(ISNUMBER(E514),ISNUMBER(H514)),E514/H514-1,"")</f>
        <v>-0.20285206797447441</v>
      </c>
      <c r="L514"/>
      <c r="M514"/>
      <c r="N514" s="2">
        <v>45560</v>
      </c>
      <c r="O514" s="21">
        <v>571.1400146484375</v>
      </c>
      <c r="P514" s="21">
        <v>571.8900146484375</v>
      </c>
      <c r="Q514" s="21">
        <v>568.90997314453125</v>
      </c>
      <c r="R514" s="21">
        <v>570.03997802734375</v>
      </c>
      <c r="S514">
        <v>38428600</v>
      </c>
      <c r="T514" s="16">
        <f>(SP500_Data[[#This Row],[Close]]-R515)/R515</f>
        <v>-2.2055133774685292E-3</v>
      </c>
      <c r="U514" s="21">
        <v>42542100</v>
      </c>
    </row>
    <row r="515" spans="1:21" x14ac:dyDescent="0.25">
      <c r="A515" s="2">
        <v>45559</v>
      </c>
      <c r="B515" s="21">
        <v>433</v>
      </c>
      <c r="C515" s="21">
        <v>433.35000610351563</v>
      </c>
      <c r="D515" s="21">
        <v>426.10000610351563</v>
      </c>
      <c r="E515" s="21">
        <v>429.17001342773438</v>
      </c>
      <c r="F515" s="16">
        <f>(StockData[[#This Row],[Close]]-E516)/E516</f>
        <v>-1.0011294411026455E-2</v>
      </c>
      <c r="G515" s="21">
        <v>17015800</v>
      </c>
      <c r="H515" s="21">
        <f>IF(ISNUMBER(E515),MAX($E$2:E515),"")</f>
        <v>542.07000732421875</v>
      </c>
      <c r="I515" s="21">
        <f>IF(AND(ISNUMBER(E515),ISNUMBER(H515)),E515/H515-1,"")</f>
        <v>-0.20827566987848034</v>
      </c>
      <c r="L515"/>
      <c r="M515"/>
      <c r="N515" s="2">
        <v>45559</v>
      </c>
      <c r="O515" s="21">
        <v>570.47998046875</v>
      </c>
      <c r="P515" s="21">
        <v>571.3599853515625</v>
      </c>
      <c r="Q515" s="21">
        <v>567.5999755859375</v>
      </c>
      <c r="R515" s="21">
        <v>571.29998779296875</v>
      </c>
      <c r="S515">
        <v>46805700</v>
      </c>
      <c r="T515" s="16">
        <f>(SP500_Data[[#This Row],[Close]]-R516)/R516</f>
        <v>2.8613143253320601E-3</v>
      </c>
      <c r="U515" s="21">
        <v>45619600</v>
      </c>
    </row>
    <row r="516" spans="1:21" x14ac:dyDescent="0.25">
      <c r="A516" s="2">
        <v>45558</v>
      </c>
      <c r="B516" s="21">
        <v>434.27999877929688</v>
      </c>
      <c r="C516" s="21">
        <v>436.45999145507813</v>
      </c>
      <c r="D516" s="21">
        <v>430.3900146484375</v>
      </c>
      <c r="E516" s="21">
        <v>433.510009765625</v>
      </c>
      <c r="F516" s="16">
        <f>(StockData[[#This Row],[Close]]-E517)/E517</f>
        <v>-4.0434196991963852E-3</v>
      </c>
      <c r="G516" s="21">
        <v>15128900</v>
      </c>
      <c r="H516" s="21">
        <f>IF(ISNUMBER(E516),MAX($E$2:E516),"")</f>
        <v>542.07000732421875</v>
      </c>
      <c r="I516" s="21">
        <f>IF(AND(ISNUMBER(E516),ISNUMBER(H516)),E516/H516-1,"")</f>
        <v>-0.20026933069857655</v>
      </c>
      <c r="L516"/>
      <c r="M516"/>
      <c r="N516" s="2">
        <v>45558</v>
      </c>
      <c r="O516" s="21">
        <v>569.34002685546875</v>
      </c>
      <c r="P516" s="21">
        <v>570.33001708984375</v>
      </c>
      <c r="Q516" s="21">
        <v>568.0999755859375</v>
      </c>
      <c r="R516" s="21">
        <v>569.66998291015625</v>
      </c>
      <c r="S516">
        <v>44116900</v>
      </c>
      <c r="T516" s="16">
        <f>(SP500_Data[[#This Row],[Close]]-R517)/R517</f>
        <v>2.4988700574681039E-3</v>
      </c>
      <c r="U516" s="21">
        <v>63276600</v>
      </c>
    </row>
    <row r="517" spans="1:21" x14ac:dyDescent="0.25">
      <c r="A517" s="2">
        <v>45555</v>
      </c>
      <c r="B517" s="21">
        <v>437.22000122070313</v>
      </c>
      <c r="C517" s="21">
        <v>439.239990234375</v>
      </c>
      <c r="D517" s="21">
        <v>434.22000122070313</v>
      </c>
      <c r="E517" s="21">
        <v>435.26998901367188</v>
      </c>
      <c r="F517" s="16">
        <f>(StockData[[#This Row],[Close]]-E518)/E518</f>
        <v>-7.7959684713607529E-3</v>
      </c>
      <c r="G517" s="21">
        <v>55167100</v>
      </c>
      <c r="H517" s="21">
        <f>IF(ISNUMBER(E517),MAX($E$2:E517),"")</f>
        <v>542.07000732421875</v>
      </c>
      <c r="I517" s="21">
        <f>IF(AND(ISNUMBER(E517),ISNUMBER(H517)),E517/H517-1,"")</f>
        <v>-0.19702255588302353</v>
      </c>
      <c r="L517"/>
      <c r="M517"/>
      <c r="N517" s="2">
        <v>45555</v>
      </c>
      <c r="O517" s="21">
        <v>567.84002685546875</v>
      </c>
      <c r="P517" s="21">
        <v>569.30999755859375</v>
      </c>
      <c r="Q517" s="21">
        <v>565.16998291015625</v>
      </c>
      <c r="R517" s="21">
        <v>568.25</v>
      </c>
      <c r="S517">
        <v>77503100</v>
      </c>
      <c r="T517" s="16">
        <f>(SP500_Data[[#This Row],[Close]]-R518)/R518</f>
        <v>-4.7812192408371364E-3</v>
      </c>
      <c r="U517" s="21">
        <v>70698300</v>
      </c>
    </row>
    <row r="518" spans="1:21" x14ac:dyDescent="0.25">
      <c r="A518" s="2">
        <v>45554</v>
      </c>
      <c r="B518" s="21">
        <v>441.23001098632813</v>
      </c>
      <c r="C518" s="21">
        <v>441.5</v>
      </c>
      <c r="D518" s="21">
        <v>436.89999389648438</v>
      </c>
      <c r="E518" s="21">
        <v>438.69000244140625</v>
      </c>
      <c r="F518" s="16">
        <f>(StockData[[#This Row],[Close]]-E519)/E519</f>
        <v>1.8291137456114291E-2</v>
      </c>
      <c r="G518" s="21">
        <v>21706600</v>
      </c>
      <c r="H518" s="21">
        <f>IF(ISNUMBER(E518),MAX($E$2:E518),"")</f>
        <v>542.07000732421875</v>
      </c>
      <c r="I518" s="21">
        <f>IF(AND(ISNUMBER(E518),ISNUMBER(H518)),E518/H518-1,"")</f>
        <v>-0.19071338293206774</v>
      </c>
      <c r="L518"/>
      <c r="M518"/>
      <c r="N518" s="2">
        <v>45554</v>
      </c>
      <c r="O518" s="21">
        <v>571.010009765625</v>
      </c>
      <c r="P518" s="21">
        <v>572.8800048828125</v>
      </c>
      <c r="Q518" s="21">
        <v>568.08001708984375</v>
      </c>
      <c r="R518" s="21">
        <v>570.97998046875</v>
      </c>
      <c r="S518">
        <v>75315500</v>
      </c>
      <c r="T518" s="16">
        <f>(SP500_Data[[#This Row],[Close]]-R519)/R519</f>
        <v>1.7064402632839523E-2</v>
      </c>
      <c r="U518" s="21">
        <v>84826300</v>
      </c>
    </row>
    <row r="519" spans="1:21" x14ac:dyDescent="0.25">
      <c r="A519" s="2">
        <v>45553</v>
      </c>
      <c r="B519" s="21">
        <v>435</v>
      </c>
      <c r="C519" s="21">
        <v>436.02999877929688</v>
      </c>
      <c r="D519" s="21">
        <v>430.41000366210938</v>
      </c>
      <c r="E519" s="21">
        <v>430.80999755859375</v>
      </c>
      <c r="F519" s="16">
        <f>(StockData[[#This Row],[Close]]-E520)/E520</f>
        <v>-9.9735640555312626E-3</v>
      </c>
      <c r="G519" s="21">
        <v>18898000</v>
      </c>
      <c r="H519" s="21">
        <f>IF(ISNUMBER(E519),MAX($E$2:E519),"")</f>
        <v>542.07000732421875</v>
      </c>
      <c r="I519" s="21">
        <f>IF(AND(ISNUMBER(E519),ISNUMBER(H519)),E519/H519-1,"")</f>
        <v>-0.20525025967555333</v>
      </c>
      <c r="L519"/>
      <c r="M519"/>
      <c r="N519" s="2">
        <v>45553</v>
      </c>
      <c r="O519" s="21">
        <v>563.739990234375</v>
      </c>
      <c r="P519" s="21">
        <v>568.69000244140625</v>
      </c>
      <c r="Q519" s="21">
        <v>560.83001708984375</v>
      </c>
      <c r="R519" s="21">
        <v>561.4000244140625</v>
      </c>
      <c r="S519">
        <v>59044900</v>
      </c>
      <c r="T519" s="16">
        <f>(SP500_Data[[#This Row],[Close]]-R520)/R520</f>
        <v>-2.9658530705484101E-3</v>
      </c>
      <c r="U519" s="21">
        <v>146267400</v>
      </c>
    </row>
    <row r="520" spans="1:21" x14ac:dyDescent="0.25">
      <c r="A520" s="2">
        <v>45552</v>
      </c>
      <c r="B520" s="21">
        <v>440.23001098632813</v>
      </c>
      <c r="C520" s="21">
        <v>441.85000610351563</v>
      </c>
      <c r="D520" s="21">
        <v>432.26998901367188</v>
      </c>
      <c r="E520" s="21">
        <v>435.14999389648438</v>
      </c>
      <c r="F520" s="16">
        <f>(StockData[[#This Row],[Close]]-E521)/E521</f>
        <v>8.8329336276276697E-3</v>
      </c>
      <c r="G520" s="21">
        <v>18874200</v>
      </c>
      <c r="H520" s="21">
        <f>IF(ISNUMBER(E520),MAX($E$2:E520),"")</f>
        <v>542.07000732421875</v>
      </c>
      <c r="I520" s="21">
        <f>IF(AND(ISNUMBER(E520),ISNUMBER(H520)),E520/H520-1,"")</f>
        <v>-0.19724392049564954</v>
      </c>
      <c r="L520"/>
      <c r="M520"/>
      <c r="N520" s="2">
        <v>45552</v>
      </c>
      <c r="O520" s="21">
        <v>565.0999755859375</v>
      </c>
      <c r="P520" s="21">
        <v>566.58001708984375</v>
      </c>
      <c r="Q520" s="21">
        <v>560.78997802734375</v>
      </c>
      <c r="R520" s="21">
        <v>563.07000732421875</v>
      </c>
      <c r="S520">
        <v>49321000</v>
      </c>
      <c r="T520" s="16">
        <f>(SP500_Data[[#This Row],[Close]]-R521)/R521</f>
        <v>4.0860716682656348E-4</v>
      </c>
      <c r="U520" s="21">
        <v>82789100</v>
      </c>
    </row>
    <row r="521" spans="1:21" x14ac:dyDescent="0.25">
      <c r="A521" s="2">
        <v>45551</v>
      </c>
      <c r="B521" s="21">
        <v>430.60000610351563</v>
      </c>
      <c r="C521" s="21">
        <v>433.52999877929688</v>
      </c>
      <c r="D521" s="21">
        <v>428.22000122070313</v>
      </c>
      <c r="E521" s="21">
        <v>431.33999633789063</v>
      </c>
      <c r="F521" s="16">
        <f>(StockData[[#This Row],[Close]]-E522)/E522</f>
        <v>1.7417961549934927E-3</v>
      </c>
      <c r="G521" s="21">
        <v>13834700</v>
      </c>
      <c r="H521" s="21">
        <f>IF(ISNUMBER(E521),MAX($E$2:E521),"")</f>
        <v>542.07000732421875</v>
      </c>
      <c r="I521" s="21">
        <f>IF(AND(ISNUMBER(E521),ISNUMBER(H521)),E521/H521-1,"")</f>
        <v>-0.20427252843763988</v>
      </c>
      <c r="L521"/>
      <c r="M521"/>
      <c r="N521" s="2">
        <v>45551</v>
      </c>
      <c r="O521" s="21">
        <v>561.739990234375</v>
      </c>
      <c r="P521" s="21">
        <v>563.1099853515625</v>
      </c>
      <c r="Q521" s="21">
        <v>559.9000244140625</v>
      </c>
      <c r="R521" s="21">
        <v>562.84002685546875</v>
      </c>
      <c r="S521">
        <v>36656100</v>
      </c>
      <c r="T521" s="16">
        <f>(SP500_Data[[#This Row],[Close]]-R522)/R522</f>
        <v>1.4768724318449274E-3</v>
      </c>
      <c r="U521" s="21">
        <v>76428700</v>
      </c>
    </row>
    <row r="522" spans="1:21" x14ac:dyDescent="0.25">
      <c r="A522" s="2">
        <v>45548</v>
      </c>
      <c r="B522" s="21">
        <v>425.82998657226563</v>
      </c>
      <c r="C522" s="21">
        <v>431.82998657226563</v>
      </c>
      <c r="D522" s="21">
        <v>425.45999145507813</v>
      </c>
      <c r="E522" s="21">
        <v>430.58999633789063</v>
      </c>
      <c r="F522" s="16">
        <f>(StockData[[#This Row],[Close]]-E523)/E523</f>
        <v>8.4074855688305028E-3</v>
      </c>
      <c r="G522" s="21">
        <v>15874600</v>
      </c>
      <c r="H522" s="21">
        <f>IF(ISNUMBER(E522),MAX($E$2:E522),"")</f>
        <v>542.07000732421875</v>
      </c>
      <c r="I522" s="21">
        <f>IF(AND(ISNUMBER(E522),ISNUMBER(H522)),E522/H522-1,"")</f>
        <v>-0.20565611356477531</v>
      </c>
      <c r="L522"/>
      <c r="M522"/>
      <c r="N522" s="2">
        <v>45548</v>
      </c>
      <c r="O522" s="21">
        <v>559.71002197265625</v>
      </c>
      <c r="P522" s="21">
        <v>563.030029296875</v>
      </c>
      <c r="Q522" s="21">
        <v>559.45001220703125</v>
      </c>
      <c r="R522" s="21">
        <v>562.010009765625</v>
      </c>
      <c r="S522">
        <v>39310500</v>
      </c>
      <c r="T522" s="16">
        <f>(SP500_Data[[#This Row],[Close]]-R523)/R523</f>
        <v>5.2227419018352466E-3</v>
      </c>
      <c r="U522" s="21">
        <v>65663400</v>
      </c>
    </row>
    <row r="523" spans="1:21" x14ac:dyDescent="0.25">
      <c r="A523" s="2">
        <v>45547</v>
      </c>
      <c r="B523" s="21">
        <v>423.30999755859375</v>
      </c>
      <c r="C523" s="21">
        <v>427.3699951171875</v>
      </c>
      <c r="D523" s="21">
        <v>419.75</v>
      </c>
      <c r="E523" s="21">
        <v>427</v>
      </c>
      <c r="F523" s="16">
        <f>(StockData[[#This Row],[Close]]-E524)/E524</f>
        <v>9.360796556095995E-3</v>
      </c>
      <c r="G523" s="21">
        <v>17395700</v>
      </c>
      <c r="H523" s="21">
        <f>IF(ISNUMBER(E523),MAX($E$2:E523),"")</f>
        <v>542.07000732421875</v>
      </c>
      <c r="I523" s="21">
        <f>IF(AND(ISNUMBER(E523),ISNUMBER(H523)),E523/H523-1,"")</f>
        <v>-0.21227886761754367</v>
      </c>
      <c r="L523"/>
      <c r="M523"/>
      <c r="N523" s="2">
        <v>45547</v>
      </c>
      <c r="O523" s="21">
        <v>555.010009765625</v>
      </c>
      <c r="P523" s="21">
        <v>559.4000244140625</v>
      </c>
      <c r="Q523" s="21">
        <v>552.739990234375</v>
      </c>
      <c r="R523" s="21">
        <v>559.09002685546875</v>
      </c>
      <c r="S523">
        <v>51819600</v>
      </c>
      <c r="T523" s="16">
        <f>(SP500_Data[[#This Row],[Close]]-R524)/R524</f>
        <v>8.4232965788848205E-3</v>
      </c>
      <c r="U523" s="21">
        <v>46853600</v>
      </c>
    </row>
    <row r="524" spans="1:21" x14ac:dyDescent="0.25">
      <c r="A524" s="2">
        <v>45546</v>
      </c>
      <c r="B524" s="21">
        <v>415.5</v>
      </c>
      <c r="C524" s="21">
        <v>423.989990234375</v>
      </c>
      <c r="D524" s="21">
        <v>409.57998657226563</v>
      </c>
      <c r="E524" s="21">
        <v>423.04000854492188</v>
      </c>
      <c r="F524" s="16">
        <f>(StockData[[#This Row],[Close]]-E525)/E525</f>
        <v>2.1342337222027982E-2</v>
      </c>
      <c r="G524" s="21">
        <v>19266900</v>
      </c>
      <c r="H524" s="21">
        <f>IF(ISNUMBER(E524),MAX($E$2:E524),"")</f>
        <v>542.07000732421875</v>
      </c>
      <c r="I524" s="21">
        <f>IF(AND(ISNUMBER(E524),ISNUMBER(H524)),E524/H524-1,"")</f>
        <v>-0.21958418132531643</v>
      </c>
      <c r="L524"/>
      <c r="M524"/>
      <c r="N524" s="2">
        <v>45546</v>
      </c>
      <c r="O524" s="21">
        <v>548.70001220703125</v>
      </c>
      <c r="P524" s="21">
        <v>555.3599853515625</v>
      </c>
      <c r="Q524" s="21">
        <v>539.96002197265625</v>
      </c>
      <c r="R524" s="21">
        <v>554.41998291015625</v>
      </c>
      <c r="S524">
        <v>75248600</v>
      </c>
      <c r="T524" s="16">
        <f>(SP500_Data[[#This Row],[Close]]-R525)/R525</f>
        <v>1.0258942597767304E-2</v>
      </c>
      <c r="U524" s="21">
        <v>39515800</v>
      </c>
    </row>
    <row r="525" spans="1:21" x14ac:dyDescent="0.25">
      <c r="A525" s="2">
        <v>45545</v>
      </c>
      <c r="B525" s="21">
        <v>408.20001220703131</v>
      </c>
      <c r="C525" s="21">
        <v>416.32998657226563</v>
      </c>
      <c r="D525" s="21">
        <v>407.70001220703131</v>
      </c>
      <c r="E525" s="21">
        <v>414.20001220703131</v>
      </c>
      <c r="F525" s="16">
        <f>(StockData[[#This Row],[Close]]-E526)/E526</f>
        <v>2.0901141084526505E-2</v>
      </c>
      <c r="G525" s="21">
        <v>19594300</v>
      </c>
      <c r="H525" s="21">
        <f>IF(ISNUMBER(E525),MAX($E$2:E525),"")</f>
        <v>542.07000732421875</v>
      </c>
      <c r="I525" s="21">
        <f>IF(AND(ISNUMBER(E525),ISNUMBER(H525)),E525/H525-1,"")</f>
        <v>-0.23589203126803293</v>
      </c>
      <c r="L525"/>
      <c r="M525"/>
      <c r="N525" s="2">
        <v>45545</v>
      </c>
      <c r="O525" s="21">
        <v>548.3599853515625</v>
      </c>
      <c r="P525" s="21">
        <v>549.1500244140625</v>
      </c>
      <c r="Q525" s="21">
        <v>543.3800048828125</v>
      </c>
      <c r="R525" s="21">
        <v>548.78997802734375</v>
      </c>
      <c r="S525">
        <v>36394600</v>
      </c>
      <c r="T525" s="16">
        <f>(SP500_Data[[#This Row],[Close]]-R526)/R526</f>
        <v>4.3557127427887622E-3</v>
      </c>
      <c r="U525" s="21">
        <v>53763800</v>
      </c>
    </row>
    <row r="526" spans="1:21" x14ac:dyDescent="0.25">
      <c r="A526" s="2">
        <v>45544</v>
      </c>
      <c r="B526" s="21">
        <v>407.239990234375</v>
      </c>
      <c r="C526" s="21">
        <v>408.64999389648438</v>
      </c>
      <c r="D526" s="21">
        <v>402.14999389648438</v>
      </c>
      <c r="E526" s="21">
        <v>405.72000122070313</v>
      </c>
      <c r="F526" s="16">
        <f>(StockData[[#This Row],[Close]]-E527)/E527</f>
        <v>1.0007440606200343E-2</v>
      </c>
      <c r="G526" s="21">
        <v>15295100</v>
      </c>
      <c r="H526" s="21">
        <f>IF(ISNUMBER(E526),MAX($E$2:E526),"")</f>
        <v>542.07000732421875</v>
      </c>
      <c r="I526" s="21">
        <f>IF(AND(ISNUMBER(E526),ISNUMBER(H526)),E526/H526-1,"")</f>
        <v>-0.25153578737287152</v>
      </c>
      <c r="L526"/>
      <c r="M526"/>
      <c r="N526" s="2">
        <v>45544</v>
      </c>
      <c r="O526" s="21">
        <v>544.6500244140625</v>
      </c>
      <c r="P526" s="21">
        <v>547.71002197265625</v>
      </c>
      <c r="Q526" s="21">
        <v>542.67999267578125</v>
      </c>
      <c r="R526" s="21">
        <v>546.40997314453125</v>
      </c>
      <c r="S526">
        <v>40445800</v>
      </c>
      <c r="T526" s="16">
        <f>(SP500_Data[[#This Row],[Close]]-R527)/R527</f>
        <v>1.119621725696913E-2</v>
      </c>
      <c r="U526" s="21">
        <v>61158300</v>
      </c>
    </row>
    <row r="527" spans="1:21" x14ac:dyDescent="0.25">
      <c r="A527" s="2">
        <v>45541</v>
      </c>
      <c r="B527" s="21">
        <v>409.05999755859375</v>
      </c>
      <c r="C527" s="21">
        <v>410.64999389648438</v>
      </c>
      <c r="D527" s="21">
        <v>400.79998779296869</v>
      </c>
      <c r="E527" s="21">
        <v>401.70001220703131</v>
      </c>
      <c r="F527" s="16">
        <f>(StockData[[#This Row],[Close]]-E528)/E528</f>
        <v>-1.6381405522770388E-2</v>
      </c>
      <c r="G527" s="21">
        <v>19609500</v>
      </c>
      <c r="H527" s="21">
        <f>IF(ISNUMBER(E527),MAX($E$2:E527),"")</f>
        <v>542.07000732421875</v>
      </c>
      <c r="I527" s="21">
        <f>IF(AND(ISNUMBER(E527),ISNUMBER(H527)),E527/H527-1,"")</f>
        <v>-0.25895178338695723</v>
      </c>
      <c r="L527"/>
      <c r="M527"/>
      <c r="N527" s="2">
        <v>45541</v>
      </c>
      <c r="O527" s="21">
        <v>549.94000244140625</v>
      </c>
      <c r="P527" s="21">
        <v>551.5999755859375</v>
      </c>
      <c r="Q527" s="21">
        <v>539.44000244140625</v>
      </c>
      <c r="R527" s="21">
        <v>540.3599853515625</v>
      </c>
      <c r="S527">
        <v>68493800</v>
      </c>
      <c r="T527" s="16">
        <f>(SP500_Data[[#This Row],[Close]]-R528)/R528</f>
        <v>-1.6830116348929072E-2</v>
      </c>
      <c r="U527" s="21">
        <v>74515300</v>
      </c>
    </row>
    <row r="528" spans="1:21" x14ac:dyDescent="0.25">
      <c r="A528" s="2">
        <v>45540</v>
      </c>
      <c r="B528" s="21">
        <v>407.6199951171875</v>
      </c>
      <c r="C528" s="21">
        <v>413.10000610351563</v>
      </c>
      <c r="D528" s="21">
        <v>406.1300048828125</v>
      </c>
      <c r="E528" s="21">
        <v>408.3900146484375</v>
      </c>
      <c r="F528" s="16">
        <f>(StockData[[#This Row],[Close]]-E529)/E529</f>
        <v>-1.2471979840038331E-3</v>
      </c>
      <c r="G528" s="21">
        <v>14195500</v>
      </c>
      <c r="H528" s="21">
        <f>IF(ISNUMBER(E528),MAX($E$2:E528),"")</f>
        <v>542.07000732421875</v>
      </c>
      <c r="I528" s="21">
        <f>IF(AND(ISNUMBER(E528),ISNUMBER(H528)),E528/H528-1,"")</f>
        <v>-0.24661019954905128</v>
      </c>
      <c r="L528"/>
      <c r="M528"/>
      <c r="N528" s="2">
        <v>45540</v>
      </c>
      <c r="O528" s="21">
        <v>550.8900146484375</v>
      </c>
      <c r="P528" s="21">
        <v>553.79998779296875</v>
      </c>
      <c r="Q528" s="21">
        <v>547.0999755859375</v>
      </c>
      <c r="R528" s="21">
        <v>549.6099853515625</v>
      </c>
      <c r="S528">
        <v>44264300</v>
      </c>
      <c r="T528" s="16">
        <f>(SP500_Data[[#This Row],[Close]]-R529)/R529</f>
        <v>-2.4322113182297313E-3</v>
      </c>
      <c r="U528" s="21">
        <v>34439600</v>
      </c>
    </row>
    <row r="529" spans="1:21" x14ac:dyDescent="0.25">
      <c r="A529" s="2">
        <v>45539</v>
      </c>
      <c r="B529" s="21">
        <v>405.91000366210938</v>
      </c>
      <c r="C529" s="21">
        <v>411.239990234375</v>
      </c>
      <c r="D529" s="21">
        <v>404.3699951171875</v>
      </c>
      <c r="E529" s="21">
        <v>408.89999389648438</v>
      </c>
      <c r="F529" s="16">
        <f>(StockData[[#This Row],[Close]]-E530)/E530</f>
        <v>-1.3188954222887737E-3</v>
      </c>
      <c r="G529" s="21">
        <v>15135800</v>
      </c>
      <c r="H529" s="21">
        <f>IF(ISNUMBER(E529),MAX($E$2:E529),"")</f>
        <v>542.07000732421875</v>
      </c>
      <c r="I529" s="21">
        <f>IF(AND(ISNUMBER(E529),ISNUMBER(H529)),E529/H529-1,"")</f>
        <v>-0.24566939994539072</v>
      </c>
      <c r="L529"/>
      <c r="M529"/>
      <c r="N529" s="2">
        <v>45539</v>
      </c>
      <c r="O529" s="21">
        <v>550.20001220703125</v>
      </c>
      <c r="P529" s="21">
        <v>554.42999267578125</v>
      </c>
      <c r="Q529" s="21">
        <v>549.46002197265625</v>
      </c>
      <c r="R529" s="21">
        <v>550.95001220703125</v>
      </c>
      <c r="S529">
        <v>47224900</v>
      </c>
      <c r="T529" s="16">
        <f>(SP500_Data[[#This Row],[Close]]-R530)/R530</f>
        <v>-2.0468135919301106E-3</v>
      </c>
      <c r="U529" s="21">
        <v>43346700</v>
      </c>
    </row>
    <row r="530" spans="1:21" x14ac:dyDescent="0.25">
      <c r="A530" s="2">
        <v>45538</v>
      </c>
      <c r="B530" s="21">
        <v>417.91000366210938</v>
      </c>
      <c r="C530" s="21">
        <v>419.8800048828125</v>
      </c>
      <c r="D530" s="21">
        <v>407.02999877929688</v>
      </c>
      <c r="E530" s="21">
        <v>409.44000244140625</v>
      </c>
      <c r="F530" s="16">
        <f>(StockData[[#This Row],[Close]]-E531)/E531</f>
        <v>-1.8459059156721667E-2</v>
      </c>
      <c r="G530" s="21">
        <v>20313600</v>
      </c>
      <c r="H530" s="21">
        <f>IF(ISNUMBER(E530),MAX($E$2:E530),"")</f>
        <v>542.07000732421875</v>
      </c>
      <c r="I530" s="21">
        <f>IF(AND(ISNUMBER(E530),ISNUMBER(H530)),E530/H530-1,"")</f>
        <v>-0.24467320289035077</v>
      </c>
      <c r="L530"/>
      <c r="M530"/>
      <c r="N530" s="2">
        <v>45538</v>
      </c>
      <c r="O530" s="21">
        <v>560.469970703125</v>
      </c>
      <c r="P530" s="21">
        <v>560.80999755859375</v>
      </c>
      <c r="Q530" s="21">
        <v>549.510009765625</v>
      </c>
      <c r="R530" s="21">
        <v>552.08001708984375</v>
      </c>
      <c r="S530">
        <v>60600100</v>
      </c>
      <c r="T530" s="16">
        <f>(SP500_Data[[#This Row],[Close]]-R531)/R531</f>
        <v>-2.057900889984151E-2</v>
      </c>
      <c r="U530" s="21">
        <v>65509100</v>
      </c>
    </row>
    <row r="531" spans="1:21" x14ac:dyDescent="0.25">
      <c r="A531" s="2">
        <v>45534</v>
      </c>
      <c r="B531" s="21">
        <v>415.60000610351563</v>
      </c>
      <c r="C531" s="21">
        <v>417.489990234375</v>
      </c>
      <c r="D531" s="21">
        <v>412.1300048828125</v>
      </c>
      <c r="E531" s="21">
        <v>417.1400146484375</v>
      </c>
      <c r="F531" s="16">
        <f>(StockData[[#This Row],[Close]]-E532)/E532</f>
        <v>9.7308762073103315E-3</v>
      </c>
      <c r="G531" s="21">
        <v>24308300</v>
      </c>
      <c r="H531" s="21">
        <f>IF(ISNUMBER(E531),MAX($E$2:E531),"")</f>
        <v>542.07000732421875</v>
      </c>
      <c r="I531" s="21">
        <f>IF(AND(ISNUMBER(E531),ISNUMBER(H531)),E531/H531-1,"")</f>
        <v>-0.23046837306580414</v>
      </c>
      <c r="L531"/>
      <c r="M531"/>
      <c r="N531" s="2">
        <v>45534</v>
      </c>
      <c r="O531" s="21">
        <v>560.77001953125</v>
      </c>
      <c r="P531" s="21">
        <v>564.20001220703125</v>
      </c>
      <c r="Q531" s="21">
        <v>557.1400146484375</v>
      </c>
      <c r="R531" s="21">
        <v>563.67999267578125</v>
      </c>
      <c r="S531">
        <v>62700100</v>
      </c>
      <c r="T531" s="16">
        <f>(SP500_Data[[#This Row],[Close]]-R532)/R532</f>
        <v>9.5460147271438176E-3</v>
      </c>
      <c r="U531" s="21">
        <v>56270400</v>
      </c>
    </row>
    <row r="532" spans="1:21" x14ac:dyDescent="0.25">
      <c r="A532" s="2">
        <v>45533</v>
      </c>
      <c r="B532" s="21">
        <v>414.94000244140625</v>
      </c>
      <c r="C532" s="21">
        <v>422.04998779296869</v>
      </c>
      <c r="D532" s="21">
        <v>410.60000610351563</v>
      </c>
      <c r="E532" s="21">
        <v>413.1199951171875</v>
      </c>
      <c r="F532" s="16">
        <f>(StockData[[#This Row],[Close]]-E533)/E533</f>
        <v>6.1373331130359634E-3</v>
      </c>
      <c r="G532" s="21">
        <v>17045200</v>
      </c>
      <c r="H532" s="21">
        <f>IF(ISNUMBER(E532),MAX($E$2:E532),"")</f>
        <v>542.07000732421875</v>
      </c>
      <c r="I532" s="21">
        <f>IF(AND(ISNUMBER(E532),ISNUMBER(H532)),E532/H532-1,"")</f>
        <v>-0.23788442537811294</v>
      </c>
      <c r="L532"/>
      <c r="M532"/>
      <c r="N532" s="2">
        <v>45533</v>
      </c>
      <c r="O532" s="21">
        <v>560.30999755859375</v>
      </c>
      <c r="P532" s="21">
        <v>563.67999267578125</v>
      </c>
      <c r="Q532" s="21">
        <v>557.17999267578125</v>
      </c>
      <c r="R532" s="21">
        <v>558.3499755859375</v>
      </c>
      <c r="S532">
        <v>38715200</v>
      </c>
      <c r="T532" s="16">
        <f>(SP500_Data[[#This Row],[Close]]-R533)/R533</f>
        <v>8.9535722840256796E-5</v>
      </c>
      <c r="U532" s="21">
        <v>57119000</v>
      </c>
    </row>
    <row r="533" spans="1:21" x14ac:dyDescent="0.25">
      <c r="A533" s="2">
        <v>45532</v>
      </c>
      <c r="B533" s="21">
        <v>414.8800048828125</v>
      </c>
      <c r="C533" s="21">
        <v>415</v>
      </c>
      <c r="D533" s="21">
        <v>407.30999755859375</v>
      </c>
      <c r="E533" s="21">
        <v>410.60000610351563</v>
      </c>
      <c r="F533" s="16">
        <f>(StockData[[#This Row],[Close]]-E534)/E534</f>
        <v>-7.8290891722549317E-3</v>
      </c>
      <c r="G533" s="21">
        <v>14882700</v>
      </c>
      <c r="H533" s="21">
        <f>IF(ISNUMBER(E533),MAX($E$2:E533),"")</f>
        <v>542.07000732421875</v>
      </c>
      <c r="I533" s="21">
        <f>IF(AND(ISNUMBER(E533),ISNUMBER(H533)),E533/H533-1,"")</f>
        <v>-0.24253325113792779</v>
      </c>
      <c r="L533"/>
      <c r="M533"/>
      <c r="N533" s="2">
        <v>45532</v>
      </c>
      <c r="O533" s="21">
        <v>561.21002197265625</v>
      </c>
      <c r="P533" s="21">
        <v>561.6500244140625</v>
      </c>
      <c r="Q533" s="21">
        <v>555.03997802734375</v>
      </c>
      <c r="R533" s="21">
        <v>558.29998779296875</v>
      </c>
      <c r="S533">
        <v>41066000</v>
      </c>
      <c r="T533" s="16">
        <f>(SP500_Data[[#This Row],[Close]]-R534)/R534</f>
        <v>-5.8052742000819727E-3</v>
      </c>
      <c r="U533" s="21">
        <v>36475300</v>
      </c>
    </row>
    <row r="534" spans="1:21" x14ac:dyDescent="0.25">
      <c r="A534" s="2">
        <v>45531</v>
      </c>
      <c r="B534" s="21">
        <v>412.8599853515625</v>
      </c>
      <c r="C534" s="21">
        <v>414.3599853515625</v>
      </c>
      <c r="D534" s="21">
        <v>410.25</v>
      </c>
      <c r="E534" s="21">
        <v>413.83999633789063</v>
      </c>
      <c r="F534" s="16">
        <f>(StockData[[#This Row],[Close]]-E535)/E535</f>
        <v>8.4646814138652799E-4</v>
      </c>
      <c r="G534" s="21">
        <v>13492900</v>
      </c>
      <c r="H534" s="21">
        <f>IF(ISNUMBER(E534),MAX($E$2:E534),"")</f>
        <v>542.07000732421875</v>
      </c>
      <c r="I534" s="21">
        <f>IF(AND(ISNUMBER(E534),ISNUMBER(H534)),E534/H534-1,"")</f>
        <v>-0.23655618140413393</v>
      </c>
      <c r="L534"/>
      <c r="M534"/>
      <c r="N534" s="2">
        <v>45531</v>
      </c>
      <c r="O534" s="21">
        <v>559.489990234375</v>
      </c>
      <c r="P534" s="21">
        <v>562.05999755859375</v>
      </c>
      <c r="Q534" s="21">
        <v>558.32000732421875</v>
      </c>
      <c r="R534" s="21">
        <v>561.55999755859375</v>
      </c>
      <c r="S534">
        <v>32693900</v>
      </c>
      <c r="T534" s="16">
        <f>(SP500_Data[[#This Row],[Close]]-R535)/R535</f>
        <v>1.3730978823099694E-3</v>
      </c>
      <c r="U534" s="21">
        <v>40584300</v>
      </c>
    </row>
    <row r="535" spans="1:21" x14ac:dyDescent="0.25">
      <c r="A535" s="2">
        <v>45530</v>
      </c>
      <c r="B535" s="21">
        <v>416.3699951171875</v>
      </c>
      <c r="C535" s="21">
        <v>417.27999877929688</v>
      </c>
      <c r="D535" s="21">
        <v>411.33999633789063</v>
      </c>
      <c r="E535" s="21">
        <v>413.489990234375</v>
      </c>
      <c r="F535" s="16">
        <f>(StockData[[#This Row],[Close]]-E536)/E536</f>
        <v>-7.9177001436952568E-3</v>
      </c>
      <c r="G535" s="21">
        <v>13152800</v>
      </c>
      <c r="H535" s="21">
        <f>IF(ISNUMBER(E535),MAX($E$2:E535),"")</f>
        <v>542.07000732421875</v>
      </c>
      <c r="I535" s="21">
        <f>IF(AND(ISNUMBER(E535),ISNUMBER(H535)),E535/H535-1,"")</f>
        <v>-0.23720186572310842</v>
      </c>
      <c r="L535"/>
      <c r="M535"/>
      <c r="N535" s="2">
        <v>45530</v>
      </c>
      <c r="O535" s="21">
        <v>563.17999267578125</v>
      </c>
      <c r="P535" s="21">
        <v>563.90997314453125</v>
      </c>
      <c r="Q535" s="21">
        <v>559.04998779296875</v>
      </c>
      <c r="R535" s="21">
        <v>560.78997802734375</v>
      </c>
      <c r="S535">
        <v>35788600</v>
      </c>
      <c r="T535" s="16">
        <f>(SP500_Data[[#This Row],[Close]]-R536)/R536</f>
        <v>-2.3838379802339602E-3</v>
      </c>
      <c r="U535" s="21">
        <v>53084400</v>
      </c>
    </row>
    <row r="536" spans="1:21" x14ac:dyDescent="0.25">
      <c r="A536" s="2">
        <v>45527</v>
      </c>
      <c r="B536" s="21">
        <v>416.98001098632813</v>
      </c>
      <c r="C536" s="21">
        <v>419.260009765625</v>
      </c>
      <c r="D536" s="21">
        <v>412.08999633789063</v>
      </c>
      <c r="E536" s="21">
        <v>416.79000854492188</v>
      </c>
      <c r="F536" s="16">
        <f>(StockData[[#This Row],[Close]]-E537)/E537</f>
        <v>2.9840471384419173E-3</v>
      </c>
      <c r="G536" s="21">
        <v>18493800</v>
      </c>
      <c r="H536" s="21">
        <f>IF(ISNUMBER(E536),MAX($E$2:E536),"")</f>
        <v>542.07000732421875</v>
      </c>
      <c r="I536" s="21">
        <f>IF(AND(ISNUMBER(E536),ISNUMBER(H536)),E536/H536-1,"")</f>
        <v>-0.23111405738477864</v>
      </c>
      <c r="L536"/>
      <c r="M536"/>
      <c r="N536" s="2">
        <v>45527</v>
      </c>
      <c r="O536" s="21">
        <v>559.530029296875</v>
      </c>
      <c r="P536" s="21">
        <v>563.09002685546875</v>
      </c>
      <c r="Q536" s="21">
        <v>557.28997802734375</v>
      </c>
      <c r="R536" s="21">
        <v>562.1300048828125</v>
      </c>
      <c r="S536">
        <v>50639400</v>
      </c>
      <c r="T536" s="16">
        <f>(SP500_Data[[#This Row],[Close]]-R537)/R537</f>
        <v>1.0625354160183332E-2</v>
      </c>
      <c r="U536" s="21">
        <v>53054200</v>
      </c>
    </row>
    <row r="537" spans="1:21" x14ac:dyDescent="0.25">
      <c r="A537" s="2">
        <v>45526</v>
      </c>
      <c r="B537" s="21">
        <v>424.3599853515625</v>
      </c>
      <c r="C537" s="21">
        <v>426.79000854492188</v>
      </c>
      <c r="D537" s="21">
        <v>414.6099853515625</v>
      </c>
      <c r="E537" s="21">
        <v>415.54998779296869</v>
      </c>
      <c r="F537" s="16">
        <f>(StockData[[#This Row],[Close]]-E538)/E538</f>
        <v>-2.0252809352564707E-2</v>
      </c>
      <c r="G537" s="21">
        <v>19361900</v>
      </c>
      <c r="H537" s="21">
        <f>IF(ISNUMBER(E537),MAX($E$2:E537),"")</f>
        <v>542.07000732421875</v>
      </c>
      <c r="I537" s="21">
        <f>IF(AND(ISNUMBER(E537),ISNUMBER(H537)),E537/H537-1,"")</f>
        <v>-0.23340162307776768</v>
      </c>
      <c r="L537"/>
      <c r="M537"/>
      <c r="N537" s="2">
        <v>45526</v>
      </c>
      <c r="O537" s="21">
        <v>562.55999755859375</v>
      </c>
      <c r="P537" s="21">
        <v>563.17999267578125</v>
      </c>
      <c r="Q537" s="21">
        <v>554.97998046875</v>
      </c>
      <c r="R537" s="21">
        <v>556.219970703125</v>
      </c>
      <c r="S537">
        <v>56121500</v>
      </c>
      <c r="T537" s="16">
        <f>(SP500_Data[[#This Row],[Close]]-R538)/R538</f>
        <v>-7.8484971145967673E-3</v>
      </c>
      <c r="U537" s="21">
        <v>38701200</v>
      </c>
    </row>
    <row r="538" spans="1:21" x14ac:dyDescent="0.25">
      <c r="A538" s="2">
        <v>45525</v>
      </c>
      <c r="B538" s="21">
        <v>424.07998657226563</v>
      </c>
      <c r="C538" s="21">
        <v>426.39999389648438</v>
      </c>
      <c r="D538" s="21">
        <v>421.72000122070313</v>
      </c>
      <c r="E538" s="21">
        <v>424.1400146484375</v>
      </c>
      <c r="F538" s="16">
        <f>(StockData[[#This Row],[Close]]-E539)/E539</f>
        <v>-1.5536091419400861E-3</v>
      </c>
      <c r="G538" s="21">
        <v>16067300</v>
      </c>
      <c r="H538" s="21">
        <f>IF(ISNUMBER(E538),MAX($E$2:E538),"")</f>
        <v>542.07000732421875</v>
      </c>
      <c r="I538" s="21">
        <f>IF(AND(ISNUMBER(E538),ISNUMBER(H538)),E538/H538-1,"")</f>
        <v>-0.2175549118792065</v>
      </c>
      <c r="L538"/>
      <c r="M538"/>
      <c r="N538" s="2">
        <v>45525</v>
      </c>
      <c r="O538" s="21">
        <v>559.77001953125</v>
      </c>
      <c r="P538" s="21">
        <v>562.1099853515625</v>
      </c>
      <c r="Q538" s="21">
        <v>554.72998046875</v>
      </c>
      <c r="R538" s="21">
        <v>560.6199951171875</v>
      </c>
      <c r="S538">
        <v>41514600</v>
      </c>
      <c r="T538" s="16">
        <f>(SP500_Data[[#This Row],[Close]]-R539)/R539</f>
        <v>3.436518468241564E-3</v>
      </c>
      <c r="U538" s="21">
        <v>27289700</v>
      </c>
    </row>
    <row r="539" spans="1:21" x14ac:dyDescent="0.25">
      <c r="A539" s="2">
        <v>45524</v>
      </c>
      <c r="B539" s="21">
        <v>421.70001220703131</v>
      </c>
      <c r="C539" s="21">
        <v>425.8599853515625</v>
      </c>
      <c r="D539" s="21">
        <v>421.6400146484375</v>
      </c>
      <c r="E539" s="21">
        <v>424.79998779296869</v>
      </c>
      <c r="F539" s="16">
        <f>(StockData[[#This Row],[Close]]-E540)/E540</f>
        <v>7.7574289448943991E-3</v>
      </c>
      <c r="G539" s="21">
        <v>16387600</v>
      </c>
      <c r="H539" s="21">
        <f>IF(ISNUMBER(E539),MAX($E$2:E539),"")</f>
        <v>542.07000732421875</v>
      </c>
      <c r="I539" s="21">
        <f>IF(AND(ISNUMBER(E539),ISNUMBER(H539)),E539/H539-1,"")</f>
        <v>-0.21633740650976363</v>
      </c>
      <c r="L539"/>
      <c r="M539"/>
      <c r="N539" s="2">
        <v>45524</v>
      </c>
      <c r="O539" s="21">
        <v>559.1500244140625</v>
      </c>
      <c r="P539" s="21">
        <v>560.84002685546875</v>
      </c>
      <c r="Q539" s="21">
        <v>557.33001708984375</v>
      </c>
      <c r="R539" s="21">
        <v>558.70001220703125</v>
      </c>
      <c r="S539">
        <v>33732300</v>
      </c>
      <c r="T539" s="16">
        <f>(SP500_Data[[#This Row],[Close]]-R540)/R540</f>
        <v>-1.6260845380726716E-3</v>
      </c>
      <c r="U539" s="21">
        <v>36110500</v>
      </c>
    </row>
    <row r="540" spans="1:21" x14ac:dyDescent="0.25">
      <c r="A540" s="2">
        <v>45523</v>
      </c>
      <c r="B540" s="21">
        <v>418.95999145507813</v>
      </c>
      <c r="C540" s="21">
        <v>421.75</v>
      </c>
      <c r="D540" s="21">
        <v>416.45999145507813</v>
      </c>
      <c r="E540" s="21">
        <v>421.52999877929688</v>
      </c>
      <c r="F540" s="16">
        <f>(StockData[[#This Row],[Close]]-E541)/E541</f>
        <v>7.3123462844828686E-3</v>
      </c>
      <c r="G540" s="21">
        <v>15234000</v>
      </c>
      <c r="H540" s="21">
        <f>IF(ISNUMBER(E540),MAX($E$2:E540),"")</f>
        <v>542.07000732421875</v>
      </c>
      <c r="I540" s="21">
        <f>IF(AND(ISNUMBER(E540),ISNUMBER(H540)),E540/H540-1,"")</f>
        <v>-0.22236981739671391</v>
      </c>
      <c r="L540"/>
      <c r="M540"/>
      <c r="N540" s="2">
        <v>45523</v>
      </c>
      <c r="O540" s="21">
        <v>554.72998046875</v>
      </c>
      <c r="P540" s="21">
        <v>559.6099853515625</v>
      </c>
      <c r="Q540" s="21">
        <v>553.8599853515625</v>
      </c>
      <c r="R540" s="21">
        <v>559.6099853515625</v>
      </c>
      <c r="S540">
        <v>39121800</v>
      </c>
      <c r="T540" s="16">
        <f>(SP500_Data[[#This Row],[Close]]-R541)/R541</f>
        <v>9.5614147612564232E-3</v>
      </c>
      <c r="U540" s="21">
        <v>41488400</v>
      </c>
    </row>
    <row r="541" spans="1:21" x14ac:dyDescent="0.25">
      <c r="A541" s="2">
        <v>45520</v>
      </c>
      <c r="B541" s="21">
        <v>420.60000610351563</v>
      </c>
      <c r="C541" s="21">
        <v>421.33999633789063</v>
      </c>
      <c r="D541" s="21">
        <v>417.29998779296869</v>
      </c>
      <c r="E541" s="21">
        <v>418.47000122070313</v>
      </c>
      <c r="F541" s="16">
        <f>(StockData[[#This Row],[Close]]-E542)/E542</f>
        <v>-6.0803210365437546E-3</v>
      </c>
      <c r="G541" s="21">
        <v>22775600</v>
      </c>
      <c r="H541" s="21">
        <f>IF(ISNUMBER(E541),MAX($E$2:E541),"")</f>
        <v>542.07000732421875</v>
      </c>
      <c r="I541" s="21">
        <f>IF(AND(ISNUMBER(E541),ISNUMBER(H541)),E541/H541-1,"")</f>
        <v>-0.2280148402115687</v>
      </c>
      <c r="L541"/>
      <c r="M541"/>
      <c r="N541" s="2">
        <v>45520</v>
      </c>
      <c r="O541" s="21">
        <v>551.41998291015625</v>
      </c>
      <c r="P541" s="21">
        <v>555.02001953125</v>
      </c>
      <c r="Q541" s="21">
        <v>551.260009765625</v>
      </c>
      <c r="R541" s="21">
        <v>554.30999755859375</v>
      </c>
      <c r="S541">
        <v>44430700</v>
      </c>
      <c r="T541" s="16">
        <f>(SP500_Data[[#This Row],[Close]]-R542)/R542</f>
        <v>2.2420131591914319E-3</v>
      </c>
      <c r="U541" s="21">
        <v>32789900</v>
      </c>
    </row>
    <row r="542" spans="1:21" x14ac:dyDescent="0.25">
      <c r="A542" s="2">
        <v>45519</v>
      </c>
      <c r="B542" s="21">
        <v>419.79998779296869</v>
      </c>
      <c r="C542" s="21">
        <v>421.1099853515625</v>
      </c>
      <c r="D542" s="21">
        <v>417.66000366210938</v>
      </c>
      <c r="E542" s="21">
        <v>421.02999877929688</v>
      </c>
      <c r="F542" s="16">
        <f>(StockData[[#This Row],[Close]]-E543)/E543</f>
        <v>1.000339100481798E-2</v>
      </c>
      <c r="G542" s="21">
        <v>20752100</v>
      </c>
      <c r="H542" s="21">
        <f>IF(ISNUMBER(E542),MAX($E$2:E542),"")</f>
        <v>542.07000732421875</v>
      </c>
      <c r="I542" s="21">
        <f>IF(AND(ISNUMBER(E542),ISNUMBER(H542)),E542/H542-1,"")</f>
        <v>-0.22329220748147083</v>
      </c>
      <c r="L542"/>
      <c r="M542"/>
      <c r="N542" s="2">
        <v>45519</v>
      </c>
      <c r="O542" s="21">
        <v>549.5</v>
      </c>
      <c r="P542" s="21">
        <v>553.3599853515625</v>
      </c>
      <c r="Q542" s="21">
        <v>548.8800048828125</v>
      </c>
      <c r="R542" s="21">
        <v>553.07000732421875</v>
      </c>
      <c r="S542">
        <v>60846800</v>
      </c>
      <c r="T542" s="16">
        <f>(SP500_Data[[#This Row],[Close]]-R543)/R543</f>
        <v>1.7140243354885058E-2</v>
      </c>
      <c r="U542" s="21">
        <v>40434800</v>
      </c>
    </row>
    <row r="543" spans="1:21" x14ac:dyDescent="0.25">
      <c r="A543" s="2">
        <v>45518</v>
      </c>
      <c r="B543" s="21">
        <v>414.79998779296869</v>
      </c>
      <c r="C543" s="21">
        <v>417.72000122070313</v>
      </c>
      <c r="D543" s="21">
        <v>412.45001220703131</v>
      </c>
      <c r="E543" s="21">
        <v>416.8599853515625</v>
      </c>
      <c r="F543" s="16">
        <f>(StockData[[#This Row],[Close]]-E544)/E544</f>
        <v>6.8838325613211583E-3</v>
      </c>
      <c r="G543" s="21">
        <v>18267000</v>
      </c>
      <c r="H543" s="21">
        <f>IF(ISNUMBER(E543),MAX($E$2:E543),"")</f>
        <v>542.07000732421875</v>
      </c>
      <c r="I543" s="21">
        <f>IF(AND(ISNUMBER(E543),ISNUMBER(H543)),E543/H543-1,"")</f>
        <v>-0.23098496555956216</v>
      </c>
      <c r="L543"/>
      <c r="M543"/>
      <c r="N543" s="2">
        <v>45518</v>
      </c>
      <c r="O543" s="21">
        <v>542.8499755859375</v>
      </c>
      <c r="P543" s="21">
        <v>544.96002197265625</v>
      </c>
      <c r="Q543" s="21">
        <v>540.1199951171875</v>
      </c>
      <c r="R543" s="21">
        <v>543.75</v>
      </c>
      <c r="S543">
        <v>42446900</v>
      </c>
      <c r="T543" s="16">
        <f>(SP500_Data[[#This Row],[Close]]-R544)/R544</f>
        <v>3.1547893918813241E-3</v>
      </c>
      <c r="U543" s="21">
        <v>40297800</v>
      </c>
    </row>
    <row r="544" spans="1:21" x14ac:dyDescent="0.25">
      <c r="A544" s="2">
        <v>45517</v>
      </c>
      <c r="B544" s="21">
        <v>409.58999633789063</v>
      </c>
      <c r="C544" s="21">
        <v>414.95001220703131</v>
      </c>
      <c r="D544" s="21">
        <v>409.57000732421869</v>
      </c>
      <c r="E544" s="21">
        <v>414.010009765625</v>
      </c>
      <c r="F544" s="16">
        <f>(StockData[[#This Row],[Close]]-E545)/E545</f>
        <v>1.7698710086381828E-2</v>
      </c>
      <c r="G544" s="21">
        <v>19414300</v>
      </c>
      <c r="H544" s="21">
        <f>IF(ISNUMBER(E544),MAX($E$2:E544),"")</f>
        <v>542.07000732421875</v>
      </c>
      <c r="I544" s="21">
        <f>IF(AND(ISNUMBER(E544),ISNUMBER(H544)),E544/H544-1,"")</f>
        <v>-0.2362425440040985</v>
      </c>
      <c r="L544"/>
      <c r="M544"/>
      <c r="N544" s="2">
        <v>45517</v>
      </c>
      <c r="O544" s="21">
        <v>536.530029296875</v>
      </c>
      <c r="P544" s="21">
        <v>542.280029296875</v>
      </c>
      <c r="Q544" s="21">
        <v>536.280029296875</v>
      </c>
      <c r="R544" s="21">
        <v>542.03997802734375</v>
      </c>
      <c r="S544">
        <v>52333100</v>
      </c>
      <c r="T544" s="16">
        <f>(SP500_Data[[#This Row],[Close]]-R545)/R545</f>
        <v>1.6445624495827905E-2</v>
      </c>
      <c r="U544" s="21">
        <v>76144500</v>
      </c>
    </row>
    <row r="545" spans="1:21" x14ac:dyDescent="0.25">
      <c r="A545" s="2">
        <v>45516</v>
      </c>
      <c r="B545" s="21">
        <v>407.05999755859375</v>
      </c>
      <c r="C545" s="21">
        <v>408.760009765625</v>
      </c>
      <c r="D545" s="21">
        <v>404.239990234375</v>
      </c>
      <c r="E545" s="21">
        <v>406.80999755859375</v>
      </c>
      <c r="F545" s="16">
        <f>(StockData[[#This Row],[Close]]-E546)/E546</f>
        <v>1.9457380579734785E-3</v>
      </c>
      <c r="G545" s="21">
        <v>16762900</v>
      </c>
      <c r="H545" s="21">
        <f>IF(ISNUMBER(E545),MAX($E$2:E545),"")</f>
        <v>542.07000732421875</v>
      </c>
      <c r="I545" s="21">
        <f>IF(AND(ISNUMBER(E545),ISNUMBER(H545)),E545/H545-1,"")</f>
        <v>-0.2495249837438881</v>
      </c>
      <c r="L545"/>
      <c r="M545"/>
      <c r="N545" s="2">
        <v>45516</v>
      </c>
      <c r="O545" s="21">
        <v>534.21002197265625</v>
      </c>
      <c r="P545" s="21">
        <v>535.72998046875</v>
      </c>
      <c r="Q545" s="21">
        <v>530.95001220703125</v>
      </c>
      <c r="R545" s="21">
        <v>533.27001953125</v>
      </c>
      <c r="S545">
        <v>42542100</v>
      </c>
      <c r="T545" s="16">
        <f>(SP500_Data[[#This Row],[Close]]-R546)/R546</f>
        <v>5.2539316310961292E-4</v>
      </c>
      <c r="U545" s="21">
        <v>35041500</v>
      </c>
    </row>
    <row r="546" spans="1:21" x14ac:dyDescent="0.25">
      <c r="A546" s="2">
        <v>45513</v>
      </c>
      <c r="B546" s="21">
        <v>404.02999877929688</v>
      </c>
      <c r="C546" s="21">
        <v>408.04998779296869</v>
      </c>
      <c r="D546" s="21">
        <v>402.260009765625</v>
      </c>
      <c r="E546" s="21">
        <v>406.01998901367188</v>
      </c>
      <c r="F546" s="16">
        <f>(StockData[[#This Row],[Close]]-E547)/E547</f>
        <v>8.2693549680319112E-3</v>
      </c>
      <c r="G546" s="21">
        <v>19276700</v>
      </c>
      <c r="H546" s="21">
        <f>IF(ISNUMBER(E546),MAX($E$2:E546),"")</f>
        <v>542.07000732421875</v>
      </c>
      <c r="I546" s="21">
        <f>IF(AND(ISNUMBER(E546),ISNUMBER(H546)),E546/H546-1,"")</f>
        <v>-0.25098237584130656</v>
      </c>
      <c r="L546"/>
      <c r="M546"/>
      <c r="N546" s="2">
        <v>45513</v>
      </c>
      <c r="O546" s="21">
        <v>529.80999755859375</v>
      </c>
      <c r="P546" s="21">
        <v>534.510009765625</v>
      </c>
      <c r="Q546" s="21">
        <v>528.55999755859375</v>
      </c>
      <c r="R546" s="21">
        <v>532.989990234375</v>
      </c>
      <c r="S546">
        <v>45619600</v>
      </c>
      <c r="T546" s="16">
        <f>(SP500_Data[[#This Row],[Close]]-R547)/R547</f>
        <v>4.4096216200051296E-3</v>
      </c>
      <c r="U546" s="21">
        <v>38550600</v>
      </c>
    </row>
    <row r="547" spans="1:21" x14ac:dyDescent="0.25">
      <c r="A547" s="2">
        <v>45512</v>
      </c>
      <c r="B547" s="21">
        <v>402.44000244140625</v>
      </c>
      <c r="C547" s="21">
        <v>405.8599853515625</v>
      </c>
      <c r="D547" s="21">
        <v>399.94000244140625</v>
      </c>
      <c r="E547" s="21">
        <v>402.69000244140625</v>
      </c>
      <c r="F547" s="16">
        <f>(StockData[[#This Row],[Close]]-E548)/E548</f>
        <v>1.0691990673230985E-2</v>
      </c>
      <c r="G547" s="21">
        <v>20203000</v>
      </c>
      <c r="H547" s="21">
        <f>IF(ISNUMBER(E547),MAX($E$2:E547),"")</f>
        <v>542.07000732421875</v>
      </c>
      <c r="I547" s="21">
        <f>IF(AND(ISNUMBER(E547),ISNUMBER(H547)),E547/H547-1,"")</f>
        <v>-0.2571254690345699</v>
      </c>
      <c r="L547"/>
      <c r="M547"/>
      <c r="N547" s="2">
        <v>45512</v>
      </c>
      <c r="O547" s="21">
        <v>523.90997314453125</v>
      </c>
      <c r="P547" s="21">
        <v>531.28997802734375</v>
      </c>
      <c r="Q547" s="21">
        <v>521.84002685546875</v>
      </c>
      <c r="R547" s="21">
        <v>530.6500244140625</v>
      </c>
      <c r="S547">
        <v>63276600</v>
      </c>
      <c r="T547" s="16">
        <f>(SP500_Data[[#This Row],[Close]]-R548)/R548</f>
        <v>2.3117363765007694E-2</v>
      </c>
      <c r="U547" s="21">
        <v>37936200</v>
      </c>
    </row>
    <row r="548" spans="1:21" x14ac:dyDescent="0.25">
      <c r="A548" s="2">
        <v>45511</v>
      </c>
      <c r="B548" s="21">
        <v>408.6400146484375</v>
      </c>
      <c r="C548" s="21">
        <v>410.07998657226563</v>
      </c>
      <c r="D548" s="21">
        <v>397.47000122070313</v>
      </c>
      <c r="E548" s="21">
        <v>398.42999267578131</v>
      </c>
      <c r="F548" s="16">
        <f>(StockData[[#This Row],[Close]]-E549)/E549</f>
        <v>-2.9528608369059598E-3</v>
      </c>
      <c r="G548" s="21">
        <v>20650900</v>
      </c>
      <c r="H548" s="21">
        <f>IF(ISNUMBER(E548),MAX($E$2:E548),"")</f>
        <v>542.07000732421875</v>
      </c>
      <c r="I548" s="21">
        <f>IF(AND(ISNUMBER(E548),ISNUMBER(H548)),E548/H548-1,"")</f>
        <v>-0.2649842505721306</v>
      </c>
      <c r="L548"/>
      <c r="M548"/>
      <c r="N548" s="2">
        <v>45511</v>
      </c>
      <c r="O548" s="21">
        <v>528.469970703125</v>
      </c>
      <c r="P548" s="21">
        <v>531.59002685546875</v>
      </c>
      <c r="Q548" s="21">
        <v>518.04998779296875</v>
      </c>
      <c r="R548" s="21">
        <v>518.65997314453125</v>
      </c>
      <c r="S548">
        <v>70698300</v>
      </c>
      <c r="T548" s="16">
        <f>(SP500_Data[[#This Row],[Close]]-R549)/R549</f>
        <v>-6.6840009697359624E-3</v>
      </c>
      <c r="U548" s="21">
        <v>45528700</v>
      </c>
    </row>
    <row r="549" spans="1:21" x14ac:dyDescent="0.25">
      <c r="A549" s="2">
        <v>45510</v>
      </c>
      <c r="B549" s="21">
        <v>400</v>
      </c>
      <c r="C549" s="21">
        <v>405.67001342773438</v>
      </c>
      <c r="D549" s="21">
        <v>398.5</v>
      </c>
      <c r="E549" s="21">
        <v>399.6099853515625</v>
      </c>
      <c r="F549" s="16">
        <f>(StockData[[#This Row],[Close]]-E550)/E550</f>
        <v>1.1286831643597313E-2</v>
      </c>
      <c r="G549" s="21">
        <v>24946500</v>
      </c>
      <c r="H549" s="21">
        <f>IF(ISNUMBER(E549),MAX($E$2:E549),"")</f>
        <v>542.07000732421875</v>
      </c>
      <c r="I549" s="21">
        <f>IF(AND(ISNUMBER(E549),ISNUMBER(H549)),E549/H549-1,"")</f>
        <v>-0.26280742348367769</v>
      </c>
      <c r="L549"/>
      <c r="M549"/>
      <c r="N549" s="2">
        <v>45510</v>
      </c>
      <c r="O549" s="21">
        <v>519.219970703125</v>
      </c>
      <c r="P549" s="21">
        <v>529.75</v>
      </c>
      <c r="Q549" s="21">
        <v>517.8699951171875</v>
      </c>
      <c r="R549" s="21">
        <v>522.1500244140625</v>
      </c>
      <c r="S549">
        <v>84826300</v>
      </c>
      <c r="T549" s="16">
        <f>(SP500_Data[[#This Row],[Close]]-R550)/R550</f>
        <v>9.2195668294726973E-3</v>
      </c>
      <c r="U549" s="21">
        <v>64338600</v>
      </c>
    </row>
    <row r="550" spans="1:21" x14ac:dyDescent="0.25">
      <c r="A550" s="2">
        <v>45509</v>
      </c>
      <c r="B550" s="21">
        <v>389.17001342773438</v>
      </c>
      <c r="C550" s="21">
        <v>401.04000854492188</v>
      </c>
      <c r="D550" s="21">
        <v>385.57998657226563</v>
      </c>
      <c r="E550" s="21">
        <v>395.14999389648438</v>
      </c>
      <c r="F550" s="16">
        <f>(StockData[[#This Row],[Close]]-E551)/E551</f>
        <v>-3.2656850000747084E-2</v>
      </c>
      <c r="G550" s="21">
        <v>40709200</v>
      </c>
      <c r="H550" s="21">
        <f>IF(ISNUMBER(E550),MAX($E$2:E550),"")</f>
        <v>542.07000732421875</v>
      </c>
      <c r="I550" s="21">
        <f>IF(AND(ISNUMBER(E550),ISNUMBER(H550)),E550/H550-1,"")</f>
        <v>-0.27103512727620749</v>
      </c>
      <c r="L550"/>
      <c r="M550"/>
      <c r="N550" s="2">
        <v>45509</v>
      </c>
      <c r="O550" s="21">
        <v>511.6400146484375</v>
      </c>
      <c r="P550" s="21">
        <v>523.58001708984375</v>
      </c>
      <c r="Q550" s="21">
        <v>510.26998901367188</v>
      </c>
      <c r="R550" s="21">
        <v>517.3800048828125</v>
      </c>
      <c r="S550">
        <v>146267400</v>
      </c>
      <c r="T550" s="16">
        <f>(SP500_Data[[#This Row],[Close]]-R551)/R551</f>
        <v>-2.9123698292779526E-2</v>
      </c>
      <c r="U550" s="21">
        <v>70328200</v>
      </c>
    </row>
    <row r="551" spans="1:21" x14ac:dyDescent="0.25">
      <c r="A551" s="2">
        <v>45506</v>
      </c>
      <c r="B551" s="21">
        <v>412.489990234375</v>
      </c>
      <c r="C551" s="21">
        <v>415</v>
      </c>
      <c r="D551" s="21">
        <v>404.33999633789063</v>
      </c>
      <c r="E551" s="21">
        <v>408.489990234375</v>
      </c>
      <c r="F551" s="16">
        <f>(StockData[[#This Row],[Close]]-E552)/E552</f>
        <v>-2.0666000383381157E-2</v>
      </c>
      <c r="G551" s="21">
        <v>29437900</v>
      </c>
      <c r="H551" s="21">
        <f>IF(ISNUMBER(E551),MAX($E$2:E551),"")</f>
        <v>542.07000732421875</v>
      </c>
      <c r="I551" s="21">
        <f>IF(AND(ISNUMBER(E551),ISNUMBER(H551)),E551/H551-1,"")</f>
        <v>-0.24642576657067816</v>
      </c>
      <c r="L551"/>
      <c r="M551"/>
      <c r="N551" s="2">
        <v>45506</v>
      </c>
      <c r="O551" s="21">
        <v>535.75</v>
      </c>
      <c r="P551" s="21">
        <v>536.989990234375</v>
      </c>
      <c r="Q551" s="21">
        <v>528.5999755859375</v>
      </c>
      <c r="R551" s="21">
        <v>532.9000244140625</v>
      </c>
      <c r="S551">
        <v>82789100</v>
      </c>
      <c r="T551" s="16">
        <f>(SP500_Data[[#This Row],[Close]]-R552)/R552</f>
        <v>-1.8618414338119092E-2</v>
      </c>
      <c r="U551" s="21">
        <v>41376400</v>
      </c>
    </row>
    <row r="552" spans="1:21" x14ac:dyDescent="0.25">
      <c r="A552" s="2">
        <v>45505</v>
      </c>
      <c r="B552" s="21">
        <v>420.79000854492188</v>
      </c>
      <c r="C552" s="21">
        <v>427.45999145507813</v>
      </c>
      <c r="D552" s="21">
        <v>413.08999633789063</v>
      </c>
      <c r="E552" s="21">
        <v>417.1099853515625</v>
      </c>
      <c r="F552" s="16">
        <f>(StockData[[#This Row],[Close]]-E553)/E553</f>
        <v>-2.964074898677776E-3</v>
      </c>
      <c r="G552" s="21">
        <v>30296400</v>
      </c>
      <c r="H552" s="21">
        <f>IF(ISNUMBER(E552),MAX($E$2:E552),"")</f>
        <v>542.07000732421875</v>
      </c>
      <c r="I552" s="21">
        <f>IF(AND(ISNUMBER(E552),ISNUMBER(H552)),E552/H552-1,"")</f>
        <v>-0.23052377051718365</v>
      </c>
      <c r="L552"/>
      <c r="M552"/>
      <c r="N552" s="2">
        <v>45505</v>
      </c>
      <c r="O552" s="21">
        <v>552.57000732421875</v>
      </c>
      <c r="P552" s="21">
        <v>554.8699951171875</v>
      </c>
      <c r="Q552" s="21">
        <v>539.42999267578125</v>
      </c>
      <c r="R552" s="21">
        <v>543.010009765625</v>
      </c>
      <c r="S552">
        <v>76428700</v>
      </c>
      <c r="T552" s="16">
        <f>(SP500_Data[[#This Row],[Close]]-R553)/R553</f>
        <v>-1.41609408462834E-2</v>
      </c>
      <c r="U552" s="21">
        <v>55839500</v>
      </c>
    </row>
    <row r="553" spans="1:21" x14ac:dyDescent="0.25">
      <c r="A553" s="2">
        <v>45504</v>
      </c>
      <c r="B553" s="21">
        <v>420.5</v>
      </c>
      <c r="C553" s="21">
        <v>421.77999877929688</v>
      </c>
      <c r="D553" s="21">
        <v>412.20999145507813</v>
      </c>
      <c r="E553" s="21">
        <v>418.35000610351563</v>
      </c>
      <c r="F553" s="16">
        <f>(StockData[[#This Row],[Close]]-E554)/E554</f>
        <v>-1.0805843136103185E-2</v>
      </c>
      <c r="G553" s="21">
        <v>42891400</v>
      </c>
      <c r="H553" s="21">
        <f>IF(ISNUMBER(E553),MAX($E$2:E553),"")</f>
        <v>542.07000732421875</v>
      </c>
      <c r="I553" s="21">
        <f>IF(AND(ISNUMBER(E553),ISNUMBER(H553)),E553/H553-1,"")</f>
        <v>-0.22823620482419471</v>
      </c>
      <c r="L553"/>
      <c r="M553"/>
      <c r="N553" s="2">
        <v>45504</v>
      </c>
      <c r="O553" s="21">
        <v>548.97998046875</v>
      </c>
      <c r="P553" s="21">
        <v>553.5</v>
      </c>
      <c r="Q553" s="21">
        <v>547.58001708984375</v>
      </c>
      <c r="R553" s="21">
        <v>550.80999755859375</v>
      </c>
      <c r="S553">
        <v>65663400</v>
      </c>
      <c r="T553" s="16">
        <f>(SP500_Data[[#This Row],[Close]]-R554)/R554</f>
        <v>1.6254608041685884E-2</v>
      </c>
      <c r="U553" s="21">
        <v>40089900</v>
      </c>
    </row>
    <row r="554" spans="1:21" x14ac:dyDescent="0.25">
      <c r="A554" s="2">
        <v>45503</v>
      </c>
      <c r="B554" s="21">
        <v>427.72000122070313</v>
      </c>
      <c r="C554" s="21">
        <v>429.04998779296869</v>
      </c>
      <c r="D554" s="21">
        <v>417.3599853515625</v>
      </c>
      <c r="E554" s="21">
        <v>422.92001342773438</v>
      </c>
      <c r="F554" s="16">
        <f>(StockData[[#This Row],[Close]]-E555)/E555</f>
        <v>-8.9283562451758693E-3</v>
      </c>
      <c r="G554" s="21">
        <v>32687600</v>
      </c>
      <c r="H554" s="21">
        <f>IF(ISNUMBER(E554),MAX($E$2:E554),"")</f>
        <v>542.07000732421875</v>
      </c>
      <c r="I554" s="21">
        <f>IF(AND(ISNUMBER(E554),ISNUMBER(H554)),E554/H554-1,"")</f>
        <v>-0.21980554593794244</v>
      </c>
      <c r="L554"/>
      <c r="M554"/>
      <c r="N554" s="2">
        <v>45503</v>
      </c>
      <c r="O554" s="21">
        <v>546.260009765625</v>
      </c>
      <c r="P554" s="21">
        <v>547.34002685546875</v>
      </c>
      <c r="Q554" s="21">
        <v>538.52001953125</v>
      </c>
      <c r="R554" s="21">
        <v>542</v>
      </c>
      <c r="S554">
        <v>46853600</v>
      </c>
      <c r="T554" s="16">
        <f>(SP500_Data[[#This Row],[Close]]-R555)/R555</f>
        <v>-5.0664691169464765E-3</v>
      </c>
      <c r="U554" s="21">
        <v>44760900</v>
      </c>
    </row>
    <row r="555" spans="1:21" x14ac:dyDescent="0.25">
      <c r="A555" s="2">
        <v>45502</v>
      </c>
      <c r="B555" s="21">
        <v>431.57998657226563</v>
      </c>
      <c r="C555" s="21">
        <v>432.14999389648438</v>
      </c>
      <c r="D555" s="21">
        <v>424.70001220703131</v>
      </c>
      <c r="E555" s="21">
        <v>426.73001098632813</v>
      </c>
      <c r="F555" s="16">
        <f>(StockData[[#This Row],[Close]]-E556)/E556</f>
        <v>3.4331648373365753E-3</v>
      </c>
      <c r="G555" s="21">
        <v>15125800</v>
      </c>
      <c r="H555" s="21">
        <f>IF(ISNUMBER(E555),MAX($E$2:E555),"")</f>
        <v>542.07000732421875</v>
      </c>
      <c r="I555" s="21">
        <f>IF(AND(ISNUMBER(E555),ISNUMBER(H555)),E555/H555-1,"")</f>
        <v>-0.21277693799595221</v>
      </c>
      <c r="L555"/>
      <c r="M555"/>
      <c r="N555" s="2">
        <v>45502</v>
      </c>
      <c r="O555" s="21">
        <v>546.02001953125</v>
      </c>
      <c r="P555" s="21">
        <v>547.04998779296875</v>
      </c>
      <c r="Q555" s="21">
        <v>542.719970703125</v>
      </c>
      <c r="R555" s="21">
        <v>544.760009765625</v>
      </c>
      <c r="S555">
        <v>39515800</v>
      </c>
      <c r="T555" s="16">
        <f>(SP500_Data[[#This Row],[Close]]-R556)/R556</f>
        <v>5.8777335020159514E-4</v>
      </c>
      <c r="U555" s="21">
        <v>63251300</v>
      </c>
    </row>
    <row r="556" spans="1:21" x14ac:dyDescent="0.25">
      <c r="A556" s="2">
        <v>45499</v>
      </c>
      <c r="B556" s="21">
        <v>418.20001220703131</v>
      </c>
      <c r="C556" s="21">
        <v>428.92001342773438</v>
      </c>
      <c r="D556" s="21">
        <v>417.26998901367188</v>
      </c>
      <c r="E556" s="21">
        <v>425.26998901367188</v>
      </c>
      <c r="F556" s="16">
        <f>(StockData[[#This Row],[Close]]-E557)/E557</f>
        <v>1.6419682641982049E-2</v>
      </c>
      <c r="G556" s="21">
        <v>23583800</v>
      </c>
      <c r="H556" s="21">
        <f>IF(ISNUMBER(E556),MAX($E$2:E556),"")</f>
        <v>542.07000732421875</v>
      </c>
      <c r="I556" s="21">
        <f>IF(AND(ISNUMBER(E556),ISNUMBER(H556)),E556/H556-1,"")</f>
        <v>-0.21547035757816302</v>
      </c>
      <c r="L556"/>
      <c r="M556"/>
      <c r="N556" s="2">
        <v>45499</v>
      </c>
      <c r="O556" s="21">
        <v>542.280029296875</v>
      </c>
      <c r="P556" s="21">
        <v>547.19000244140625</v>
      </c>
      <c r="Q556" s="21">
        <v>541.489990234375</v>
      </c>
      <c r="R556" s="21">
        <v>544.44000244140625</v>
      </c>
      <c r="S556">
        <v>53763800</v>
      </c>
      <c r="T556" s="16">
        <f>(SP500_Data[[#This Row],[Close]]-R557)/R557</f>
        <v>1.1199698366761667E-2</v>
      </c>
      <c r="U556" s="21">
        <v>36383400</v>
      </c>
    </row>
    <row r="557" spans="1:21" x14ac:dyDescent="0.25">
      <c r="A557" s="2">
        <v>45498</v>
      </c>
      <c r="B557" s="21">
        <v>428.79998779296869</v>
      </c>
      <c r="C557" s="21">
        <v>429.79998779296869</v>
      </c>
      <c r="D557" s="21">
        <v>417.510009765625</v>
      </c>
      <c r="E557" s="21">
        <v>418.39999389648438</v>
      </c>
      <c r="F557" s="16">
        <f>(StockData[[#This Row],[Close]]-E558)/E558</f>
        <v>-2.4481231404573509E-2</v>
      </c>
      <c r="G557" s="21">
        <v>29943800</v>
      </c>
      <c r="H557" s="21">
        <f>IF(ISNUMBER(E557),MAX($E$2:E557),"")</f>
        <v>542.07000732421875</v>
      </c>
      <c r="I557" s="21">
        <f>IF(AND(ISNUMBER(E557),ISNUMBER(H557)),E557/H557-1,"")</f>
        <v>-0.22814398833500815</v>
      </c>
      <c r="L557"/>
      <c r="M557"/>
      <c r="N557" s="2">
        <v>45498</v>
      </c>
      <c r="O557" s="21">
        <v>541.3499755859375</v>
      </c>
      <c r="P557" s="21">
        <v>547.46002197265625</v>
      </c>
      <c r="Q557" s="21">
        <v>537.45001220703125</v>
      </c>
      <c r="R557" s="21">
        <v>538.40997314453125</v>
      </c>
      <c r="S557">
        <v>61158300</v>
      </c>
      <c r="T557" s="16">
        <f>(SP500_Data[[#This Row],[Close]]-R558)/R558</f>
        <v>-5.2103679137958875E-3</v>
      </c>
      <c r="U557" s="21">
        <v>35686100</v>
      </c>
    </row>
    <row r="558" spans="1:21" x14ac:dyDescent="0.25">
      <c r="A558" s="2">
        <v>45497</v>
      </c>
      <c r="B558" s="21">
        <v>440.45001220703131</v>
      </c>
      <c r="C558" s="21">
        <v>441.48001098632813</v>
      </c>
      <c r="D558" s="21">
        <v>427.58999633789063</v>
      </c>
      <c r="E558" s="21">
        <v>428.89999389648438</v>
      </c>
      <c r="F558" s="16">
        <f>(StockData[[#This Row],[Close]]-E559)/E559</f>
        <v>-3.5854809459797368E-2</v>
      </c>
      <c r="G558" s="21">
        <v>26805800</v>
      </c>
      <c r="H558" s="21">
        <f>IF(ISNUMBER(E558),MAX($E$2:E558),"")</f>
        <v>542.07000732421875</v>
      </c>
      <c r="I558" s="21">
        <f>IF(AND(ISNUMBER(E558),ISNUMBER(H558)),E558/H558-1,"")</f>
        <v>-0.20877379655511175</v>
      </c>
      <c r="L558"/>
      <c r="M558"/>
      <c r="N558" s="2">
        <v>45497</v>
      </c>
      <c r="O558" s="21">
        <v>548.8599853515625</v>
      </c>
      <c r="P558" s="21">
        <v>549.16998291015625</v>
      </c>
      <c r="Q558" s="21">
        <v>540.28997802734375</v>
      </c>
      <c r="R558" s="21">
        <v>541.22998046875</v>
      </c>
      <c r="S558">
        <v>74515300</v>
      </c>
      <c r="T558" s="16">
        <f>(SP500_Data[[#This Row],[Close]]-R559)/R559</f>
        <v>-2.2662516096977316E-2</v>
      </c>
      <c r="U558" s="21">
        <v>43224500</v>
      </c>
    </row>
    <row r="559" spans="1:21" x14ac:dyDescent="0.25">
      <c r="A559" s="2">
        <v>45496</v>
      </c>
      <c r="B559" s="21">
        <v>443.89999389648438</v>
      </c>
      <c r="C559" s="21">
        <v>448.3900146484375</v>
      </c>
      <c r="D559" s="21">
        <v>443.10000610351563</v>
      </c>
      <c r="E559" s="21">
        <v>444.85000610351563</v>
      </c>
      <c r="F559" s="16">
        <f>(StockData[[#This Row],[Close]]-E560)/E560</f>
        <v>4.3121046904361212E-3</v>
      </c>
      <c r="G559" s="21">
        <v>13107100</v>
      </c>
      <c r="H559" s="21">
        <f>IF(ISNUMBER(E559),MAX($E$2:E559),"")</f>
        <v>542.07000732421875</v>
      </c>
      <c r="I559" s="21">
        <f>IF(AND(ISNUMBER(E559),ISNUMBER(H559)),E559/H559-1,"")</f>
        <v>-0.17934953033207501</v>
      </c>
      <c r="L559"/>
      <c r="M559"/>
      <c r="N559" s="2">
        <v>45496</v>
      </c>
      <c r="O559" s="21">
        <v>554.53997802734375</v>
      </c>
      <c r="P559" s="21">
        <v>556.739990234375</v>
      </c>
      <c r="Q559" s="21">
        <v>553.280029296875</v>
      </c>
      <c r="R559" s="21">
        <v>553.780029296875</v>
      </c>
      <c r="S559">
        <v>34439600</v>
      </c>
      <c r="T559" s="16">
        <f>(SP500_Data[[#This Row],[Close]]-R560)/R560</f>
        <v>-1.5685478750434943E-3</v>
      </c>
      <c r="U559" s="21">
        <v>30808500</v>
      </c>
    </row>
    <row r="560" spans="1:21" x14ac:dyDescent="0.25">
      <c r="A560" s="2">
        <v>45495</v>
      </c>
      <c r="B560" s="21">
        <v>441.79000854492188</v>
      </c>
      <c r="C560" s="21">
        <v>444.60000610351563</v>
      </c>
      <c r="D560" s="21">
        <v>438.91000366210938</v>
      </c>
      <c r="E560" s="21">
        <v>442.94000244140625</v>
      </c>
      <c r="F560" s="16">
        <f>(StockData[[#This Row],[Close]]-E561)/E561</f>
        <v>1.3337643351145902E-2</v>
      </c>
      <c r="G560" s="21">
        <v>15808800</v>
      </c>
      <c r="H560" s="21">
        <f>IF(ISNUMBER(E560),MAX($E$2:E560),"")</f>
        <v>542.07000732421875</v>
      </c>
      <c r="I560" s="21">
        <f>IF(AND(ISNUMBER(E560),ISNUMBER(H560)),E560/H560-1,"")</f>
        <v>-0.18287306721163343</v>
      </c>
      <c r="L560"/>
      <c r="M560"/>
      <c r="N560" s="2">
        <v>45495</v>
      </c>
      <c r="O560" s="21">
        <v>553</v>
      </c>
      <c r="P560" s="21">
        <v>555.27001953125</v>
      </c>
      <c r="Q560" s="21">
        <v>551.02001953125</v>
      </c>
      <c r="R560" s="21">
        <v>554.6500244140625</v>
      </c>
      <c r="S560">
        <v>43346700</v>
      </c>
      <c r="T560" s="16">
        <f>(SP500_Data[[#This Row],[Close]]-R561)/R561</f>
        <v>1.0309904151933839E-2</v>
      </c>
      <c r="U560" s="21">
        <v>47610400</v>
      </c>
    </row>
    <row r="561" spans="1:21" x14ac:dyDescent="0.25">
      <c r="A561" s="2">
        <v>45492</v>
      </c>
      <c r="B561" s="21">
        <v>433.10000610351563</v>
      </c>
      <c r="C561" s="21">
        <v>441.1400146484375</v>
      </c>
      <c r="D561" s="21">
        <v>432</v>
      </c>
      <c r="E561" s="21">
        <v>437.1099853515625</v>
      </c>
      <c r="F561" s="16">
        <f>(StockData[[#This Row],[Close]]-E562)/E562</f>
        <v>-7.4028880300018489E-3</v>
      </c>
      <c r="G561" s="21">
        <v>20940400</v>
      </c>
      <c r="H561" s="21">
        <f>IF(ISNUMBER(E561),MAX($E$2:E561),"")</f>
        <v>542.07000732421875</v>
      </c>
      <c r="I561" s="21">
        <f>IF(AND(ISNUMBER(E561),ISNUMBER(H561)),E561/H561-1,"")</f>
        <v>-0.19362816712690467</v>
      </c>
      <c r="L561"/>
      <c r="M561"/>
      <c r="N561" s="2">
        <v>45492</v>
      </c>
      <c r="O561" s="21">
        <v>552.41998291015625</v>
      </c>
      <c r="P561" s="21">
        <v>554.08001708984375</v>
      </c>
      <c r="Q561" s="21">
        <v>547.90997314453125</v>
      </c>
      <c r="R561" s="21">
        <v>548.989990234375</v>
      </c>
      <c r="S561">
        <v>65509100</v>
      </c>
      <c r="T561" s="16">
        <f>(SP500_Data[[#This Row],[Close]]-R562)/R562</f>
        <v>-6.6405802636198491E-3</v>
      </c>
      <c r="U561" s="21">
        <v>34632700</v>
      </c>
    </row>
    <row r="562" spans="1:21" x14ac:dyDescent="0.25">
      <c r="A562" s="2">
        <v>45491</v>
      </c>
      <c r="B562" s="21">
        <v>444.33999633789063</v>
      </c>
      <c r="C562" s="21">
        <v>444.64999389648438</v>
      </c>
      <c r="D562" s="21">
        <v>434.39999389648438</v>
      </c>
      <c r="E562" s="21">
        <v>440.3699951171875</v>
      </c>
      <c r="F562" s="16">
        <f>(StockData[[#This Row],[Close]]-E563)/E563</f>
        <v>-7.1022591416669469E-3</v>
      </c>
      <c r="G562" s="21">
        <v>20794800</v>
      </c>
      <c r="H562" s="21">
        <f>IF(ISNUMBER(E562),MAX($E$2:E562),"")</f>
        <v>542.07000732421875</v>
      </c>
      <c r="I562" s="21">
        <f>IF(AND(ISNUMBER(E562),ISNUMBER(H562)),E562/H562-1,"")</f>
        <v>-0.18761416575885781</v>
      </c>
      <c r="L562"/>
      <c r="M562"/>
      <c r="N562" s="2">
        <v>45491</v>
      </c>
      <c r="O562" s="21">
        <v>558.510009765625</v>
      </c>
      <c r="P562" s="21">
        <v>559.52001953125</v>
      </c>
      <c r="Q562" s="21">
        <v>550.42999267578125</v>
      </c>
      <c r="R562" s="21">
        <v>552.65997314453125</v>
      </c>
      <c r="S562">
        <v>56270400</v>
      </c>
      <c r="T562" s="16">
        <f>(SP500_Data[[#This Row],[Close]]-R563)/R563</f>
        <v>-7.6849019250063424E-3</v>
      </c>
      <c r="U562" s="21">
        <v>46835700</v>
      </c>
    </row>
    <row r="563" spans="1:21" x14ac:dyDescent="0.25">
      <c r="A563" s="2">
        <v>45490</v>
      </c>
      <c r="B563" s="21">
        <v>442.58999633789063</v>
      </c>
      <c r="C563" s="21">
        <v>444.85000610351563</v>
      </c>
      <c r="D563" s="21">
        <v>439.17999267578131</v>
      </c>
      <c r="E563" s="21">
        <v>443.51998901367188</v>
      </c>
      <c r="F563" s="16">
        <f>(StockData[[#This Row],[Close]]-E564)/E564</f>
        <v>-1.3347571068341332E-2</v>
      </c>
      <c r="G563" s="21">
        <v>21778000</v>
      </c>
      <c r="H563" s="21">
        <f>IF(ISNUMBER(E563),MAX($E$2:E563),"")</f>
        <v>542.07000732421875</v>
      </c>
      <c r="I563" s="21">
        <f>IF(AND(ISNUMBER(E563),ISNUMBER(H563)),E563/H563-1,"")</f>
        <v>-0.18180311948453343</v>
      </c>
      <c r="L563"/>
      <c r="M563"/>
      <c r="N563" s="2">
        <v>45490</v>
      </c>
      <c r="O563" s="21">
        <v>558.79998779296875</v>
      </c>
      <c r="P563" s="21">
        <v>560.510009765625</v>
      </c>
      <c r="Q563" s="21">
        <v>556.6099853515625</v>
      </c>
      <c r="R563" s="21">
        <v>556.94000244140625</v>
      </c>
      <c r="S563">
        <v>57119000</v>
      </c>
      <c r="T563" s="16">
        <f>(SP500_Data[[#This Row],[Close]]-R564)/R564</f>
        <v>-1.4021143496696694E-2</v>
      </c>
      <c r="U563" s="21">
        <v>90785800</v>
      </c>
    </row>
    <row r="564" spans="1:21" x14ac:dyDescent="0.25">
      <c r="A564" s="2">
        <v>45489</v>
      </c>
      <c r="B564" s="21">
        <v>454.22000122070313</v>
      </c>
      <c r="C564" s="21">
        <v>454.29998779296869</v>
      </c>
      <c r="D564" s="21">
        <v>446.66000366210938</v>
      </c>
      <c r="E564" s="21">
        <v>449.51998901367188</v>
      </c>
      <c r="F564" s="16">
        <f>(StockData[[#This Row],[Close]]-E565)/E565</f>
        <v>-9.7806029715850253E-3</v>
      </c>
      <c r="G564" s="21">
        <v>17175700</v>
      </c>
      <c r="H564" s="21">
        <f>IF(ISNUMBER(E564),MAX($E$2:E564),"")</f>
        <v>542.07000732421875</v>
      </c>
      <c r="I564" s="21">
        <f>IF(AND(ISNUMBER(E564),ISNUMBER(H564)),E564/H564-1,"")</f>
        <v>-0.17073443846744973</v>
      </c>
      <c r="L564"/>
      <c r="M564"/>
      <c r="N564" s="2">
        <v>45489</v>
      </c>
      <c r="O564" s="21">
        <v>562.8699951171875</v>
      </c>
      <c r="P564" s="21">
        <v>565.15997314453125</v>
      </c>
      <c r="Q564" s="21">
        <v>562.0999755859375</v>
      </c>
      <c r="R564" s="21">
        <v>564.8599853515625</v>
      </c>
      <c r="S564">
        <v>36475300</v>
      </c>
      <c r="T564" s="16">
        <f>(SP500_Data[[#This Row],[Close]]-R565)/R565</f>
        <v>5.9301477765261014E-3</v>
      </c>
      <c r="U564" s="21">
        <v>46377600</v>
      </c>
    </row>
    <row r="565" spans="1:21" x14ac:dyDescent="0.25">
      <c r="A565" s="2">
        <v>45488</v>
      </c>
      <c r="B565" s="21">
        <v>453.29998779296869</v>
      </c>
      <c r="C565" s="21">
        <v>457.260009765625</v>
      </c>
      <c r="D565" s="21">
        <v>451.42999267578131</v>
      </c>
      <c r="E565" s="21">
        <v>453.95999145507813</v>
      </c>
      <c r="F565" s="16">
        <f>(StockData[[#This Row],[Close]]-E566)/E566</f>
        <v>9.0398781423093244E-4</v>
      </c>
      <c r="G565" s="21">
        <v>14429400</v>
      </c>
      <c r="H565" s="21">
        <f>IF(ISNUMBER(E565),MAX($E$2:E565),"")</f>
        <v>542.07000732421875</v>
      </c>
      <c r="I565" s="21">
        <f>IF(AND(ISNUMBER(E565),ISNUMBER(H565)),E565/H565-1,"")</f>
        <v>-0.16254361001094997</v>
      </c>
      <c r="L565"/>
      <c r="M565"/>
      <c r="N565" s="2">
        <v>45488</v>
      </c>
      <c r="O565" s="21">
        <v>562.030029296875</v>
      </c>
      <c r="P565" s="21">
        <v>564.84002685546875</v>
      </c>
      <c r="Q565" s="21">
        <v>559.6300048828125</v>
      </c>
      <c r="R565" s="21">
        <v>561.530029296875</v>
      </c>
      <c r="S565">
        <v>40584300</v>
      </c>
      <c r="T565" s="16">
        <f>(SP500_Data[[#This Row],[Close]]-R566)/R566</f>
        <v>2.7501189116888335E-3</v>
      </c>
      <c r="U565" s="21">
        <v>45190300</v>
      </c>
    </row>
    <row r="566" spans="1:21" x14ac:dyDescent="0.25">
      <c r="A566" s="2">
        <v>45485</v>
      </c>
      <c r="B566" s="21">
        <v>454.32998657226563</v>
      </c>
      <c r="C566" s="21">
        <v>456.3599853515625</v>
      </c>
      <c r="D566" s="21">
        <v>450.64999389648438</v>
      </c>
      <c r="E566" s="21">
        <v>453.54998779296869</v>
      </c>
      <c r="F566" s="16">
        <f>(StockData[[#This Row],[Close]]-E567)/E567</f>
        <v>-2.5291937171512354E-3</v>
      </c>
      <c r="G566" s="21">
        <v>16324300</v>
      </c>
      <c r="H566" s="21">
        <f>IF(ISNUMBER(E566),MAX($E$2:E566),"")</f>
        <v>542.07000732421875</v>
      </c>
      <c r="I566" s="21">
        <f>IF(AND(ISNUMBER(E566),ISNUMBER(H566)),E566/H566-1,"")</f>
        <v>-0.16329997663623763</v>
      </c>
      <c r="L566"/>
      <c r="M566"/>
      <c r="N566" s="2">
        <v>45485</v>
      </c>
      <c r="O566" s="21">
        <v>557.6300048828125</v>
      </c>
      <c r="P566" s="21">
        <v>563.66998291015625</v>
      </c>
      <c r="Q566" s="21">
        <v>557.1500244140625</v>
      </c>
      <c r="R566" s="21">
        <v>559.989990234375</v>
      </c>
      <c r="S566">
        <v>53084400</v>
      </c>
      <c r="T566" s="16">
        <f>(SP500_Data[[#This Row],[Close]]-R567)/R567</f>
        <v>6.3075220831274991E-3</v>
      </c>
      <c r="U566" s="21">
        <v>36269600</v>
      </c>
    </row>
    <row r="567" spans="1:21" x14ac:dyDescent="0.25">
      <c r="A567" s="2">
        <v>45484</v>
      </c>
      <c r="B567" s="21">
        <v>462.98001098632813</v>
      </c>
      <c r="C567" s="21">
        <v>464.77999877929688</v>
      </c>
      <c r="D567" s="21">
        <v>451.54998779296869</v>
      </c>
      <c r="E567" s="21">
        <v>454.70001220703131</v>
      </c>
      <c r="F567" s="16">
        <f>(StockData[[#This Row],[Close]]-E568)/E568</f>
        <v>-2.4772091781166097E-2</v>
      </c>
      <c r="G567" s="21">
        <v>23111200</v>
      </c>
      <c r="H567" s="21">
        <f>IF(ISNUMBER(E567),MAX($E$2:E567),"")</f>
        <v>542.07000732421875</v>
      </c>
      <c r="I567" s="21">
        <f>IF(AND(ISNUMBER(E567),ISNUMBER(H567)),E567/H567-1,"")</f>
        <v>-0.16117843440271795</v>
      </c>
      <c r="L567"/>
      <c r="M567"/>
      <c r="N567" s="2">
        <v>45484</v>
      </c>
      <c r="O567" s="21">
        <v>561.44000244140625</v>
      </c>
      <c r="P567" s="21">
        <v>562.33001708984375</v>
      </c>
      <c r="Q567" s="21">
        <v>555.83001708984375</v>
      </c>
      <c r="R567" s="21">
        <v>556.47998046875</v>
      </c>
      <c r="S567">
        <v>53054200</v>
      </c>
      <c r="T567" s="16">
        <f>(SP500_Data[[#This Row],[Close]]-R568)/R568</f>
        <v>-8.6225803326357257E-3</v>
      </c>
      <c r="U567" s="21">
        <v>41291100</v>
      </c>
    </row>
    <row r="568" spans="1:21" x14ac:dyDescent="0.25">
      <c r="A568" s="2">
        <v>45483</v>
      </c>
      <c r="B568" s="21">
        <v>461.22000122070313</v>
      </c>
      <c r="C568" s="21">
        <v>466.45999145507813</v>
      </c>
      <c r="D568" s="21">
        <v>458.8599853515625</v>
      </c>
      <c r="E568" s="21">
        <v>466.25</v>
      </c>
      <c r="F568" s="16">
        <f>(StockData[[#This Row],[Close]]-E569)/E569</f>
        <v>1.4601539213798828E-2</v>
      </c>
      <c r="G568" s="21">
        <v>18196100</v>
      </c>
      <c r="H568" s="21">
        <f>IF(ISNUMBER(E568),MAX($E$2:E568),"")</f>
        <v>542.07000732421875</v>
      </c>
      <c r="I568" s="21">
        <f>IF(AND(ISNUMBER(E568),ISNUMBER(H568)),E568/H568-1,"")</f>
        <v>-0.13987124596412115</v>
      </c>
      <c r="L568"/>
      <c r="M568"/>
      <c r="N568" s="2">
        <v>45483</v>
      </c>
      <c r="O568" s="21">
        <v>557.07000732421875</v>
      </c>
      <c r="P568" s="21">
        <v>561.66998291015625</v>
      </c>
      <c r="Q568" s="21">
        <v>556.77001953125</v>
      </c>
      <c r="R568" s="21">
        <v>561.32000732421875</v>
      </c>
      <c r="S568">
        <v>38701200</v>
      </c>
      <c r="T568" s="16">
        <f>(SP500_Data[[#This Row],[Close]]-R569)/R569</f>
        <v>9.8952897116417783E-3</v>
      </c>
      <c r="U568" s="21">
        <v>57211200</v>
      </c>
    </row>
    <row r="569" spans="1:21" x14ac:dyDescent="0.25">
      <c r="A569" s="2">
        <v>45482</v>
      </c>
      <c r="B569" s="21">
        <v>467</v>
      </c>
      <c r="C569" s="21">
        <v>467.32998657226563</v>
      </c>
      <c r="D569" s="21">
        <v>458</v>
      </c>
      <c r="E569" s="21">
        <v>459.54000854492188</v>
      </c>
      <c r="F569" s="16">
        <f>(StockData[[#This Row],[Close]]-E570)/E570</f>
        <v>-1.4370242428336316E-2</v>
      </c>
      <c r="G569" s="21">
        <v>17207200</v>
      </c>
      <c r="H569" s="21">
        <f>IF(ISNUMBER(E569),MAX($E$2:E569),"")</f>
        <v>542.07000732421875</v>
      </c>
      <c r="I569" s="21">
        <f>IF(AND(ISNUMBER(E569),ISNUMBER(H569)),E569/H569-1,"")</f>
        <v>-0.15224970513805736</v>
      </c>
      <c r="L569"/>
      <c r="M569"/>
      <c r="N569" s="2">
        <v>45482</v>
      </c>
      <c r="O569" s="21">
        <v>556.260009765625</v>
      </c>
      <c r="P569" s="21">
        <v>557.17999267578125</v>
      </c>
      <c r="Q569" s="21">
        <v>555.52001953125</v>
      </c>
      <c r="R569" s="21">
        <v>555.82000732421875</v>
      </c>
      <c r="S569">
        <v>27289700</v>
      </c>
      <c r="T569" s="16">
        <f>(SP500_Data[[#This Row],[Close]]-R570)/R570</f>
        <v>9.7244272953143798E-4</v>
      </c>
      <c r="U569" s="21">
        <v>48390000</v>
      </c>
    </row>
    <row r="570" spans="1:21" x14ac:dyDescent="0.25">
      <c r="A570" s="2">
        <v>45481</v>
      </c>
      <c r="B570" s="21">
        <v>466.54998779296869</v>
      </c>
      <c r="C570" s="21">
        <v>467.70001220703131</v>
      </c>
      <c r="D570" s="21">
        <v>464.45999145507813</v>
      </c>
      <c r="E570" s="21">
        <v>466.239990234375</v>
      </c>
      <c r="F570" s="16">
        <f>(StockData[[#This Row],[Close]]-E571)/E571</f>
        <v>-2.8231827596699589E-3</v>
      </c>
      <c r="G570" s="21">
        <v>12962300</v>
      </c>
      <c r="H570" s="21">
        <f>IF(ISNUMBER(E570),MAX($E$2:E570),"")</f>
        <v>542.07000732421875</v>
      </c>
      <c r="I570" s="21">
        <f>IF(AND(ISNUMBER(E570),ISNUMBER(H570)),E570/H570-1,"")</f>
        <v>-0.13988971178124765</v>
      </c>
      <c r="L570"/>
      <c r="M570"/>
      <c r="N570" s="2">
        <v>45481</v>
      </c>
      <c r="O570" s="21">
        <v>555.44000244140625</v>
      </c>
      <c r="P570" s="21">
        <v>556.25</v>
      </c>
      <c r="Q570" s="21">
        <v>554.19000244140625</v>
      </c>
      <c r="R570" s="21">
        <v>555.280029296875</v>
      </c>
      <c r="S570">
        <v>36110500</v>
      </c>
      <c r="T570" s="16">
        <f>(SP500_Data[[#This Row],[Close]]-R571)/R571</f>
        <v>1.1539280101223455E-3</v>
      </c>
      <c r="U570" s="21">
        <v>33437000</v>
      </c>
    </row>
    <row r="571" spans="1:21" x14ac:dyDescent="0.25">
      <c r="A571" s="2">
        <v>45478</v>
      </c>
      <c r="B571" s="21">
        <v>459.6099853515625</v>
      </c>
      <c r="C571" s="21">
        <v>468.35000610351563</v>
      </c>
      <c r="D571" s="21">
        <v>458.97000122070313</v>
      </c>
      <c r="E571" s="21">
        <v>467.55999755859375</v>
      </c>
      <c r="F571" s="16">
        <f>(StockData[[#This Row],[Close]]-E572)/E572</f>
        <v>1.4736221339971869E-2</v>
      </c>
      <c r="G571" s="21">
        <v>16000300</v>
      </c>
      <c r="H571" s="21">
        <f>IF(ISNUMBER(E571),MAX($E$2:E571),"")</f>
        <v>542.07000732421875</v>
      </c>
      <c r="I571" s="21">
        <f>IF(AND(ISNUMBER(E571),ISNUMBER(H571)),E571/H571-1,"")</f>
        <v>-0.13745458844591574</v>
      </c>
      <c r="L571"/>
      <c r="M571"/>
      <c r="N571" s="2">
        <v>45478</v>
      </c>
      <c r="O571" s="21">
        <v>551.77001953125</v>
      </c>
      <c r="P571" s="21">
        <v>555.04998779296875</v>
      </c>
      <c r="Q571" s="21">
        <v>551.1199951171875</v>
      </c>
      <c r="R571" s="21">
        <v>554.6400146484375</v>
      </c>
      <c r="S571">
        <v>41488400</v>
      </c>
      <c r="T571" s="16">
        <f>(SP500_Data[[#This Row],[Close]]-R572)/R572</f>
        <v>5.7664972057374772E-3</v>
      </c>
      <c r="U571" s="21">
        <v>37764200</v>
      </c>
    </row>
    <row r="572" spans="1:21" x14ac:dyDescent="0.25">
      <c r="A572" s="2">
        <v>45476</v>
      </c>
      <c r="B572" s="21">
        <v>458.19000244140625</v>
      </c>
      <c r="C572" s="21">
        <v>461.01998901367188</v>
      </c>
      <c r="D572" s="21">
        <v>457.8800048828125</v>
      </c>
      <c r="E572" s="21">
        <v>460.76998901367188</v>
      </c>
      <c r="F572" s="16">
        <f>(StockData[[#This Row],[Close]]-E573)/E573</f>
        <v>3.244187071797573E-3</v>
      </c>
      <c r="G572" s="21">
        <v>9932800</v>
      </c>
      <c r="H572" s="21">
        <f>IF(ISNUMBER(E572),MAX($E$2:E572),"")</f>
        <v>542.07000732421875</v>
      </c>
      <c r="I572" s="21">
        <f>IF(AND(ISNUMBER(E572),ISNUMBER(H572)),E572/H572-1,"")</f>
        <v>-0.14998066156041789</v>
      </c>
      <c r="L572"/>
      <c r="M572"/>
      <c r="N572" s="2">
        <v>45476</v>
      </c>
      <c r="O572" s="21">
        <v>548.69000244140625</v>
      </c>
      <c r="P572" s="21">
        <v>551.83001708984375</v>
      </c>
      <c r="Q572" s="21">
        <v>548.6500244140625</v>
      </c>
      <c r="R572" s="21">
        <v>551.46002197265625</v>
      </c>
      <c r="S572">
        <v>32789900</v>
      </c>
      <c r="T572" s="16">
        <f>(SP500_Data[[#This Row],[Close]]-R573)/R573</f>
        <v>4.4626002503618681E-3</v>
      </c>
      <c r="U572" s="21">
        <v>59187600</v>
      </c>
    </row>
    <row r="573" spans="1:21" x14ac:dyDescent="0.25">
      <c r="A573" s="2">
        <v>45475</v>
      </c>
      <c r="B573" s="21">
        <v>453.20001220703131</v>
      </c>
      <c r="C573" s="21">
        <v>459.58999633789063</v>
      </c>
      <c r="D573" s="21">
        <v>453.1099853515625</v>
      </c>
      <c r="E573" s="21">
        <v>459.27999877929688</v>
      </c>
      <c r="F573" s="16">
        <f>(StockData[[#This Row],[Close]]-E574)/E574</f>
        <v>5.5831404366486481E-3</v>
      </c>
      <c r="G573" s="21">
        <v>13979800</v>
      </c>
      <c r="H573" s="21">
        <f>IF(ISNUMBER(E573),MAX($E$2:E573),"")</f>
        <v>542.07000732421875</v>
      </c>
      <c r="I573" s="21">
        <f>IF(AND(ISNUMBER(E573),ISNUMBER(H573)),E573/H573-1,"")</f>
        <v>-0.15272936599756226</v>
      </c>
      <c r="L573"/>
      <c r="M573"/>
      <c r="N573" s="2">
        <v>45475</v>
      </c>
      <c r="O573" s="21">
        <v>543.70001220703125</v>
      </c>
      <c r="P573" s="21">
        <v>549.010009765625</v>
      </c>
      <c r="Q573" s="21">
        <v>543.6500244140625</v>
      </c>
      <c r="R573" s="21">
        <v>549.010009765625</v>
      </c>
      <c r="S573">
        <v>40434800</v>
      </c>
      <c r="T573" s="16">
        <f>(SP500_Data[[#This Row],[Close]]-R574)/R574</f>
        <v>6.7297149107466928E-3</v>
      </c>
      <c r="U573" s="21">
        <v>50244800</v>
      </c>
    </row>
    <row r="574" spans="1:21" x14ac:dyDescent="0.25">
      <c r="A574" s="2">
        <v>45474</v>
      </c>
      <c r="B574" s="21">
        <v>448.66000366210938</v>
      </c>
      <c r="C574" s="21">
        <v>457.3699951171875</v>
      </c>
      <c r="D574" s="21">
        <v>445.66000366210938</v>
      </c>
      <c r="E574" s="21">
        <v>456.73001098632813</v>
      </c>
      <c r="F574" s="16">
        <f>(StockData[[#This Row],[Close]]-E575)/E575</f>
        <v>2.1881638913048364E-2</v>
      </c>
      <c r="G574" s="21">
        <v>17662800</v>
      </c>
      <c r="H574" s="21">
        <f>IF(ISNUMBER(E574),MAX($E$2:E574),"")</f>
        <v>542.07000732421875</v>
      </c>
      <c r="I574" s="21">
        <f>IF(AND(ISNUMBER(E574),ISNUMBER(H574)),E574/H574-1,"")</f>
        <v>-0.15743353291053364</v>
      </c>
      <c r="L574"/>
      <c r="M574"/>
      <c r="N574" s="2">
        <v>45474</v>
      </c>
      <c r="O574" s="21">
        <v>545.6300048828125</v>
      </c>
      <c r="P574" s="21">
        <v>545.8800048828125</v>
      </c>
      <c r="Q574" s="21">
        <v>542.52001953125</v>
      </c>
      <c r="R574" s="21">
        <v>545.34002685546875</v>
      </c>
      <c r="S574">
        <v>40297800</v>
      </c>
      <c r="T574" s="16">
        <f>(SP500_Data[[#This Row],[Close]]-R575)/R575</f>
        <v>2.0580945438232489E-3</v>
      </c>
      <c r="U574" s="21">
        <v>59504900</v>
      </c>
    </row>
    <row r="575" spans="1:21" x14ac:dyDescent="0.25">
      <c r="A575" s="2">
        <v>45471</v>
      </c>
      <c r="B575" s="21">
        <v>453.07000732421869</v>
      </c>
      <c r="C575" s="21">
        <v>455.3800048828125</v>
      </c>
      <c r="D575" s="21">
        <v>446.41000366210938</v>
      </c>
      <c r="E575" s="21">
        <v>446.95001220703131</v>
      </c>
      <c r="F575" s="16">
        <f>(StockData[[#This Row],[Close]]-E576)/E576</f>
        <v>-1.3028583011955744E-2</v>
      </c>
      <c r="G575" s="21">
        <v>28362300</v>
      </c>
      <c r="H575" s="21">
        <f>IF(ISNUMBER(E575),MAX($E$2:E575),"")</f>
        <v>542.07000732421875</v>
      </c>
      <c r="I575" s="21">
        <f>IF(AND(ISNUMBER(E575),ISNUMBER(H575)),E575/H575-1,"")</f>
        <v>-0.17547548071645103</v>
      </c>
      <c r="L575"/>
      <c r="M575"/>
      <c r="N575" s="2">
        <v>45471</v>
      </c>
      <c r="O575" s="21">
        <v>547.15997314453125</v>
      </c>
      <c r="P575" s="21">
        <v>550.280029296875</v>
      </c>
      <c r="Q575" s="21">
        <v>542.95001220703125</v>
      </c>
      <c r="R575" s="21">
        <v>544.219970703125</v>
      </c>
      <c r="S575">
        <v>76144500</v>
      </c>
      <c r="T575" s="16">
        <f>(SP500_Data[[#This Row],[Close]]-R576)/R576</f>
        <v>-3.9351070396926808E-3</v>
      </c>
      <c r="U575" s="21">
        <v>57535900</v>
      </c>
    </row>
    <row r="576" spans="1:21" x14ac:dyDescent="0.25">
      <c r="A576" s="2">
        <v>45470</v>
      </c>
      <c r="B576" s="21">
        <v>452.17999267578131</v>
      </c>
      <c r="C576" s="21">
        <v>456.17001342773438</v>
      </c>
      <c r="D576" s="21">
        <v>451.76998901367188</v>
      </c>
      <c r="E576" s="21">
        <v>452.85000610351563</v>
      </c>
      <c r="F576" s="16">
        <f>(StockData[[#This Row],[Close]]-E577)/E577</f>
        <v>1.5260138796395529E-3</v>
      </c>
      <c r="G576" s="21">
        <v>14806300</v>
      </c>
      <c r="H576" s="21">
        <f>IF(ISNUMBER(E576),MAX($E$2:E576),"")</f>
        <v>542.07000732421875</v>
      </c>
      <c r="I576" s="21">
        <f>IF(AND(ISNUMBER(E576),ISNUMBER(H576)),E576/H576-1,"")</f>
        <v>-0.16459128897596342</v>
      </c>
      <c r="L576"/>
      <c r="M576"/>
      <c r="N576" s="2">
        <v>45470</v>
      </c>
      <c r="O576" s="21">
        <v>545.3699951171875</v>
      </c>
      <c r="P576" s="21">
        <v>546.96002197265625</v>
      </c>
      <c r="Q576" s="21">
        <v>544.6099853515625</v>
      </c>
      <c r="R576" s="21">
        <v>546.3699951171875</v>
      </c>
      <c r="S576">
        <v>35041500</v>
      </c>
      <c r="T576" s="16">
        <f>(SP500_Data[[#This Row],[Close]]-R577)/R577</f>
        <v>1.5764795075565842E-3</v>
      </c>
      <c r="U576" s="21">
        <v>36716400</v>
      </c>
    </row>
    <row r="577" spans="1:21" x14ac:dyDescent="0.25">
      <c r="A577" s="2">
        <v>45469</v>
      </c>
      <c r="B577" s="21">
        <v>449</v>
      </c>
      <c r="C577" s="21">
        <v>453.60000610351563</v>
      </c>
      <c r="D577" s="21">
        <v>448.19000244140625</v>
      </c>
      <c r="E577" s="21">
        <v>452.16000366210938</v>
      </c>
      <c r="F577" s="16">
        <f>(StockData[[#This Row],[Close]]-E578)/E578</f>
        <v>2.6832052829007589E-3</v>
      </c>
      <c r="G577" s="21">
        <v>16507000</v>
      </c>
      <c r="H577" s="21">
        <f>IF(ISNUMBER(E577),MAX($E$2:E577),"")</f>
        <v>542.07000732421875</v>
      </c>
      <c r="I577" s="21">
        <f>IF(AND(ISNUMBER(E577),ISNUMBER(H577)),E577/H577-1,"")</f>
        <v>-0.16586419179678591</v>
      </c>
      <c r="L577"/>
      <c r="M577"/>
      <c r="N577" s="2">
        <v>45469</v>
      </c>
      <c r="O577" s="21">
        <v>543.69000244140625</v>
      </c>
      <c r="P577" s="21">
        <v>546.239990234375</v>
      </c>
      <c r="Q577" s="21">
        <v>543.030029296875</v>
      </c>
      <c r="R577" s="21">
        <v>545.510009765625</v>
      </c>
      <c r="S577">
        <v>38550600</v>
      </c>
      <c r="T577" s="16">
        <f>(SP500_Data[[#This Row],[Close]]-R578)/R578</f>
        <v>1.2480822540089924E-3</v>
      </c>
      <c r="U577" s="21">
        <v>52233200</v>
      </c>
    </row>
    <row r="578" spans="1:21" x14ac:dyDescent="0.25">
      <c r="A578" s="2">
        <v>45468</v>
      </c>
      <c r="B578" s="21">
        <v>448.25</v>
      </c>
      <c r="C578" s="21">
        <v>451.42001342773438</v>
      </c>
      <c r="D578" s="21">
        <v>446.75</v>
      </c>
      <c r="E578" s="21">
        <v>450.95001220703131</v>
      </c>
      <c r="F578" s="16">
        <f>(StockData[[#This Row],[Close]]-E579)/E579</f>
        <v>7.3268226169149239E-3</v>
      </c>
      <c r="G578" s="21">
        <v>16413400</v>
      </c>
      <c r="H578" s="21">
        <f>IF(ISNUMBER(E578),MAX($E$2:E578),"")</f>
        <v>542.07000732421875</v>
      </c>
      <c r="I578" s="21">
        <f>IF(AND(ISNUMBER(E578),ISNUMBER(H578)),E578/H578-1,"")</f>
        <v>-0.16809636003839523</v>
      </c>
      <c r="L578"/>
      <c r="M578"/>
      <c r="N578" s="2">
        <v>45468</v>
      </c>
      <c r="O578" s="21">
        <v>543.989990234375</v>
      </c>
      <c r="P578" s="21">
        <v>545.20001220703125</v>
      </c>
      <c r="Q578" s="21">
        <v>542.44000244140625</v>
      </c>
      <c r="R578" s="21">
        <v>544.83001708984375</v>
      </c>
      <c r="S578">
        <v>37936200</v>
      </c>
      <c r="T578" s="16">
        <f>(SP500_Data[[#This Row],[Close]]-R579)/R579</f>
        <v>3.8508805193555018E-3</v>
      </c>
      <c r="U578" s="21">
        <v>43643700</v>
      </c>
    </row>
    <row r="579" spans="1:21" x14ac:dyDescent="0.25">
      <c r="A579" s="2">
        <v>45467</v>
      </c>
      <c r="B579" s="21">
        <v>449.79998779296869</v>
      </c>
      <c r="C579" s="21">
        <v>452.75</v>
      </c>
      <c r="D579" s="21">
        <v>446.41000366210938</v>
      </c>
      <c r="E579" s="21">
        <v>447.67001342773438</v>
      </c>
      <c r="F579" s="16">
        <f>(StockData[[#This Row],[Close]]-E580)/E580</f>
        <v>-4.6911498005447133E-3</v>
      </c>
      <c r="G579" s="21">
        <v>15913700</v>
      </c>
      <c r="H579" s="21">
        <f>IF(ISNUMBER(E579),MAX($E$2:E579),"")</f>
        <v>542.07000732421875</v>
      </c>
      <c r="I579" s="21">
        <f>IF(AND(ISNUMBER(E579),ISNUMBER(H579)),E579/H579-1,"")</f>
        <v>-0.17414723674247223</v>
      </c>
      <c r="L579"/>
      <c r="M579"/>
      <c r="N579" s="2">
        <v>45467</v>
      </c>
      <c r="O579" s="21">
        <v>544.33001708984375</v>
      </c>
      <c r="P579" s="21">
        <v>546.95001220703125</v>
      </c>
      <c r="Q579" s="21">
        <v>542.6199951171875</v>
      </c>
      <c r="R579" s="21">
        <v>542.739990234375</v>
      </c>
      <c r="S579">
        <v>45528700</v>
      </c>
      <c r="T579" s="16">
        <f>(SP500_Data[[#This Row],[Close]]-R580)/R580</f>
        <v>-3.2506648170010219E-3</v>
      </c>
      <c r="U579" s="21">
        <v>42047200</v>
      </c>
    </row>
    <row r="580" spans="1:21" x14ac:dyDescent="0.25">
      <c r="A580" s="2">
        <v>45464</v>
      </c>
      <c r="B580" s="21">
        <v>447.3800048828125</v>
      </c>
      <c r="C580" s="21">
        <v>450.57998657226563</v>
      </c>
      <c r="D580" s="21">
        <v>446.510009765625</v>
      </c>
      <c r="E580" s="21">
        <v>449.77999877929688</v>
      </c>
      <c r="F580" s="16">
        <f>(StockData[[#This Row],[Close]]-E581)/E581</f>
        <v>9.1541091777452791E-3</v>
      </c>
      <c r="G580" s="21">
        <v>34187100</v>
      </c>
      <c r="H580" s="21">
        <f>IF(ISNUMBER(E580),MAX($E$2:E580),"")</f>
        <v>542.07000732421875</v>
      </c>
      <c r="I580" s="21">
        <f>IF(AND(ISNUMBER(E580),ISNUMBER(H580)),E580/H580-1,"")</f>
        <v>-0.17025477760794483</v>
      </c>
      <c r="L580"/>
      <c r="M580"/>
      <c r="N580" s="2">
        <v>45464</v>
      </c>
      <c r="O580" s="21">
        <v>544.4000244140625</v>
      </c>
      <c r="P580" s="21">
        <v>545.6500244140625</v>
      </c>
      <c r="Q580" s="21">
        <v>543.02001953125</v>
      </c>
      <c r="R580" s="21">
        <v>544.510009765625</v>
      </c>
      <c r="S580">
        <v>64338600</v>
      </c>
      <c r="T580" s="16">
        <f>(SP500_Data[[#This Row],[Close]]-R581)/R581</f>
        <v>-4.5520845235374769E-3</v>
      </c>
      <c r="U580" s="21">
        <v>52561300</v>
      </c>
    </row>
    <row r="581" spans="1:21" x14ac:dyDescent="0.25">
      <c r="A581" s="2">
        <v>45463</v>
      </c>
      <c r="B581" s="21">
        <v>446.29998779296869</v>
      </c>
      <c r="C581" s="21">
        <v>446.52999877929688</v>
      </c>
      <c r="D581" s="21">
        <v>441.26998901367188</v>
      </c>
      <c r="E581" s="21">
        <v>445.70001220703131</v>
      </c>
      <c r="F581" s="16">
        <f>(StockData[[#This Row],[Close]]-E582)/E582</f>
        <v>-1.4338489405167133E-3</v>
      </c>
      <c r="G581" s="21">
        <v>19877400</v>
      </c>
      <c r="H581" s="21">
        <f>IF(ISNUMBER(E581),MAX($E$2:E581),"")</f>
        <v>542.07000732421875</v>
      </c>
      <c r="I581" s="21">
        <f>IF(AND(ISNUMBER(E581),ISNUMBER(H581)),E581/H581-1,"")</f>
        <v>-0.17778145592834349</v>
      </c>
      <c r="L581"/>
      <c r="M581"/>
      <c r="N581" s="2">
        <v>45463</v>
      </c>
      <c r="O581" s="21">
        <v>549.44000244140625</v>
      </c>
      <c r="P581" s="21">
        <v>550.1199951171875</v>
      </c>
      <c r="Q581" s="21">
        <v>545.17999267578125</v>
      </c>
      <c r="R581" s="21">
        <v>547</v>
      </c>
      <c r="S581">
        <v>70328200</v>
      </c>
      <c r="T581" s="16">
        <f>(SP500_Data[[#This Row],[Close]]-R582)/R582</f>
        <v>-2.716531314889289E-3</v>
      </c>
      <c r="U581" s="21">
        <v>47264700</v>
      </c>
    </row>
    <row r="582" spans="1:21" x14ac:dyDescent="0.25">
      <c r="A582" s="2">
        <v>45461</v>
      </c>
      <c r="B582" s="21">
        <v>449.70999145507813</v>
      </c>
      <c r="C582" s="21">
        <v>450.1400146484375</v>
      </c>
      <c r="D582" s="21">
        <v>444.8900146484375</v>
      </c>
      <c r="E582" s="21">
        <v>446.33999633789063</v>
      </c>
      <c r="F582" s="16">
        <f>(StockData[[#This Row],[Close]]-E583)/E583</f>
        <v>-4.5275080879716486E-3</v>
      </c>
      <c r="G582" s="21">
        <v>17112500</v>
      </c>
      <c r="H582" s="21">
        <f>IF(ISNUMBER(E582),MAX($E$2:E582),"")</f>
        <v>542.07000732421875</v>
      </c>
      <c r="I582" s="21">
        <f>IF(AND(ISNUMBER(E582),ISNUMBER(H582)),E582/H582-1,"")</f>
        <v>-0.17660082589493065</v>
      </c>
      <c r="L582"/>
      <c r="M582"/>
      <c r="N582" s="2">
        <v>45461</v>
      </c>
      <c r="O582" s="21">
        <v>547.15997314453125</v>
      </c>
      <c r="P582" s="21">
        <v>548.6199951171875</v>
      </c>
      <c r="Q582" s="21">
        <v>546.72998046875</v>
      </c>
      <c r="R582" s="21">
        <v>548.489990234375</v>
      </c>
      <c r="S582">
        <v>41376400</v>
      </c>
      <c r="T582" s="16">
        <f>(SP500_Data[[#This Row],[Close]]-R583)/R583</f>
        <v>2.540695869980274E-3</v>
      </c>
      <c r="U582" s="21">
        <v>72756700</v>
      </c>
    </row>
    <row r="583" spans="1:21" x14ac:dyDescent="0.25">
      <c r="A583" s="2">
        <v>45460</v>
      </c>
      <c r="B583" s="21">
        <v>442.58999633789063</v>
      </c>
      <c r="C583" s="21">
        <v>450.94000244140625</v>
      </c>
      <c r="D583" s="21">
        <v>440.72000122070313</v>
      </c>
      <c r="E583" s="21">
        <v>448.3699951171875</v>
      </c>
      <c r="F583" s="16">
        <f>(StockData[[#This Row],[Close]]-E584)/E584</f>
        <v>1.3105243683446994E-2</v>
      </c>
      <c r="G583" s="21">
        <v>20790000</v>
      </c>
      <c r="H583" s="21">
        <f>IF(ISNUMBER(E583),MAX($E$2:E583),"")</f>
        <v>542.07000732421875</v>
      </c>
      <c r="I583" s="21">
        <f>IF(AND(ISNUMBER(E583),ISNUMBER(H583)),E583/H583-1,"")</f>
        <v>-0.17285592440274622</v>
      </c>
      <c r="L583"/>
      <c r="M583"/>
      <c r="N583" s="2">
        <v>45460</v>
      </c>
      <c r="O583" s="21">
        <v>542.08001708984375</v>
      </c>
      <c r="P583" s="21">
        <v>548.530029296875</v>
      </c>
      <c r="Q583" s="21">
        <v>541.6099853515625</v>
      </c>
      <c r="R583" s="21">
        <v>547.0999755859375</v>
      </c>
      <c r="S583">
        <v>55839500</v>
      </c>
      <c r="T583" s="16">
        <f>(SP500_Data[[#This Row],[Close]]-R584)/R584</f>
        <v>7.9589263714411537E-3</v>
      </c>
      <c r="U583" s="21">
        <v>62550200</v>
      </c>
    </row>
    <row r="584" spans="1:21" x14ac:dyDescent="0.25">
      <c r="A584" s="2">
        <v>45457</v>
      </c>
      <c r="B584" s="21">
        <v>438.27999877929688</v>
      </c>
      <c r="C584" s="21">
        <v>443.1400146484375</v>
      </c>
      <c r="D584" s="21">
        <v>436.72000122070313</v>
      </c>
      <c r="E584" s="21">
        <v>442.57000732421869</v>
      </c>
      <c r="F584" s="16">
        <f>(StockData[[#This Row],[Close]]-E585)/E585</f>
        <v>2.2419964265999381E-3</v>
      </c>
      <c r="G584" s="21">
        <v>13582000</v>
      </c>
      <c r="H584" s="21">
        <f>IF(ISNUMBER(E584),MAX($E$2:E584),"")</f>
        <v>542.07000732421875</v>
      </c>
      <c r="I584" s="21">
        <f>IF(AND(ISNUMBER(E584),ISNUMBER(H584)),E584/H584-1,"")</f>
        <v>-0.18355562686663807</v>
      </c>
      <c r="L584"/>
      <c r="M584"/>
      <c r="N584" s="2">
        <v>45457</v>
      </c>
      <c r="O584" s="21">
        <v>540.8800048828125</v>
      </c>
      <c r="P584" s="21">
        <v>542.80999755859375</v>
      </c>
      <c r="Q584" s="21">
        <v>539.8499755859375</v>
      </c>
      <c r="R584" s="21">
        <v>542.780029296875</v>
      </c>
      <c r="S584">
        <v>40089900</v>
      </c>
      <c r="T584" s="16">
        <f>(SP500_Data[[#This Row],[Close]]-R585)/R585</f>
        <v>6.0838249132123866E-4</v>
      </c>
      <c r="U584" s="21">
        <v>80242800</v>
      </c>
    </row>
    <row r="585" spans="1:21" x14ac:dyDescent="0.25">
      <c r="A585" s="2">
        <v>45456</v>
      </c>
      <c r="B585" s="21">
        <v>440.85000610351563</v>
      </c>
      <c r="C585" s="21">
        <v>443.3900146484375</v>
      </c>
      <c r="D585" s="21">
        <v>439.3699951171875</v>
      </c>
      <c r="E585" s="21">
        <v>441.57998657226563</v>
      </c>
      <c r="F585" s="16">
        <f>(StockData[[#This Row],[Close]]-E586)/E586</f>
        <v>1.1789530144428837E-3</v>
      </c>
      <c r="G585" s="21">
        <v>15960600</v>
      </c>
      <c r="H585" s="21">
        <f>IF(ISNUMBER(E585),MAX($E$2:E585),"")</f>
        <v>542.07000732421875</v>
      </c>
      <c r="I585" s="21">
        <f>IF(AND(ISNUMBER(E585),ISNUMBER(H585)),E585/H585-1,"")</f>
        <v>-0.18538199751724838</v>
      </c>
      <c r="L585"/>
      <c r="M585"/>
      <c r="N585" s="2">
        <v>45456</v>
      </c>
      <c r="O585" s="21">
        <v>543.1500244140625</v>
      </c>
      <c r="P585" s="21">
        <v>543.33001708984375</v>
      </c>
      <c r="Q585" s="21">
        <v>539.59002685546875</v>
      </c>
      <c r="R585" s="21">
        <v>542.45001220703125</v>
      </c>
      <c r="S585">
        <v>44760900</v>
      </c>
      <c r="T585" s="16">
        <f>(SP500_Data[[#This Row],[Close]]-R586)/R586</f>
        <v>2.0134972753128029E-3</v>
      </c>
      <c r="U585" s="21">
        <v>77483600</v>
      </c>
    </row>
    <row r="586" spans="1:21" x14ac:dyDescent="0.25">
      <c r="A586" s="2">
        <v>45455</v>
      </c>
      <c r="B586" s="21">
        <v>435.32000732421869</v>
      </c>
      <c r="C586" s="21">
        <v>443.39999389648438</v>
      </c>
      <c r="D586" s="21">
        <v>433.25</v>
      </c>
      <c r="E586" s="21">
        <v>441.05999755859375</v>
      </c>
      <c r="F586" s="16">
        <f>(StockData[[#This Row],[Close]]-E587)/E587</f>
        <v>1.9367673626387909E-2</v>
      </c>
      <c r="G586" s="21">
        <v>22366200</v>
      </c>
      <c r="H586" s="21">
        <f>IF(ISNUMBER(E586),MAX($E$2:E586),"")</f>
        <v>542.07000732421875</v>
      </c>
      <c r="I586" s="21">
        <f>IF(AND(ISNUMBER(E586),ISNUMBER(H586)),E586/H586-1,"")</f>
        <v>-0.18634126293803532</v>
      </c>
      <c r="L586"/>
      <c r="M586"/>
      <c r="N586" s="2">
        <v>45455</v>
      </c>
      <c r="O586" s="21">
        <v>541.6300048828125</v>
      </c>
      <c r="P586" s="21">
        <v>544.1199951171875</v>
      </c>
      <c r="Q586" s="21">
        <v>540.29998779296875</v>
      </c>
      <c r="R586" s="21">
        <v>541.3599853515625</v>
      </c>
      <c r="S586">
        <v>63251300</v>
      </c>
      <c r="T586" s="16">
        <f>(SP500_Data[[#This Row],[Close]]-R587)/R587</f>
        <v>8.2130050177387851E-3</v>
      </c>
      <c r="U586" s="21">
        <v>46415400</v>
      </c>
    </row>
    <row r="587" spans="1:21" x14ac:dyDescent="0.25">
      <c r="A587" s="2">
        <v>45454</v>
      </c>
      <c r="B587" s="21">
        <v>425.48001098632813</v>
      </c>
      <c r="C587" s="21">
        <v>432.82000732421869</v>
      </c>
      <c r="D587" s="21">
        <v>425.25</v>
      </c>
      <c r="E587" s="21">
        <v>432.67999267578131</v>
      </c>
      <c r="F587" s="16">
        <f>(StockData[[#This Row],[Close]]-E588)/E588</f>
        <v>1.1241726724203732E-2</v>
      </c>
      <c r="G587" s="21">
        <v>14551100</v>
      </c>
      <c r="H587" s="21">
        <f>IF(ISNUMBER(E587),MAX($E$2:E587),"")</f>
        <v>542.07000732421875</v>
      </c>
      <c r="I587" s="21">
        <f>IF(AND(ISNUMBER(E587),ISNUMBER(H587)),E587/H587-1,"")</f>
        <v>-0.20180052976627783</v>
      </c>
      <c r="L587"/>
      <c r="M587"/>
      <c r="N587" s="2">
        <v>45454</v>
      </c>
      <c r="O587" s="21">
        <v>534.07000732421875</v>
      </c>
      <c r="P587" s="21">
        <v>537.010009765625</v>
      </c>
      <c r="Q587" s="21">
        <v>532.04998779296875</v>
      </c>
      <c r="R587" s="21">
        <v>536.95001220703125</v>
      </c>
      <c r="S587">
        <v>36383400</v>
      </c>
      <c r="T587" s="16">
        <f>(SP500_Data[[#This Row],[Close]]-R588)/R588</f>
        <v>2.4083170801935633E-3</v>
      </c>
      <c r="U587" s="21">
        <v>64306100</v>
      </c>
    </row>
    <row r="588" spans="1:21" x14ac:dyDescent="0.25">
      <c r="A588" s="2">
        <v>45453</v>
      </c>
      <c r="B588" s="21">
        <v>424.70001220703131</v>
      </c>
      <c r="C588" s="21">
        <v>428.07998657226563</v>
      </c>
      <c r="D588" s="21">
        <v>423.8900146484375</v>
      </c>
      <c r="E588" s="21">
        <v>427.8699951171875</v>
      </c>
      <c r="F588" s="16">
        <f>(StockData[[#This Row],[Close]]-E589)/E589</f>
        <v>9.4844613796940345E-3</v>
      </c>
      <c r="G588" s="21">
        <v>13982900</v>
      </c>
      <c r="H588" s="21">
        <f>IF(ISNUMBER(E588),MAX($E$2:E588),"")</f>
        <v>542.07000732421875</v>
      </c>
      <c r="I588" s="21">
        <f>IF(AND(ISNUMBER(E588),ISNUMBER(H588)),E588/H588-1,"")</f>
        <v>-0.21067391787778222</v>
      </c>
      <c r="L588"/>
      <c r="M588"/>
      <c r="N588" s="2">
        <v>45453</v>
      </c>
      <c r="O588" s="21">
        <v>533.17999267578125</v>
      </c>
      <c r="P588" s="21">
        <v>535.989990234375</v>
      </c>
      <c r="Q588" s="21">
        <v>532.57000732421875</v>
      </c>
      <c r="R588" s="21">
        <v>535.65997314453125</v>
      </c>
      <c r="S588">
        <v>35686100</v>
      </c>
      <c r="T588" s="16">
        <f>(SP500_Data[[#This Row],[Close]]-R589)/R589</f>
        <v>3.0897611444220172E-3</v>
      </c>
      <c r="U588" s="21">
        <v>69122400</v>
      </c>
    </row>
    <row r="589" spans="1:21" x14ac:dyDescent="0.25">
      <c r="A589" s="2">
        <v>45450</v>
      </c>
      <c r="B589" s="21">
        <v>426.20001220703131</v>
      </c>
      <c r="C589" s="21">
        <v>426.27999877929688</v>
      </c>
      <c r="D589" s="21">
        <v>423</v>
      </c>
      <c r="E589" s="21">
        <v>423.85000610351563</v>
      </c>
      <c r="F589" s="16">
        <f>(StockData[[#This Row],[Close]]-E590)/E590</f>
        <v>-1.5782128698177105E-3</v>
      </c>
      <c r="G589" s="21">
        <v>13621700</v>
      </c>
      <c r="H589" s="21">
        <f>IF(ISNUMBER(E589),MAX($E$2:E589),"")</f>
        <v>542.07000732421875</v>
      </c>
      <c r="I589" s="21">
        <f>IF(AND(ISNUMBER(E589),ISNUMBER(H589)),E589/H589-1,"")</f>
        <v>-0.21808991389186805</v>
      </c>
      <c r="L589"/>
      <c r="M589"/>
      <c r="N589" s="2">
        <v>45450</v>
      </c>
      <c r="O589" s="21">
        <v>533.65997314453125</v>
      </c>
      <c r="P589" s="21">
        <v>536.8900146484375</v>
      </c>
      <c r="Q589" s="21">
        <v>532.53997802734375</v>
      </c>
      <c r="R589" s="21">
        <v>534.010009765625</v>
      </c>
      <c r="S589">
        <v>43224500</v>
      </c>
      <c r="T589" s="16">
        <f>(SP500_Data[[#This Row],[Close]]-R590)/R590</f>
        <v>-1.2156574487586515E-3</v>
      </c>
      <c r="U589" s="21">
        <v>55928100</v>
      </c>
    </row>
    <row r="590" spans="1:21" x14ac:dyDescent="0.25">
      <c r="A590" s="2">
        <v>45449</v>
      </c>
      <c r="B590" s="21">
        <v>424.010009765625</v>
      </c>
      <c r="C590" s="21">
        <v>425.30999755859375</v>
      </c>
      <c r="D590" s="21">
        <v>420.57998657226563</v>
      </c>
      <c r="E590" s="21">
        <v>424.51998901367188</v>
      </c>
      <c r="F590" s="16">
        <f>(StockData[[#This Row],[Close]]-E591)/E591</f>
        <v>1.2027528508790871E-3</v>
      </c>
      <c r="G590" s="21">
        <v>14861300</v>
      </c>
      <c r="H590" s="21">
        <f>IF(ISNUMBER(E590),MAX($E$2:E590),"")</f>
        <v>542.07000732421875</v>
      </c>
      <c r="I590" s="21">
        <f>IF(AND(ISNUMBER(E590),ISNUMBER(H590)),E590/H590-1,"")</f>
        <v>-0.21685394270529845</v>
      </c>
      <c r="L590"/>
      <c r="M590"/>
      <c r="N590" s="2">
        <v>45449</v>
      </c>
      <c r="O590" s="21">
        <v>534.97998046875</v>
      </c>
      <c r="P590" s="21">
        <v>535.41998291015625</v>
      </c>
      <c r="Q590" s="21">
        <v>532.67999267578125</v>
      </c>
      <c r="R590" s="21">
        <v>534.65997314453125</v>
      </c>
      <c r="S590">
        <v>30808500</v>
      </c>
      <c r="T590" s="16">
        <f>(SP500_Data[[#This Row],[Close]]-R591)/R591</f>
        <v>-1.8721390661427875E-5</v>
      </c>
      <c r="U590" s="21">
        <v>64633600</v>
      </c>
    </row>
    <row r="591" spans="1:21" x14ac:dyDescent="0.25">
      <c r="A591" s="2">
        <v>45448</v>
      </c>
      <c r="B591" s="21">
        <v>417.80999755859375</v>
      </c>
      <c r="C591" s="21">
        <v>424.07998657226563</v>
      </c>
      <c r="D591" s="21">
        <v>416.29998779296869</v>
      </c>
      <c r="E591" s="21">
        <v>424.010009765625</v>
      </c>
      <c r="F591" s="16">
        <f>(StockData[[#This Row],[Close]]-E592)/E592</f>
        <v>1.9083332856576547E-2</v>
      </c>
      <c r="G591" s="21">
        <v>16988000</v>
      </c>
      <c r="H591" s="21">
        <f>IF(ISNUMBER(E591),MAX($E$2:E591),"")</f>
        <v>542.07000732421875</v>
      </c>
      <c r="I591" s="21">
        <f>IF(AND(ISNUMBER(E591),ISNUMBER(H591)),E591/H591-1,"")</f>
        <v>-0.21779474230895901</v>
      </c>
      <c r="L591"/>
      <c r="M591"/>
      <c r="N591" s="2">
        <v>45448</v>
      </c>
      <c r="O591" s="21">
        <v>530.77001953125</v>
      </c>
      <c r="P591" s="21">
        <v>534.69000244140625</v>
      </c>
      <c r="Q591" s="21">
        <v>528.72998046875</v>
      </c>
      <c r="R591" s="21">
        <v>534.66998291015625</v>
      </c>
      <c r="S591">
        <v>47610400</v>
      </c>
      <c r="T591" s="16">
        <f>(SP500_Data[[#This Row],[Close]]-R592)/R592</f>
        <v>1.1885100186643583E-2</v>
      </c>
      <c r="U591" s="21">
        <v>67961000</v>
      </c>
    </row>
    <row r="592" spans="1:21" x14ac:dyDescent="0.25">
      <c r="A592" s="2">
        <v>45447</v>
      </c>
      <c r="B592" s="21">
        <v>412.42999267578131</v>
      </c>
      <c r="C592" s="21">
        <v>416.44000244140625</v>
      </c>
      <c r="D592" s="21">
        <v>409.67999267578131</v>
      </c>
      <c r="E592" s="21">
        <v>416.07000732421869</v>
      </c>
      <c r="F592" s="16">
        <f>(StockData[[#This Row],[Close]]-E593)/E593</f>
        <v>6.1666143797041674E-3</v>
      </c>
      <c r="G592" s="21">
        <v>14348900</v>
      </c>
      <c r="H592" s="21">
        <f>IF(ISNUMBER(E592),MAX($E$2:E592),"")</f>
        <v>542.07000732421875</v>
      </c>
      <c r="I592" s="21">
        <f>IF(AND(ISNUMBER(E592),ISNUMBER(H592)),E592/H592-1,"")</f>
        <v>-0.23244230135875776</v>
      </c>
      <c r="L592"/>
      <c r="M592"/>
      <c r="N592" s="2">
        <v>45447</v>
      </c>
      <c r="O592" s="21">
        <v>526.46002197265625</v>
      </c>
      <c r="P592" s="21">
        <v>529.1500244140625</v>
      </c>
      <c r="Q592" s="21">
        <v>524.96002197265625</v>
      </c>
      <c r="R592" s="21">
        <v>528.3900146484375</v>
      </c>
      <c r="S592">
        <v>34632700</v>
      </c>
      <c r="T592" s="16">
        <f>(SP500_Data[[#This Row],[Close]]-R593)/R593</f>
        <v>1.1178985773303768E-3</v>
      </c>
      <c r="U592" s="21">
        <v>102212600</v>
      </c>
    </row>
    <row r="593" spans="1:21" x14ac:dyDescent="0.25">
      <c r="A593" s="2">
        <v>45446</v>
      </c>
      <c r="B593" s="21">
        <v>415.52999877929688</v>
      </c>
      <c r="C593" s="21">
        <v>416.42999267578131</v>
      </c>
      <c r="D593" s="21">
        <v>408.92001342773438</v>
      </c>
      <c r="E593" s="21">
        <v>413.51998901367188</v>
      </c>
      <c r="F593" s="16">
        <f>(StockData[[#This Row],[Close]]-E594)/E594</f>
        <v>-3.8783413634365413E-3</v>
      </c>
      <c r="G593" s="21">
        <v>17484700</v>
      </c>
      <c r="H593" s="21">
        <f>IF(ISNUMBER(E593),MAX($E$2:E593),"")</f>
        <v>542.07000732421875</v>
      </c>
      <c r="I593" s="21">
        <f>IF(AND(ISNUMBER(E593),ISNUMBER(H593)),E593/H593-1,"")</f>
        <v>-0.237146524569952</v>
      </c>
      <c r="L593"/>
      <c r="M593"/>
      <c r="N593" s="2">
        <v>45446</v>
      </c>
      <c r="O593" s="21">
        <v>529.02001953125</v>
      </c>
      <c r="P593" s="21">
        <v>529.30999755859375</v>
      </c>
      <c r="Q593" s="21">
        <v>522.5999755859375</v>
      </c>
      <c r="R593" s="21">
        <v>527.79998779296875</v>
      </c>
      <c r="S593">
        <v>46835700</v>
      </c>
      <c r="T593" s="16">
        <f>(SP500_Data[[#This Row],[Close]]-R594)/R594</f>
        <v>8.1535293961064437E-4</v>
      </c>
      <c r="U593" s="21">
        <v>74548100</v>
      </c>
    </row>
    <row r="594" spans="1:21" x14ac:dyDescent="0.25">
      <c r="A594" s="2">
        <v>45443</v>
      </c>
      <c r="B594" s="21">
        <v>416.75</v>
      </c>
      <c r="C594" s="21">
        <v>416.75</v>
      </c>
      <c r="D594" s="21">
        <v>404.510009765625</v>
      </c>
      <c r="E594" s="21">
        <v>415.1300048828125</v>
      </c>
      <c r="F594" s="16">
        <f>(StockData[[#This Row],[Close]]-E595)/E595</f>
        <v>1.1092951990324927E-3</v>
      </c>
      <c r="G594" s="21">
        <v>47995300</v>
      </c>
      <c r="H594" s="21">
        <f>IF(ISNUMBER(E594),MAX($E$2:E594),"")</f>
        <v>542.07000732421875</v>
      </c>
      <c r="I594" s="21">
        <f>IF(AND(ISNUMBER(E594),ISNUMBER(H594)),E594/H594-1,"")</f>
        <v>-0.23417639922195854</v>
      </c>
      <c r="L594"/>
      <c r="M594"/>
      <c r="N594" s="2">
        <v>45443</v>
      </c>
      <c r="O594" s="21">
        <v>523.59002685546875</v>
      </c>
      <c r="P594" s="21">
        <v>527.5</v>
      </c>
      <c r="Q594" s="21">
        <v>518.3599853515625</v>
      </c>
      <c r="R594" s="21">
        <v>527.3699951171875</v>
      </c>
      <c r="S594">
        <v>90785800</v>
      </c>
      <c r="T594" s="16">
        <f>(SP500_Data[[#This Row],[Close]]-R595)/R595</f>
        <v>9.1081492873178009E-3</v>
      </c>
      <c r="U594" s="21">
        <v>75910300</v>
      </c>
    </row>
    <row r="595" spans="1:21" x14ac:dyDescent="0.25">
      <c r="A595" s="2">
        <v>45442</v>
      </c>
      <c r="B595" s="21">
        <v>424.29998779296869</v>
      </c>
      <c r="C595" s="21">
        <v>424.29998779296869</v>
      </c>
      <c r="D595" s="21">
        <v>414.239990234375</v>
      </c>
      <c r="E595" s="21">
        <v>414.67001342773438</v>
      </c>
      <c r="F595" s="16">
        <f>(StockData[[#This Row],[Close]]-E596)/E596</f>
        <v>-3.3786144293237244E-2</v>
      </c>
      <c r="G595" s="21">
        <v>28394500</v>
      </c>
      <c r="H595" s="21">
        <f>IF(ISNUMBER(E595),MAX($E$2:E595),"")</f>
        <v>542.07000732421875</v>
      </c>
      <c r="I595" s="21">
        <f>IF(AND(ISNUMBER(E595),ISNUMBER(H595)),E595/H595-1,"")</f>
        <v>-0.23502498233643254</v>
      </c>
      <c r="L595"/>
      <c r="M595"/>
      <c r="N595" s="2">
        <v>45442</v>
      </c>
      <c r="O595" s="21">
        <v>524.52001953125</v>
      </c>
      <c r="P595" s="21">
        <v>525.20001220703125</v>
      </c>
      <c r="Q595" s="21">
        <v>521.33001708984375</v>
      </c>
      <c r="R595" s="21">
        <v>522.6099853515625</v>
      </c>
      <c r="S595">
        <v>46377600</v>
      </c>
      <c r="T595" s="16">
        <f>(SP500_Data[[#This Row],[Close]]-R596)/R596</f>
        <v>-6.6337015706721247E-3</v>
      </c>
      <c r="U595" s="21">
        <v>73484000</v>
      </c>
    </row>
    <row r="596" spans="1:21" x14ac:dyDescent="0.25">
      <c r="A596" s="2">
        <v>45441</v>
      </c>
      <c r="B596" s="21">
        <v>425.69000244140625</v>
      </c>
      <c r="C596" s="21">
        <v>430.94000244140625</v>
      </c>
      <c r="D596" s="21">
        <v>425.69000244140625</v>
      </c>
      <c r="E596" s="21">
        <v>429.17001342773438</v>
      </c>
      <c r="F596" s="16">
        <f>(StockData[[#This Row],[Close]]-E597)/E597</f>
        <v>-2.6724155905162713E-3</v>
      </c>
      <c r="G596" s="21">
        <v>15517100</v>
      </c>
      <c r="H596" s="21">
        <f>IF(ISNUMBER(E596),MAX($E$2:E596),"")</f>
        <v>542.07000732421875</v>
      </c>
      <c r="I596" s="21">
        <f>IF(AND(ISNUMBER(E596),ISNUMBER(H596)),E596/H596-1,"")</f>
        <v>-0.20827566987848034</v>
      </c>
      <c r="L596"/>
      <c r="M596"/>
      <c r="N596" s="2">
        <v>45441</v>
      </c>
      <c r="O596" s="21">
        <v>525.67999267578125</v>
      </c>
      <c r="P596" s="21">
        <v>527.30999755859375</v>
      </c>
      <c r="Q596" s="21">
        <v>525.3699951171875</v>
      </c>
      <c r="R596" s="21">
        <v>526.0999755859375</v>
      </c>
      <c r="S596">
        <v>45190300</v>
      </c>
      <c r="T596" s="16">
        <f>(SP500_Data[[#This Row],[Close]]-R597)/R597</f>
        <v>-7.0025518388711497E-3</v>
      </c>
      <c r="U596" s="21">
        <v>92101400</v>
      </c>
    </row>
    <row r="597" spans="1:21" x14ac:dyDescent="0.25">
      <c r="A597" s="2">
        <v>45440</v>
      </c>
      <c r="B597" s="21">
        <v>429.6300048828125</v>
      </c>
      <c r="C597" s="21">
        <v>430.82000732421869</v>
      </c>
      <c r="D597" s="21">
        <v>426.60000610351563</v>
      </c>
      <c r="E597" s="21">
        <v>430.32000732421869</v>
      </c>
      <c r="F597" s="16">
        <f>(StockData[[#This Row],[Close]]-E598)/E598</f>
        <v>3.7196313173504855E-4</v>
      </c>
      <c r="G597" s="21">
        <v>15718000</v>
      </c>
      <c r="H597" s="21">
        <f>IF(ISNUMBER(E597),MAX($E$2:E597),"")</f>
        <v>542.07000732421875</v>
      </c>
      <c r="I597" s="21">
        <f>IF(AND(ISNUMBER(E597),ISNUMBER(H597)),E597/H597-1,"")</f>
        <v>-0.20615418394318397</v>
      </c>
      <c r="L597"/>
      <c r="M597"/>
      <c r="N597" s="2">
        <v>45440</v>
      </c>
      <c r="O597" s="21">
        <v>530.27001953125</v>
      </c>
      <c r="P597" s="21">
        <v>530.510009765625</v>
      </c>
      <c r="Q597" s="21">
        <v>527.1099853515625</v>
      </c>
      <c r="R597" s="21">
        <v>529.80999755859375</v>
      </c>
      <c r="S597">
        <v>36269600</v>
      </c>
      <c r="T597" s="16">
        <f>(SP500_Data[[#This Row],[Close]]-R598)/R598</f>
        <v>6.9884239098168223E-4</v>
      </c>
      <c r="U597" s="21">
        <v>92561100</v>
      </c>
    </row>
    <row r="598" spans="1:21" x14ac:dyDescent="0.25">
      <c r="A598" s="2">
        <v>45436</v>
      </c>
      <c r="B598" s="21">
        <v>427.19000244140625</v>
      </c>
      <c r="C598" s="21">
        <v>431.05999755859375</v>
      </c>
      <c r="D598" s="21">
        <v>424.41000366210938</v>
      </c>
      <c r="E598" s="21">
        <v>430.16000366210938</v>
      </c>
      <c r="F598" s="16">
        <f>(StockData[[#This Row],[Close]]-E599)/E599</f>
        <v>7.4004769604435012E-3</v>
      </c>
      <c r="G598" s="21">
        <v>11855300</v>
      </c>
      <c r="H598" s="21">
        <f>IF(ISNUMBER(E598),MAX($E$2:E598),"")</f>
        <v>542.07000732421875</v>
      </c>
      <c r="I598" s="21">
        <f>IF(AND(ISNUMBER(E598),ISNUMBER(H598)),E598/H598-1,"")</f>
        <v>-0.20644935552609278</v>
      </c>
      <c r="L598"/>
      <c r="M598"/>
      <c r="N598" s="2">
        <v>45436</v>
      </c>
      <c r="O598" s="21">
        <v>527.8499755859375</v>
      </c>
      <c r="P598" s="21">
        <v>530.27001953125</v>
      </c>
      <c r="Q598" s="21">
        <v>526.8800048828125</v>
      </c>
      <c r="R598" s="21">
        <v>529.44000244140625</v>
      </c>
      <c r="S598">
        <v>41291100</v>
      </c>
      <c r="T598" s="16">
        <f>(SP500_Data[[#This Row],[Close]]-R599)/R599</f>
        <v>6.6164353246812328E-3</v>
      </c>
      <c r="U598" s="21">
        <v>70099000</v>
      </c>
    </row>
    <row r="599" spans="1:21" x14ac:dyDescent="0.25">
      <c r="A599" s="2">
        <v>45435</v>
      </c>
      <c r="B599" s="21">
        <v>432.97000122070313</v>
      </c>
      <c r="C599" s="21">
        <v>433.60000610351563</v>
      </c>
      <c r="D599" s="21">
        <v>425.42001342773438</v>
      </c>
      <c r="E599" s="21">
        <v>427</v>
      </c>
      <c r="F599" s="16">
        <f>(StockData[[#This Row],[Close]]-E600)/E600</f>
        <v>-8.1761337533623607E-3</v>
      </c>
      <c r="G599" s="21">
        <v>17211700</v>
      </c>
      <c r="H599" s="21">
        <f>IF(ISNUMBER(E599),MAX($E$2:E599),"")</f>
        <v>542.07000732421875</v>
      </c>
      <c r="I599" s="21">
        <f>IF(AND(ISNUMBER(E599),ISNUMBER(H599)),E599/H599-1,"")</f>
        <v>-0.21227886761754367</v>
      </c>
      <c r="L599"/>
      <c r="M599"/>
      <c r="N599" s="2">
        <v>45435</v>
      </c>
      <c r="O599" s="21">
        <v>532.96002197265625</v>
      </c>
      <c r="P599" s="21">
        <v>533.07000732421875</v>
      </c>
      <c r="Q599" s="21">
        <v>524.719970703125</v>
      </c>
      <c r="R599" s="21">
        <v>525.96002197265625</v>
      </c>
      <c r="S599">
        <v>57211200</v>
      </c>
      <c r="T599" s="16">
        <f>(SP500_Data[[#This Row],[Close]]-R600)/R600</f>
        <v>-7.304220207159878E-3</v>
      </c>
      <c r="U599" s="21">
        <v>82652800</v>
      </c>
    </row>
    <row r="600" spans="1:21" x14ac:dyDescent="0.25">
      <c r="A600" s="2">
        <v>45434</v>
      </c>
      <c r="B600" s="21">
        <v>430.08999633789063</v>
      </c>
      <c r="C600" s="21">
        <v>432.41000366210938</v>
      </c>
      <c r="D600" s="21">
        <v>427.1300048828125</v>
      </c>
      <c r="E600" s="21">
        <v>430.51998901367188</v>
      </c>
      <c r="F600" s="16">
        <f>(StockData[[#This Row],[Close]]-E601)/E601</f>
        <v>3.449516220571866E-3</v>
      </c>
      <c r="G600" s="21">
        <v>18073700</v>
      </c>
      <c r="H600" s="21">
        <f>IF(ISNUMBER(E600),MAX($E$2:E600),"")</f>
        <v>542.07000732421875</v>
      </c>
      <c r="I600" s="21">
        <f>IF(AND(ISNUMBER(E600),ISNUMBER(H600)),E600/H600-1,"")</f>
        <v>-0.20578526168821476</v>
      </c>
      <c r="L600"/>
      <c r="M600"/>
      <c r="N600" s="2">
        <v>45434</v>
      </c>
      <c r="O600" s="21">
        <v>530.6500244140625</v>
      </c>
      <c r="P600" s="21">
        <v>531.3800048828125</v>
      </c>
      <c r="Q600" s="21">
        <v>527.5999755859375</v>
      </c>
      <c r="R600" s="21">
        <v>529.83001708984375</v>
      </c>
      <c r="S600">
        <v>48390000</v>
      </c>
      <c r="T600" s="16">
        <f>(SP500_Data[[#This Row],[Close]]-R601)/R601</f>
        <v>-2.8793441431358077E-3</v>
      </c>
      <c r="U600" s="21">
        <v>68049200</v>
      </c>
    </row>
    <row r="601" spans="1:21" x14ac:dyDescent="0.25">
      <c r="A601" s="2">
        <v>45433</v>
      </c>
      <c r="B601" s="21">
        <v>426.82998657226563</v>
      </c>
      <c r="C601" s="21">
        <v>432.97000122070313</v>
      </c>
      <c r="D601" s="21">
        <v>424.85000610351563</v>
      </c>
      <c r="E601" s="21">
        <v>429.04000854492188</v>
      </c>
      <c r="F601" s="16">
        <f>(StockData[[#This Row],[Close]]-E602)/E602</f>
        <v>8.698951988733163E-3</v>
      </c>
      <c r="G601" s="21">
        <v>21453300</v>
      </c>
      <c r="H601" s="21">
        <f>IF(ISNUMBER(E601),MAX($E$2:E601),"")</f>
        <v>542.07000732421875</v>
      </c>
      <c r="I601" s="21">
        <f>IF(AND(ISNUMBER(E601),ISNUMBER(H601)),E601/H601-1,"")</f>
        <v>-0.20851550030823274</v>
      </c>
      <c r="L601"/>
      <c r="M601"/>
      <c r="N601" s="2">
        <v>45433</v>
      </c>
      <c r="O601" s="21">
        <v>529.280029296875</v>
      </c>
      <c r="P601" s="21">
        <v>531.52001953125</v>
      </c>
      <c r="Q601" s="21">
        <v>529.07000732421875</v>
      </c>
      <c r="R601" s="21">
        <v>531.3599853515625</v>
      </c>
      <c r="S601">
        <v>33437000</v>
      </c>
      <c r="T601" s="16">
        <f>(SP500_Data[[#This Row],[Close]]-R602)/R602</f>
        <v>2.4525295229905499E-3</v>
      </c>
      <c r="U601" s="21">
        <v>48401800</v>
      </c>
    </row>
    <row r="602" spans="1:21" x14ac:dyDescent="0.25">
      <c r="A602" s="2">
        <v>45432</v>
      </c>
      <c r="B602" s="21">
        <v>420.20999145507813</v>
      </c>
      <c r="C602" s="21">
        <v>426.76998901367188</v>
      </c>
      <c r="D602" s="21">
        <v>419.989990234375</v>
      </c>
      <c r="E602" s="21">
        <v>425.33999633789063</v>
      </c>
      <c r="F602" s="16">
        <f>(StockData[[#This Row],[Close]]-E603)/E603</f>
        <v>1.2208193491660264E-2</v>
      </c>
      <c r="G602" s="21">
        <v>16272100</v>
      </c>
      <c r="H602" s="21">
        <f>IF(ISNUMBER(E602),MAX($E$2:E602),"")</f>
        <v>542.07000732421875</v>
      </c>
      <c r="I602" s="21">
        <f>IF(AND(ISNUMBER(E602),ISNUMBER(H602)),E602/H602-1,"")</f>
        <v>-0.21534120945472357</v>
      </c>
      <c r="L602"/>
      <c r="M602"/>
      <c r="N602" s="2">
        <v>45432</v>
      </c>
      <c r="O602" s="21">
        <v>529.57000732421875</v>
      </c>
      <c r="P602" s="21">
        <v>531.55999755859375</v>
      </c>
      <c r="Q602" s="21">
        <v>529.16998291015625</v>
      </c>
      <c r="R602" s="21">
        <v>530.05999755859375</v>
      </c>
      <c r="S602">
        <v>37764200</v>
      </c>
      <c r="T602" s="16">
        <f>(SP500_Data[[#This Row],[Close]]-R603)/R603</f>
        <v>1.1521113183466639E-3</v>
      </c>
      <c r="U602" s="21">
        <v>74546500</v>
      </c>
    </row>
    <row r="603" spans="1:21" x14ac:dyDescent="0.25">
      <c r="A603" s="2">
        <v>45429</v>
      </c>
      <c r="B603" s="21">
        <v>422.54000854492188</v>
      </c>
      <c r="C603" s="21">
        <v>422.92001342773438</v>
      </c>
      <c r="D603" s="21">
        <v>418.02999877929688</v>
      </c>
      <c r="E603" s="21">
        <v>420.20999145507813</v>
      </c>
      <c r="F603" s="16">
        <f>(StockData[[#This Row],[Close]]-E604)/E604</f>
        <v>-1.8527727437477348E-3</v>
      </c>
      <c r="G603" s="21">
        <v>15352200</v>
      </c>
      <c r="H603" s="21">
        <f>IF(ISNUMBER(E603),MAX($E$2:E603),"")</f>
        <v>542.07000732421875</v>
      </c>
      <c r="I603" s="21">
        <f>IF(AND(ISNUMBER(E603),ISNUMBER(H603)),E603/H603-1,"")</f>
        <v>-0.22480494073204582</v>
      </c>
      <c r="L603"/>
      <c r="M603"/>
      <c r="N603" s="2">
        <v>45429</v>
      </c>
      <c r="O603" s="21">
        <v>528.80999755859375</v>
      </c>
      <c r="P603" s="21">
        <v>529.52001953125</v>
      </c>
      <c r="Q603" s="21">
        <v>527.32000732421875</v>
      </c>
      <c r="R603" s="21">
        <v>529.45001220703125</v>
      </c>
      <c r="S603">
        <v>59187600</v>
      </c>
      <c r="T603" s="16">
        <f>(SP500_Data[[#This Row],[Close]]-R604)/R604</f>
        <v>1.4375338328990446E-3</v>
      </c>
      <c r="U603" s="21">
        <v>96858100</v>
      </c>
    </row>
    <row r="604" spans="1:21" x14ac:dyDescent="0.25">
      <c r="A604" s="2">
        <v>45428</v>
      </c>
      <c r="B604" s="21">
        <v>421.79998779296869</v>
      </c>
      <c r="C604" s="21">
        <v>425.42001342773438</v>
      </c>
      <c r="D604" s="21">
        <v>420.35000610351563</v>
      </c>
      <c r="E604" s="21">
        <v>420.989990234375</v>
      </c>
      <c r="F604" s="16">
        <f>(StockData[[#This Row],[Close]]-E605)/E605</f>
        <v>-4.9399555739411847E-3</v>
      </c>
      <c r="G604" s="21">
        <v>17530100</v>
      </c>
      <c r="H604" s="21">
        <f>IF(ISNUMBER(E604),MAX($E$2:E604),"")</f>
        <v>542.07000732421875</v>
      </c>
      <c r="I604" s="21">
        <f>IF(AND(ISNUMBER(E604),ISNUMBER(H604)),E604/H604-1,"")</f>
        <v>-0.22336601445175386</v>
      </c>
      <c r="L604"/>
      <c r="M604"/>
      <c r="N604" s="2">
        <v>45428</v>
      </c>
      <c r="O604" s="21">
        <v>529.8800048828125</v>
      </c>
      <c r="P604" s="21">
        <v>531.52001953125</v>
      </c>
      <c r="Q604" s="21">
        <v>528.53997802734375</v>
      </c>
      <c r="R604" s="21">
        <v>528.69000244140625</v>
      </c>
      <c r="S604">
        <v>50244800</v>
      </c>
      <c r="T604" s="16">
        <f>(SP500_Data[[#This Row],[Close]]-R605)/R605</f>
        <v>-2.0575083906341951E-3</v>
      </c>
      <c r="U604" s="21">
        <v>59155800</v>
      </c>
    </row>
    <row r="605" spans="1:21" x14ac:dyDescent="0.25">
      <c r="A605" s="2">
        <v>45427</v>
      </c>
      <c r="B605" s="21">
        <v>417.89999389648438</v>
      </c>
      <c r="C605" s="21">
        <v>423.80999755859375</v>
      </c>
      <c r="D605" s="21">
        <v>417.26998901367188</v>
      </c>
      <c r="E605" s="21">
        <v>423.07998657226563</v>
      </c>
      <c r="F605" s="16">
        <f>(StockData[[#This Row],[Close]]-E606)/E606</f>
        <v>1.5651980631565005E-2</v>
      </c>
      <c r="G605" s="21">
        <v>22239500</v>
      </c>
      <c r="H605" s="21">
        <f>IF(ISNUMBER(E605),MAX($E$2:E605),"")</f>
        <v>542.07000732421875</v>
      </c>
      <c r="I605" s="21">
        <f>IF(AND(ISNUMBER(E605),ISNUMBER(H605)),E605/H605-1,"")</f>
        <v>-0.21951043065325648</v>
      </c>
      <c r="L605"/>
      <c r="M605"/>
      <c r="N605" s="2">
        <v>45427</v>
      </c>
      <c r="O605" s="21">
        <v>525.83001708984375</v>
      </c>
      <c r="P605" s="21">
        <v>530.08001708984375</v>
      </c>
      <c r="Q605" s="21">
        <v>525.17999267578125</v>
      </c>
      <c r="R605" s="21">
        <v>529.780029296875</v>
      </c>
      <c r="S605">
        <v>59504900</v>
      </c>
      <c r="T605" s="16">
        <f>(SP500_Data[[#This Row],[Close]]-R606)/R606</f>
        <v>1.2383033929039427E-2</v>
      </c>
      <c r="U605" s="21">
        <v>74230300</v>
      </c>
    </row>
    <row r="606" spans="1:21" x14ac:dyDescent="0.25">
      <c r="A606" s="2">
        <v>45426</v>
      </c>
      <c r="B606" s="21">
        <v>412.01998901367188</v>
      </c>
      <c r="C606" s="21">
        <v>417.489990234375</v>
      </c>
      <c r="D606" s="21">
        <v>411.54998779296869</v>
      </c>
      <c r="E606" s="21">
        <v>416.55999755859375</v>
      </c>
      <c r="F606" s="16">
        <f>(StockData[[#This Row],[Close]]-E607)/E607</f>
        <v>6.8645371978900294E-3</v>
      </c>
      <c r="G606" s="21">
        <v>15109300</v>
      </c>
      <c r="H606" s="21">
        <f>IF(ISNUMBER(E606),MAX($E$2:E606),"")</f>
        <v>542.07000732421875</v>
      </c>
      <c r="I606" s="21">
        <f>IF(AND(ISNUMBER(E606),ISNUMBER(H606)),E606/H606-1,"")</f>
        <v>-0.23153837709112712</v>
      </c>
      <c r="L606"/>
      <c r="M606"/>
      <c r="N606" s="2">
        <v>45426</v>
      </c>
      <c r="O606" s="21">
        <v>521.1099853515625</v>
      </c>
      <c r="P606" s="21">
        <v>523.83001708984375</v>
      </c>
      <c r="Q606" s="21">
        <v>520.55999755859375</v>
      </c>
      <c r="R606" s="21">
        <v>523.29998779296875</v>
      </c>
      <c r="S606">
        <v>57535900</v>
      </c>
      <c r="T606" s="16">
        <f>(SP500_Data[[#This Row],[Close]]-R607)/R607</f>
        <v>4.5881529854571793E-3</v>
      </c>
      <c r="U606" s="21">
        <v>62477500</v>
      </c>
    </row>
    <row r="607" spans="1:21" x14ac:dyDescent="0.25">
      <c r="A607" s="2">
        <v>45425</v>
      </c>
      <c r="B607" s="21">
        <v>418.010009765625</v>
      </c>
      <c r="C607" s="21">
        <v>418.35000610351563</v>
      </c>
      <c r="D607" s="21">
        <v>410.82000732421869</v>
      </c>
      <c r="E607" s="21">
        <v>413.72000122070313</v>
      </c>
      <c r="F607" s="16">
        <f>(StockData[[#This Row],[Close]]-E608)/E608</f>
        <v>-2.4593457049933041E-3</v>
      </c>
      <c r="G607" s="21">
        <v>15440200</v>
      </c>
      <c r="H607" s="21">
        <f>IF(ISNUMBER(E607),MAX($E$2:E607),"")</f>
        <v>542.07000732421875</v>
      </c>
      <c r="I607" s="21">
        <f>IF(AND(ISNUMBER(E607),ISNUMBER(H607)),E607/H607-1,"")</f>
        <v>-0.23677754601675993</v>
      </c>
      <c r="L607"/>
      <c r="M607"/>
      <c r="N607" s="2">
        <v>45425</v>
      </c>
      <c r="O607" s="21">
        <v>522.55999755859375</v>
      </c>
      <c r="P607" s="21">
        <v>522.66998291015625</v>
      </c>
      <c r="Q607" s="21">
        <v>519.739990234375</v>
      </c>
      <c r="R607" s="21">
        <v>520.90997314453125</v>
      </c>
      <c r="S607">
        <v>36716400</v>
      </c>
      <c r="T607" s="16">
        <f>(SP500_Data[[#This Row],[Close]]-R608)/R608</f>
        <v>1.3429514909749793E-4</v>
      </c>
      <c r="U607" s="21">
        <v>96294900</v>
      </c>
    </row>
    <row r="608" spans="1:21" x14ac:dyDescent="0.25">
      <c r="A608" s="2">
        <v>45422</v>
      </c>
      <c r="B608" s="21">
        <v>412.94000244140625</v>
      </c>
      <c r="C608" s="21">
        <v>415.3800048828125</v>
      </c>
      <c r="D608" s="21">
        <v>411.79998779296869</v>
      </c>
      <c r="E608" s="21">
        <v>414.739990234375</v>
      </c>
      <c r="F608" s="16">
        <f>(StockData[[#This Row],[Close]]-E609)/E609</f>
        <v>5.8691862319778408E-3</v>
      </c>
      <c r="G608" s="21">
        <v>13402300</v>
      </c>
      <c r="H608" s="21">
        <f>IF(ISNUMBER(E608),MAX($E$2:E608),"")</f>
        <v>542.07000732421875</v>
      </c>
      <c r="I608" s="21">
        <f>IF(AND(ISNUMBER(E608),ISNUMBER(H608)),E608/H608-1,"")</f>
        <v>-0.23489589051121607</v>
      </c>
      <c r="L608"/>
      <c r="M608"/>
      <c r="N608" s="2">
        <v>45422</v>
      </c>
      <c r="O608" s="21">
        <v>521.80999755859375</v>
      </c>
      <c r="P608" s="21">
        <v>522.6400146484375</v>
      </c>
      <c r="Q608" s="21">
        <v>519.59002685546875</v>
      </c>
      <c r="R608" s="21">
        <v>520.84002685546875</v>
      </c>
      <c r="S608">
        <v>52233200</v>
      </c>
      <c r="T608" s="16">
        <f>(SP500_Data[[#This Row],[Close]]-R609)/R609</f>
        <v>1.2881249732325096E-3</v>
      </c>
      <c r="U608" s="21">
        <v>82999800</v>
      </c>
    </row>
    <row r="609" spans="1:21" x14ac:dyDescent="0.25">
      <c r="A609" s="2">
        <v>45421</v>
      </c>
      <c r="B609" s="21">
        <v>410.57000732421869</v>
      </c>
      <c r="C609" s="21">
        <v>412.72000122070313</v>
      </c>
      <c r="D609" s="21">
        <v>409.10000610351563</v>
      </c>
      <c r="E609" s="21">
        <v>412.32000732421869</v>
      </c>
      <c r="F609" s="16">
        <f>(StockData[[#This Row],[Close]]-E610)/E610</f>
        <v>4.3357498471480842E-3</v>
      </c>
      <c r="G609" s="21">
        <v>14689700</v>
      </c>
      <c r="H609" s="21">
        <f>IF(ISNUMBER(E609),MAX($E$2:E609),"")</f>
        <v>542.07000732421875</v>
      </c>
      <c r="I609" s="21">
        <f>IF(AND(ISNUMBER(E609),ISNUMBER(H609)),E609/H609-1,"")</f>
        <v>-0.23936022699443504</v>
      </c>
      <c r="L609"/>
      <c r="M609"/>
      <c r="N609" s="2">
        <v>45421</v>
      </c>
      <c r="O609" s="21">
        <v>517.3800048828125</v>
      </c>
      <c r="P609" s="21">
        <v>520.21002197265625</v>
      </c>
      <c r="Q609" s="21">
        <v>516.71002197265625</v>
      </c>
      <c r="R609" s="21">
        <v>520.16998291015625</v>
      </c>
      <c r="S609">
        <v>43643700</v>
      </c>
      <c r="T609" s="16">
        <f>(SP500_Data[[#This Row],[Close]]-R610)/R610</f>
        <v>5.7618678912642156E-3</v>
      </c>
      <c r="U609" s="21">
        <v>65463700</v>
      </c>
    </row>
    <row r="610" spans="1:21" x14ac:dyDescent="0.25">
      <c r="A610" s="2">
        <v>45420</v>
      </c>
      <c r="B610" s="21">
        <v>408.17001342773438</v>
      </c>
      <c r="C610" s="21">
        <v>412.23001098632813</v>
      </c>
      <c r="D610" s="21">
        <v>406.70999145507813</v>
      </c>
      <c r="E610" s="21">
        <v>410.54000854492188</v>
      </c>
      <c r="F610" s="16">
        <f>(StockData[[#This Row],[Close]]-E611)/E611</f>
        <v>2.931578193597034E-3</v>
      </c>
      <c r="G610" s="21">
        <v>11792300</v>
      </c>
      <c r="H610" s="21">
        <f>IF(ISNUMBER(E610),MAX($E$2:E610),"")</f>
        <v>542.07000732421875</v>
      </c>
      <c r="I610" s="21">
        <f>IF(AND(ISNUMBER(E610),ISNUMBER(H610)),E610/H610-1,"")</f>
        <v>-0.24264393344424084</v>
      </c>
      <c r="L610"/>
      <c r="M610"/>
      <c r="N610" s="2">
        <v>45420</v>
      </c>
      <c r="O610" s="21">
        <v>515.260009765625</v>
      </c>
      <c r="P610" s="21">
        <v>517.739990234375</v>
      </c>
      <c r="Q610" s="21">
        <v>515.1400146484375</v>
      </c>
      <c r="R610" s="21">
        <v>517.19000244140625</v>
      </c>
      <c r="S610">
        <v>42047200</v>
      </c>
      <c r="T610" s="16">
        <f>(SP500_Data[[#This Row],[Close]]-R611)/R611</f>
        <v>9.6662009422598515E-5</v>
      </c>
      <c r="U610" s="21">
        <v>48512100</v>
      </c>
    </row>
    <row r="611" spans="1:21" x14ac:dyDescent="0.25">
      <c r="A611" s="2">
        <v>45419</v>
      </c>
      <c r="B611" s="21">
        <v>414.66000366210938</v>
      </c>
      <c r="C611" s="21">
        <v>414.67001342773438</v>
      </c>
      <c r="D611" s="21">
        <v>409.08999633789063</v>
      </c>
      <c r="E611" s="21">
        <v>409.33999633789063</v>
      </c>
      <c r="F611" s="16">
        <f>(StockData[[#This Row],[Close]]-E612)/E612</f>
        <v>-1.0156241524996275E-2</v>
      </c>
      <c r="G611" s="21">
        <v>20018200</v>
      </c>
      <c r="H611" s="21">
        <f>IF(ISNUMBER(E611),MAX($E$2:E611),"")</f>
        <v>542.07000732421875</v>
      </c>
      <c r="I611" s="21">
        <f>IF(AND(ISNUMBER(E611),ISNUMBER(H611)),E611/H611-1,"")</f>
        <v>-0.24485769216694675</v>
      </c>
      <c r="L611"/>
      <c r="M611"/>
      <c r="N611" s="2">
        <v>45419</v>
      </c>
      <c r="O611" s="21">
        <v>517.55999755859375</v>
      </c>
      <c r="P611" s="21">
        <v>518.57000732421875</v>
      </c>
      <c r="Q611" s="21">
        <v>516.45001220703125</v>
      </c>
      <c r="R611" s="21">
        <v>517.1400146484375</v>
      </c>
      <c r="S611">
        <v>52561300</v>
      </c>
      <c r="T611" s="16">
        <f>(SP500_Data[[#This Row],[Close]]-R612)/R612</f>
        <v>1.1034464179818168E-3</v>
      </c>
      <c r="U611" s="21">
        <v>79070800</v>
      </c>
    </row>
    <row r="612" spans="1:21" x14ac:dyDescent="0.25">
      <c r="A612" s="2">
        <v>45418</v>
      </c>
      <c r="B612" s="21">
        <v>408.760009765625</v>
      </c>
      <c r="C612" s="21">
        <v>413.92999267578131</v>
      </c>
      <c r="D612" s="21">
        <v>406.3699951171875</v>
      </c>
      <c r="E612" s="21">
        <v>413.54000854492188</v>
      </c>
      <c r="F612" s="16">
        <f>(StockData[[#This Row],[Close]]-E613)/E613</f>
        <v>1.6918321990989412E-2</v>
      </c>
      <c r="G612" s="21">
        <v>16996600</v>
      </c>
      <c r="H612" s="21">
        <f>IF(ISNUMBER(E612),MAX($E$2:E612),"")</f>
        <v>542.07000732421875</v>
      </c>
      <c r="I612" s="21">
        <f>IF(AND(ISNUMBER(E612),ISNUMBER(H612)),E612/H612-1,"")</f>
        <v>-0.237109592935699</v>
      </c>
      <c r="L612"/>
      <c r="M612"/>
      <c r="N612" s="2">
        <v>45418</v>
      </c>
      <c r="O612" s="21">
        <v>513.75</v>
      </c>
      <c r="P612" s="21">
        <v>516.6099853515625</v>
      </c>
      <c r="Q612" s="21">
        <v>513.29998779296875</v>
      </c>
      <c r="R612" s="21">
        <v>516.57000732421875</v>
      </c>
      <c r="S612">
        <v>47264700</v>
      </c>
      <c r="T612" s="16">
        <f>(SP500_Data[[#This Row],[Close]]-R613)/R613</f>
        <v>1.0326817835387008E-2</v>
      </c>
      <c r="U612" s="21">
        <v>60256100</v>
      </c>
    </row>
    <row r="613" spans="1:21" x14ac:dyDescent="0.25">
      <c r="A613" s="2">
        <v>45415</v>
      </c>
      <c r="B613" s="21">
        <v>402.27999877929688</v>
      </c>
      <c r="C613" s="21">
        <v>407.14999389648438</v>
      </c>
      <c r="D613" s="21">
        <v>401.8599853515625</v>
      </c>
      <c r="E613" s="21">
        <v>406.66000366210938</v>
      </c>
      <c r="F613" s="16">
        <f>(StockData[[#This Row],[Close]]-E614)/E614</f>
        <v>2.2169735082964871E-2</v>
      </c>
      <c r="G613" s="21">
        <v>17446700</v>
      </c>
      <c r="H613" s="21">
        <f>IF(ISNUMBER(E613),MAX($E$2:E613),"")</f>
        <v>542.07000732421875</v>
      </c>
      <c r="I613" s="21">
        <f>IF(AND(ISNUMBER(E613),ISNUMBER(H613)),E613/H613-1,"")</f>
        <v>-0.24980168950967063</v>
      </c>
      <c r="L613"/>
      <c r="M613"/>
      <c r="N613" s="2">
        <v>45415</v>
      </c>
      <c r="O613" s="21">
        <v>511.16000366210938</v>
      </c>
      <c r="P613" s="21">
        <v>512.54998779296875</v>
      </c>
      <c r="Q613" s="21">
        <v>508.55999755859375</v>
      </c>
      <c r="R613" s="21">
        <v>511.29000854492188</v>
      </c>
      <c r="S613">
        <v>72756700</v>
      </c>
      <c r="T613" s="16">
        <f>(SP500_Data[[#This Row],[Close]]-R614)/R614</f>
        <v>1.2395322615995108E-2</v>
      </c>
      <c r="U613" s="21">
        <v>69594600</v>
      </c>
    </row>
    <row r="614" spans="1:21" x14ac:dyDescent="0.25">
      <c r="A614" s="2">
        <v>45414</v>
      </c>
      <c r="B614" s="21">
        <v>397.66000366210938</v>
      </c>
      <c r="C614" s="21">
        <v>399.92999267578131</v>
      </c>
      <c r="D614" s="21">
        <v>394.64999389648438</v>
      </c>
      <c r="E614" s="21">
        <v>397.83999633789063</v>
      </c>
      <c r="F614" s="16">
        <f>(StockData[[#This Row],[Close]]-E615)/E615</f>
        <v>7.3428720275420098E-3</v>
      </c>
      <c r="G614" s="21">
        <v>17709400</v>
      </c>
      <c r="H614" s="21">
        <f>IF(ISNUMBER(E614),MAX($E$2:E614),"")</f>
        <v>542.07000732421875</v>
      </c>
      <c r="I614" s="21">
        <f>IF(AND(ISNUMBER(E614),ISNUMBER(H614)),E614/H614-1,"")</f>
        <v>-0.26607266411635722</v>
      </c>
      <c r="L614"/>
      <c r="M614"/>
      <c r="N614" s="2">
        <v>45414</v>
      </c>
      <c r="O614" s="21">
        <v>504.14999389648438</v>
      </c>
      <c r="P614" s="21">
        <v>505.8900146484375</v>
      </c>
      <c r="Q614" s="21">
        <v>499.54998779296869</v>
      </c>
      <c r="R614" s="21">
        <v>505.02999877929688</v>
      </c>
      <c r="S614">
        <v>62550200</v>
      </c>
      <c r="T614" s="16">
        <f>(SP500_Data[[#This Row],[Close]]-R615)/R615</f>
        <v>9.3534378309031597E-3</v>
      </c>
      <c r="U614" s="21">
        <v>60755300</v>
      </c>
    </row>
    <row r="615" spans="1:21" x14ac:dyDescent="0.25">
      <c r="A615" s="2">
        <v>45413</v>
      </c>
      <c r="B615" s="21">
        <v>392.6099853515625</v>
      </c>
      <c r="C615" s="21">
        <v>401.72000122070313</v>
      </c>
      <c r="D615" s="21">
        <v>390.30999755859375</v>
      </c>
      <c r="E615" s="21">
        <v>394.94000244140625</v>
      </c>
      <c r="F615" s="16">
        <f>(StockData[[#This Row],[Close]]-E616)/E616</f>
        <v>1.440941120033486E-2</v>
      </c>
      <c r="G615" s="21">
        <v>23562500</v>
      </c>
      <c r="H615" s="21">
        <f>IF(ISNUMBER(E615),MAX($E$2:E615),"")</f>
        <v>542.07000732421875</v>
      </c>
      <c r="I615" s="21">
        <f>IF(AND(ISNUMBER(E615),ISNUMBER(H615)),E615/H615-1,"")</f>
        <v>-0.27142251534830308</v>
      </c>
      <c r="L615"/>
      <c r="M615"/>
      <c r="N615" s="2">
        <v>45413</v>
      </c>
      <c r="O615" s="21">
        <v>501.3800048828125</v>
      </c>
      <c r="P615" s="21">
        <v>508.19000244140625</v>
      </c>
      <c r="Q615" s="21">
        <v>499.8699951171875</v>
      </c>
      <c r="R615" s="21">
        <v>500.35000610351563</v>
      </c>
      <c r="S615">
        <v>80242800</v>
      </c>
      <c r="T615" s="16">
        <f>(SP500_Data[[#This Row],[Close]]-R616)/R616</f>
        <v>-3.2471509764098847E-3</v>
      </c>
      <c r="U615" s="21">
        <v>88893300</v>
      </c>
    </row>
    <row r="616" spans="1:21" x14ac:dyDescent="0.25">
      <c r="A616" s="2">
        <v>45412</v>
      </c>
      <c r="B616" s="21">
        <v>401.489990234375</v>
      </c>
      <c r="C616" s="21">
        <v>402.16000366210938</v>
      </c>
      <c r="D616" s="21">
        <v>389.17001342773438</v>
      </c>
      <c r="E616" s="21">
        <v>389.32998657226563</v>
      </c>
      <c r="F616" s="16">
        <f>(StockData[[#This Row],[Close]]-E617)/E617</f>
        <v>-3.2119362157201681E-2</v>
      </c>
      <c r="G616" s="21">
        <v>28781400</v>
      </c>
      <c r="H616" s="21">
        <f>IF(ISNUMBER(E616),MAX($E$2:E616),"")</f>
        <v>542.07000732421875</v>
      </c>
      <c r="I616" s="21">
        <f>IF(AND(ISNUMBER(E616),ISNUMBER(H616)),E616/H616-1,"")</f>
        <v>-0.28177176137435223</v>
      </c>
      <c r="L616"/>
      <c r="M616"/>
      <c r="N616" s="2">
        <v>45412</v>
      </c>
      <c r="O616" s="21">
        <v>508.55999755859375</v>
      </c>
      <c r="P616" s="21">
        <v>509.55999755859375</v>
      </c>
      <c r="Q616" s="21">
        <v>501.98001098632813</v>
      </c>
      <c r="R616" s="21">
        <v>501.98001098632813</v>
      </c>
      <c r="S616">
        <v>77483600</v>
      </c>
      <c r="T616" s="16">
        <f>(SP500_Data[[#This Row],[Close]]-R617)/R617</f>
        <v>-1.5841247325688243E-2</v>
      </c>
      <c r="U616" s="21">
        <v>107646300</v>
      </c>
    </row>
    <row r="617" spans="1:21" x14ac:dyDescent="0.25">
      <c r="A617" s="2">
        <v>45411</v>
      </c>
      <c r="B617" s="21">
        <v>405.25</v>
      </c>
      <c r="C617" s="21">
        <v>406.32000732421869</v>
      </c>
      <c r="D617" s="21">
        <v>399.19000244140625</v>
      </c>
      <c r="E617" s="21">
        <v>402.25</v>
      </c>
      <c r="F617" s="16">
        <f>(StockData[[#This Row],[Close]]-E618)/E618</f>
        <v>-1.0016753423050306E-2</v>
      </c>
      <c r="G617" s="21">
        <v>19582100</v>
      </c>
      <c r="H617" s="21">
        <f>IF(ISNUMBER(E617),MAX($E$2:E617),"")</f>
        <v>542.07000732421875</v>
      </c>
      <c r="I617" s="21">
        <f>IF(AND(ISNUMBER(E617),ISNUMBER(H617)),E617/H617-1,"")</f>
        <v>-0.25793717681301387</v>
      </c>
      <c r="L617"/>
      <c r="M617"/>
      <c r="N617" s="2">
        <v>45411</v>
      </c>
      <c r="O617" s="21">
        <v>510.08999633789063</v>
      </c>
      <c r="P617" s="21">
        <v>510.75</v>
      </c>
      <c r="Q617" s="21">
        <v>507.25</v>
      </c>
      <c r="R617" s="21">
        <v>510.05999755859375</v>
      </c>
      <c r="S617">
        <v>46415400</v>
      </c>
      <c r="T617" s="16">
        <f>(SP500_Data[[#This Row],[Close]]-R618)/R618</f>
        <v>3.5414704253415139E-3</v>
      </c>
      <c r="U617" s="21">
        <v>110171800</v>
      </c>
    </row>
    <row r="618" spans="1:21" x14ac:dyDescent="0.25">
      <c r="A618" s="2">
        <v>45408</v>
      </c>
      <c r="B618" s="21">
        <v>412.17001342773438</v>
      </c>
      <c r="C618" s="21">
        <v>413</v>
      </c>
      <c r="D618" s="21">
        <v>405.760009765625</v>
      </c>
      <c r="E618" s="21">
        <v>406.32000732421869</v>
      </c>
      <c r="F618" s="16">
        <f>(StockData[[#This Row],[Close]]-E619)/E619</f>
        <v>1.824378163443547E-2</v>
      </c>
      <c r="G618" s="21">
        <v>29694700</v>
      </c>
      <c r="H618" s="21">
        <f>IF(ISNUMBER(E618),MAX($E$2:E618),"")</f>
        <v>542.07000732421875</v>
      </c>
      <c r="I618" s="21">
        <f>IF(AND(ISNUMBER(E618),ISNUMBER(H618)),E618/H618-1,"")</f>
        <v>-0.25042890801151874</v>
      </c>
      <c r="L618"/>
      <c r="M618"/>
      <c r="N618" s="2">
        <v>45408</v>
      </c>
      <c r="O618" s="21">
        <v>506.35000610351563</v>
      </c>
      <c r="P618" s="21">
        <v>509.8800048828125</v>
      </c>
      <c r="Q618" s="21">
        <v>505.70001220703131</v>
      </c>
      <c r="R618" s="21">
        <v>508.260009765625</v>
      </c>
      <c r="S618">
        <v>64306100</v>
      </c>
      <c r="T618" s="16">
        <f>(SP500_Data[[#This Row],[Close]]-R619)/R619</f>
        <v>9.4739113463398784E-3</v>
      </c>
      <c r="U618" s="21">
        <v>55104100</v>
      </c>
    </row>
    <row r="619" spans="1:21" x14ac:dyDescent="0.25">
      <c r="A619" s="2">
        <v>45407</v>
      </c>
      <c r="B619" s="21">
        <v>394.02999877929688</v>
      </c>
      <c r="C619" s="21">
        <v>399.8900146484375</v>
      </c>
      <c r="D619" s="21">
        <v>388.02999877929688</v>
      </c>
      <c r="E619" s="21">
        <v>399.04000854492188</v>
      </c>
      <c r="F619" s="16">
        <f>(StockData[[#This Row],[Close]]-E620)/E620</f>
        <v>-2.4495157369272248E-2</v>
      </c>
      <c r="G619" s="21">
        <v>40586500</v>
      </c>
      <c r="H619" s="21">
        <f>IF(ISNUMBER(E619),MAX($E$2:E619),"")</f>
        <v>542.07000732421875</v>
      </c>
      <c r="I619" s="21">
        <f>IF(AND(ISNUMBER(E619),ISNUMBER(H619)),E619/H619-1,"")</f>
        <v>-0.2638589053936512</v>
      </c>
      <c r="L619"/>
      <c r="M619"/>
      <c r="N619" s="2">
        <v>45407</v>
      </c>
      <c r="O619" s="21">
        <v>499.17999267578131</v>
      </c>
      <c r="P619" s="21">
        <v>504.26998901367188</v>
      </c>
      <c r="Q619" s="21">
        <v>497.489990234375</v>
      </c>
      <c r="R619" s="21">
        <v>503.489990234375</v>
      </c>
      <c r="S619">
        <v>69122400</v>
      </c>
      <c r="T619" s="16">
        <f>(SP500_Data[[#This Row],[Close]]-R620)/R620</f>
        <v>-3.7989224863423862E-3</v>
      </c>
      <c r="U619" s="21">
        <v>73114400</v>
      </c>
    </row>
    <row r="620" spans="1:21" x14ac:dyDescent="0.25">
      <c r="A620" s="2">
        <v>45406</v>
      </c>
      <c r="B620" s="21">
        <v>409.55999755859375</v>
      </c>
      <c r="C620" s="21">
        <v>412.47000122070313</v>
      </c>
      <c r="D620" s="21">
        <v>406.77999877929688</v>
      </c>
      <c r="E620" s="21">
        <v>409.05999755859375</v>
      </c>
      <c r="F620" s="16">
        <f>(StockData[[#This Row],[Close]]-E621)/E621</f>
        <v>3.6557896989455889E-3</v>
      </c>
      <c r="G620" s="21">
        <v>15065300</v>
      </c>
      <c r="H620" s="21">
        <f>IF(ISNUMBER(E620),MAX($E$2:E620),"")</f>
        <v>542.07000732421875</v>
      </c>
      <c r="I620" s="21">
        <f>IF(AND(ISNUMBER(E620),ISNUMBER(H620)),E620/H620-1,"")</f>
        <v>-0.24537422836248168</v>
      </c>
      <c r="L620"/>
      <c r="M620"/>
      <c r="N620" s="2">
        <v>45406</v>
      </c>
      <c r="O620" s="21">
        <v>506.55999755859375</v>
      </c>
      <c r="P620" s="21">
        <v>507.3699951171875</v>
      </c>
      <c r="Q620" s="21">
        <v>503.1300048828125</v>
      </c>
      <c r="R620" s="21">
        <v>505.41000366210938</v>
      </c>
      <c r="S620">
        <v>55928100</v>
      </c>
      <c r="T620" s="16">
        <f>(SP500_Data[[#This Row],[Close]]-R621)/R621</f>
        <v>-4.7461729906424227E-4</v>
      </c>
      <c r="U620" s="21">
        <v>62557200</v>
      </c>
    </row>
    <row r="621" spans="1:21" x14ac:dyDescent="0.25">
      <c r="A621" s="2">
        <v>45405</v>
      </c>
      <c r="B621" s="21">
        <v>404.239990234375</v>
      </c>
      <c r="C621" s="21">
        <v>408.20001220703131</v>
      </c>
      <c r="D621" s="21">
        <v>403.05999755859375</v>
      </c>
      <c r="E621" s="21">
        <v>407.57000732421869</v>
      </c>
      <c r="F621" s="16">
        <f>(StockData[[#This Row],[Close]]-E622)/E622</f>
        <v>1.6485474885294452E-2</v>
      </c>
      <c r="G621" s="21">
        <v>15734500</v>
      </c>
      <c r="H621" s="21">
        <f>IF(ISNUMBER(E621),MAX($E$2:E621),"")</f>
        <v>542.07000732421875</v>
      </c>
      <c r="I621" s="21">
        <f>IF(AND(ISNUMBER(E621),ISNUMBER(H621)),E621/H621-1,"")</f>
        <v>-0.24812293279962627</v>
      </c>
      <c r="L621"/>
      <c r="M621"/>
      <c r="N621" s="2">
        <v>45405</v>
      </c>
      <c r="O621" s="21">
        <v>501.77999877929688</v>
      </c>
      <c r="P621" s="21">
        <v>506.08999633789063</v>
      </c>
      <c r="Q621" s="21">
        <v>499.52999877929688</v>
      </c>
      <c r="R621" s="21">
        <v>505.64999389648438</v>
      </c>
      <c r="S621">
        <v>64633600</v>
      </c>
      <c r="T621" s="16">
        <f>(SP500_Data[[#This Row],[Close]]-R622)/R622</f>
        <v>1.1866630635747253E-2</v>
      </c>
      <c r="U621" s="21">
        <v>86532500</v>
      </c>
    </row>
    <row r="622" spans="1:21" x14ac:dyDescent="0.25">
      <c r="A622" s="2">
        <v>45404</v>
      </c>
      <c r="B622" s="21">
        <v>400.07998657226563</v>
      </c>
      <c r="C622" s="21">
        <v>402.85000610351563</v>
      </c>
      <c r="D622" s="21">
        <v>395.75</v>
      </c>
      <c r="E622" s="21">
        <v>400.95999145507813</v>
      </c>
      <c r="F622" s="16">
        <f>(StockData[[#This Row],[Close]]-E623)/E623</f>
        <v>4.6101331940294676E-3</v>
      </c>
      <c r="G622" s="21">
        <v>20286900</v>
      </c>
      <c r="H622" s="21">
        <f>IF(ISNUMBER(E622),MAX($E$2:E622),"")</f>
        <v>542.07000732421875</v>
      </c>
      <c r="I622" s="21">
        <f>IF(AND(ISNUMBER(E622),ISNUMBER(H622)),E622/H622-1,"")</f>
        <v>-0.26031695899518936</v>
      </c>
      <c r="L622"/>
      <c r="M622"/>
      <c r="N622" s="2">
        <v>45404</v>
      </c>
      <c r="O622" s="21">
        <v>497.82998657226563</v>
      </c>
      <c r="P622" s="21">
        <v>502.3800048828125</v>
      </c>
      <c r="Q622" s="21">
        <v>495.42999267578131</v>
      </c>
      <c r="R622" s="21">
        <v>499.72000122070313</v>
      </c>
      <c r="S622">
        <v>67961000</v>
      </c>
      <c r="T622" s="16">
        <f>(SP500_Data[[#This Row],[Close]]-R623)/R623</f>
        <v>9.2091395202941947E-3</v>
      </c>
      <c r="U622" s="21">
        <v>58652100</v>
      </c>
    </row>
    <row r="623" spans="1:21" x14ac:dyDescent="0.25">
      <c r="A623" s="2">
        <v>45401</v>
      </c>
      <c r="B623" s="21">
        <v>404.02999877929688</v>
      </c>
      <c r="C623" s="21">
        <v>405.48001098632813</v>
      </c>
      <c r="D623" s="21">
        <v>397.76998901367188</v>
      </c>
      <c r="E623" s="21">
        <v>399.1199951171875</v>
      </c>
      <c r="F623" s="16">
        <f>(StockData[[#This Row],[Close]]-E624)/E624</f>
        <v>-1.2738996305536321E-2</v>
      </c>
      <c r="G623" s="21">
        <v>30565800</v>
      </c>
      <c r="H623" s="21">
        <f>IF(ISNUMBER(E623),MAX($E$2:E623),"")</f>
        <v>542.07000732421875</v>
      </c>
      <c r="I623" s="21">
        <f>IF(AND(ISNUMBER(E623),ISNUMBER(H623)),E623/H623-1,"")</f>
        <v>-0.26371134775130822</v>
      </c>
      <c r="L623"/>
      <c r="M623"/>
      <c r="N623" s="2">
        <v>45401</v>
      </c>
      <c r="O623" s="21">
        <v>499.44000244140625</v>
      </c>
      <c r="P623" s="21">
        <v>500.45999145507813</v>
      </c>
      <c r="Q623" s="21">
        <v>493.8599853515625</v>
      </c>
      <c r="R623" s="21">
        <v>495.16000366210938</v>
      </c>
      <c r="S623">
        <v>102212600</v>
      </c>
      <c r="T623" s="16">
        <f>(SP500_Data[[#This Row],[Close]]-R624)/R624</f>
        <v>-8.7283501110166119E-3</v>
      </c>
      <c r="U623" s="21">
        <v>68382400</v>
      </c>
    </row>
    <row r="624" spans="1:21" x14ac:dyDescent="0.25">
      <c r="A624" s="2">
        <v>45400</v>
      </c>
      <c r="B624" s="21">
        <v>410.6300048828125</v>
      </c>
      <c r="C624" s="21">
        <v>411.8900146484375</v>
      </c>
      <c r="D624" s="21">
        <v>403.95001220703131</v>
      </c>
      <c r="E624" s="21">
        <v>404.26998901367188</v>
      </c>
      <c r="F624" s="16">
        <f>(StockData[[#This Row],[Close]]-E625)/E625</f>
        <v>-1.8380942578505664E-2</v>
      </c>
      <c r="G624" s="21">
        <v>21029900</v>
      </c>
      <c r="H624" s="21">
        <f>IF(ISNUMBER(E624),MAX($E$2:E624),"")</f>
        <v>542.07000732421875</v>
      </c>
      <c r="I624" s="21">
        <f>IF(AND(ISNUMBER(E624),ISNUMBER(H624)),E624/H624-1,"")</f>
        <v>-0.25421074113795594</v>
      </c>
      <c r="L624"/>
      <c r="M624"/>
      <c r="N624" s="2">
        <v>45400</v>
      </c>
      <c r="O624" s="21">
        <v>501.98001098632813</v>
      </c>
      <c r="P624" s="21">
        <v>504.1300048828125</v>
      </c>
      <c r="Q624" s="21">
        <v>498.55999755859375</v>
      </c>
      <c r="R624" s="21">
        <v>499.51998901367188</v>
      </c>
      <c r="S624">
        <v>74548100</v>
      </c>
      <c r="T624" s="16">
        <f>(SP500_Data[[#This Row],[Close]]-R625)/R625</f>
        <v>-2.0577341013198339E-3</v>
      </c>
      <c r="U624" s="21">
        <v>72855600</v>
      </c>
    </row>
    <row r="625" spans="1:21" x14ac:dyDescent="0.25">
      <c r="A625" s="2">
        <v>45399</v>
      </c>
      <c r="B625" s="21">
        <v>417.25</v>
      </c>
      <c r="C625" s="21">
        <v>418.8800048828125</v>
      </c>
      <c r="D625" s="21">
        <v>410.32998657226563</v>
      </c>
      <c r="E625" s="21">
        <v>411.83999633789063</v>
      </c>
      <c r="F625" s="16">
        <f>(StockData[[#This Row],[Close]]-E626)/E626</f>
        <v>-6.609075023203975E-3</v>
      </c>
      <c r="G625" s="21">
        <v>15855500</v>
      </c>
      <c r="H625" s="21">
        <f>IF(ISNUMBER(E625),MAX($E$2:E625),"")</f>
        <v>542.07000732421875</v>
      </c>
      <c r="I625" s="21">
        <f>IF(AND(ISNUMBER(E625),ISNUMBER(H625)),E625/H625-1,"")</f>
        <v>-0.24024574174316182</v>
      </c>
      <c r="L625"/>
      <c r="M625"/>
      <c r="N625" s="2">
        <v>45399</v>
      </c>
      <c r="O625" s="21">
        <v>506.04998779296869</v>
      </c>
      <c r="P625" s="21">
        <v>506.22000122070313</v>
      </c>
      <c r="Q625" s="21">
        <v>499.1199951171875</v>
      </c>
      <c r="R625" s="21">
        <v>500.54998779296869</v>
      </c>
      <c r="S625">
        <v>75910300</v>
      </c>
      <c r="T625" s="16">
        <f>(SP500_Data[[#This Row],[Close]]-R626)/R626</f>
        <v>-5.9182392182245249E-3</v>
      </c>
      <c r="U625" s="21">
        <v>49799300</v>
      </c>
    </row>
    <row r="626" spans="1:21" x14ac:dyDescent="0.25">
      <c r="A626" s="2">
        <v>45398</v>
      </c>
      <c r="B626" s="21">
        <v>414.57000732421869</v>
      </c>
      <c r="C626" s="21">
        <v>418.39999389648438</v>
      </c>
      <c r="D626" s="21">
        <v>413.73001098632813</v>
      </c>
      <c r="E626" s="21">
        <v>414.57998657226563</v>
      </c>
      <c r="F626" s="16">
        <f>(StockData[[#This Row],[Close]]-E627)/E627</f>
        <v>2.272439538101819E-3</v>
      </c>
      <c r="G626" s="21">
        <v>16765600</v>
      </c>
      <c r="H626" s="21">
        <f>IF(ISNUMBER(E626),MAX($E$2:E626),"")</f>
        <v>542.07000732421875</v>
      </c>
      <c r="I626" s="21">
        <f>IF(AND(ISNUMBER(E626),ISNUMBER(H626)),E626/H626-1,"")</f>
        <v>-0.23519106209412499</v>
      </c>
      <c r="L626"/>
      <c r="M626"/>
      <c r="N626" s="2">
        <v>45398</v>
      </c>
      <c r="O626" s="21">
        <v>504.94000244140625</v>
      </c>
      <c r="P626" s="21">
        <v>506.5</v>
      </c>
      <c r="Q626" s="21">
        <v>502.20999145507813</v>
      </c>
      <c r="R626" s="21">
        <v>503.52999877929688</v>
      </c>
      <c r="S626">
        <v>73484000</v>
      </c>
      <c r="T626" s="16">
        <f>(SP500_Data[[#This Row],[Close]]-R627)/R627</f>
        <v>-1.8237950351299608E-3</v>
      </c>
      <c r="U626" s="21">
        <v>76844800</v>
      </c>
    </row>
    <row r="627" spans="1:21" x14ac:dyDescent="0.25">
      <c r="A627" s="2">
        <v>45397</v>
      </c>
      <c r="B627" s="21">
        <v>426.60000610351563</v>
      </c>
      <c r="C627" s="21">
        <v>426.82000732421869</v>
      </c>
      <c r="D627" s="21">
        <v>413.42999267578131</v>
      </c>
      <c r="E627" s="21">
        <v>413.6400146484375</v>
      </c>
      <c r="F627" s="16">
        <f>(StockData[[#This Row],[Close]]-E628)/E628</f>
        <v>-1.9578050171940767E-2</v>
      </c>
      <c r="G627" s="21">
        <v>20273500</v>
      </c>
      <c r="H627" s="21">
        <f>IF(ISNUMBER(E627),MAX($E$2:E627),"")</f>
        <v>542.07000732421875</v>
      </c>
      <c r="I627" s="21">
        <f>IF(AND(ISNUMBER(E627),ISNUMBER(H627)),E627/H627-1,"")</f>
        <v>-0.23692510365910302</v>
      </c>
      <c r="L627"/>
      <c r="M627"/>
      <c r="N627" s="2">
        <v>45397</v>
      </c>
      <c r="O627" s="21">
        <v>515.1300048828125</v>
      </c>
      <c r="P627" s="21">
        <v>515.29998779296875</v>
      </c>
      <c r="Q627" s="21">
        <v>503.57998657226563</v>
      </c>
      <c r="R627" s="21">
        <v>504.45001220703131</v>
      </c>
      <c r="S627">
        <v>92101400</v>
      </c>
      <c r="T627" s="16">
        <f>(SP500_Data[[#This Row],[Close]]-R628)/R628</f>
        <v>-1.2528127278102569E-2</v>
      </c>
      <c r="U627" s="21">
        <v>83924800</v>
      </c>
    </row>
    <row r="628" spans="1:21" x14ac:dyDescent="0.25">
      <c r="A628" s="2">
        <v>45394</v>
      </c>
      <c r="B628" s="21">
        <v>424.04998779296869</v>
      </c>
      <c r="C628" s="21">
        <v>425.17999267578131</v>
      </c>
      <c r="D628" s="21">
        <v>419.76998901367188</v>
      </c>
      <c r="E628" s="21">
        <v>421.89999389648438</v>
      </c>
      <c r="F628" s="16">
        <f>(StockData[[#This Row],[Close]]-E629)/E629</f>
        <v>-1.4091087052796334E-2</v>
      </c>
      <c r="G628" s="21">
        <v>19253800</v>
      </c>
      <c r="H628" s="21">
        <f>IF(ISNUMBER(E628),MAX($E$2:E628),"")</f>
        <v>542.07000732421875</v>
      </c>
      <c r="I628" s="21">
        <f>IF(AND(ISNUMBER(E628),ISNUMBER(H628)),E628/H628-1,"")</f>
        <v>-0.22168725774170939</v>
      </c>
      <c r="L628"/>
      <c r="M628"/>
      <c r="N628" s="2">
        <v>45394</v>
      </c>
      <c r="O628" s="21">
        <v>514.3699951171875</v>
      </c>
      <c r="P628" s="21">
        <v>515.82000732421875</v>
      </c>
      <c r="Q628" s="21">
        <v>509.07998657226563</v>
      </c>
      <c r="R628" s="21">
        <v>510.85000610351563</v>
      </c>
      <c r="S628">
        <v>92561100</v>
      </c>
      <c r="T628" s="16">
        <f>(SP500_Data[[#This Row],[Close]]-R629)/R629</f>
        <v>-1.3803077020240107E-2</v>
      </c>
      <c r="U628" s="21">
        <v>56506600</v>
      </c>
    </row>
    <row r="629" spans="1:21" x14ac:dyDescent="0.25">
      <c r="A629" s="2">
        <v>45393</v>
      </c>
      <c r="B629" s="21">
        <v>425.82000732421869</v>
      </c>
      <c r="C629" s="21">
        <v>429.3699951171875</v>
      </c>
      <c r="D629" s="21">
        <v>422.3599853515625</v>
      </c>
      <c r="E629" s="21">
        <v>427.92999267578131</v>
      </c>
      <c r="F629" s="16">
        <f>(StockData[[#This Row],[Close]]-E630)/E630</f>
        <v>1.1033366730635034E-2</v>
      </c>
      <c r="G629" s="21">
        <v>17966400</v>
      </c>
      <c r="H629" s="21">
        <f>IF(ISNUMBER(E629),MAX($E$2:E629),"")</f>
        <v>542.07000732421875</v>
      </c>
      <c r="I629" s="21">
        <f>IF(AND(ISNUMBER(E629),ISNUMBER(H629)),E629/H629-1,"")</f>
        <v>-0.21056323557146905</v>
      </c>
      <c r="L629"/>
      <c r="M629"/>
      <c r="N629" s="2">
        <v>45393</v>
      </c>
      <c r="O629" s="21">
        <v>515.67999267578125</v>
      </c>
      <c r="P629" s="21">
        <v>519.47998046875</v>
      </c>
      <c r="Q629" s="21">
        <v>512.08001708984375</v>
      </c>
      <c r="R629" s="21">
        <v>518</v>
      </c>
      <c r="S629">
        <v>70099000</v>
      </c>
      <c r="T629" s="16">
        <f>(SP500_Data[[#This Row],[Close]]-R630)/R630</f>
        <v>7.54688578476334E-3</v>
      </c>
      <c r="U629" s="21">
        <v>48854500</v>
      </c>
    </row>
    <row r="630" spans="1:21" x14ac:dyDescent="0.25">
      <c r="A630" s="2">
        <v>45392</v>
      </c>
      <c r="B630" s="21">
        <v>422.19000244140625</v>
      </c>
      <c r="C630" s="21">
        <v>424.02999877929688</v>
      </c>
      <c r="D630" s="21">
        <v>419.70001220703131</v>
      </c>
      <c r="E630" s="21">
        <v>423.260009765625</v>
      </c>
      <c r="F630" s="16">
        <f>(StockData[[#This Row],[Close]]-E631)/E631</f>
        <v>-7.0845196169653053E-3</v>
      </c>
      <c r="G630" s="21">
        <v>16216600</v>
      </c>
      <c r="H630" s="21">
        <f>IF(ISNUMBER(E630),MAX($E$2:E630),"")</f>
        <v>542.07000732421875</v>
      </c>
      <c r="I630" s="21">
        <f>IF(AND(ISNUMBER(E630),ISNUMBER(H630)),E630/H630-1,"")</f>
        <v>-0.21917832743609444</v>
      </c>
      <c r="L630"/>
      <c r="M630"/>
      <c r="N630" s="2">
        <v>45392</v>
      </c>
      <c r="O630" s="21">
        <v>513.47998046875</v>
      </c>
      <c r="P630" s="21">
        <v>516.15997314453125</v>
      </c>
      <c r="Q630" s="21">
        <v>512.09002685546875</v>
      </c>
      <c r="R630" s="21">
        <v>514.1199951171875</v>
      </c>
      <c r="S630">
        <v>82652800</v>
      </c>
      <c r="T630" s="16">
        <f>(SP500_Data[[#This Row],[Close]]-R631)/R631</f>
        <v>-1.0013117410638889E-2</v>
      </c>
      <c r="U630" s="21">
        <v>50386700</v>
      </c>
    </row>
    <row r="631" spans="1:21" x14ac:dyDescent="0.25">
      <c r="A631" s="2">
        <v>45391</v>
      </c>
      <c r="B631" s="21">
        <v>426.44000244140625</v>
      </c>
      <c r="C631" s="21">
        <v>427.739990234375</v>
      </c>
      <c r="D631" s="21">
        <v>421.6199951171875</v>
      </c>
      <c r="E631" s="21">
        <v>426.27999877929688</v>
      </c>
      <c r="F631" s="16">
        <f>(StockData[[#This Row],[Close]]-E632)/E632</f>
        <v>3.9803162014710736E-3</v>
      </c>
      <c r="G631" s="21">
        <v>12496900</v>
      </c>
      <c r="H631" s="21">
        <f>IF(ISNUMBER(E631),MAX($E$2:E631),"")</f>
        <v>542.07000732421875</v>
      </c>
      <c r="I631" s="21">
        <f>IF(AND(ISNUMBER(E631),ISNUMBER(H631)),E631/H631-1,"")</f>
        <v>-0.21360711159152257</v>
      </c>
      <c r="L631"/>
      <c r="M631"/>
      <c r="N631" s="2">
        <v>45391</v>
      </c>
      <c r="O631" s="21">
        <v>520.5</v>
      </c>
      <c r="P631" s="21">
        <v>520.75</v>
      </c>
      <c r="Q631" s="21">
        <v>514.3499755859375</v>
      </c>
      <c r="R631" s="21">
        <v>519.32000732421875</v>
      </c>
      <c r="S631">
        <v>68049200</v>
      </c>
      <c r="T631" s="16">
        <f>(SP500_Data[[#This Row],[Close]]-R632)/R632</f>
        <v>1.1567640634317592E-3</v>
      </c>
      <c r="U631" s="21">
        <v>61321800</v>
      </c>
    </row>
    <row r="632" spans="1:21" x14ac:dyDescent="0.25">
      <c r="A632" s="2">
        <v>45390</v>
      </c>
      <c r="B632" s="21">
        <v>425.17001342773438</v>
      </c>
      <c r="C632" s="21">
        <v>427.27999877929688</v>
      </c>
      <c r="D632" s="21">
        <v>423.29998779296869</v>
      </c>
      <c r="E632" s="21">
        <v>424.58999633789063</v>
      </c>
      <c r="F632" s="16">
        <f>(StockData[[#This Row],[Close]]-E633)/E633</f>
        <v>-2.1855440397451444E-3</v>
      </c>
      <c r="G632" s="21">
        <v>14272400</v>
      </c>
      <c r="H632" s="21">
        <f>IF(ISNUMBER(E632),MAX($E$2:E632),"")</f>
        <v>542.07000732421875</v>
      </c>
      <c r="I632" s="21">
        <f>IF(AND(ISNUMBER(E632),ISNUMBER(H632)),E632/H632-1,"")</f>
        <v>-0.216724794581859</v>
      </c>
      <c r="L632"/>
      <c r="M632"/>
      <c r="N632" s="2">
        <v>45390</v>
      </c>
      <c r="O632" s="21">
        <v>519.1500244140625</v>
      </c>
      <c r="P632" s="21">
        <v>520.17999267578125</v>
      </c>
      <c r="Q632" s="21">
        <v>517.8900146484375</v>
      </c>
      <c r="R632" s="21">
        <v>518.719970703125</v>
      </c>
      <c r="S632">
        <v>48401800</v>
      </c>
      <c r="T632" s="16">
        <f>(SP500_Data[[#This Row],[Close]]-R633)/R633</f>
        <v>5.5933883347890746E-4</v>
      </c>
      <c r="U632" s="21">
        <v>76402500</v>
      </c>
    </row>
    <row r="633" spans="1:21" x14ac:dyDescent="0.25">
      <c r="A633" s="2">
        <v>45387</v>
      </c>
      <c r="B633" s="21">
        <v>420.010009765625</v>
      </c>
      <c r="C633" s="21">
        <v>426.510009765625</v>
      </c>
      <c r="D633" s="21">
        <v>418.32000732421869</v>
      </c>
      <c r="E633" s="21">
        <v>425.51998901367188</v>
      </c>
      <c r="F633" s="16">
        <f>(StockData[[#This Row],[Close]]-E634)/E634</f>
        <v>1.8282722412147671E-2</v>
      </c>
      <c r="G633" s="21">
        <v>16554800</v>
      </c>
      <c r="H633" s="21">
        <f>IF(ISNUMBER(E633),MAX($E$2:E633),"")</f>
        <v>542.07000732421875</v>
      </c>
      <c r="I633" s="21">
        <f>IF(AND(ISNUMBER(E633),ISNUMBER(H633)),E633/H633-1,"")</f>
        <v>-0.2150091625357845</v>
      </c>
      <c r="L633"/>
      <c r="M633"/>
      <c r="N633" s="2">
        <v>45387</v>
      </c>
      <c r="O633" s="21">
        <v>514.46002197265625</v>
      </c>
      <c r="P633" s="21">
        <v>520.44000244140625</v>
      </c>
      <c r="Q633" s="21">
        <v>514.010009765625</v>
      </c>
      <c r="R633" s="21">
        <v>518.42999267578125</v>
      </c>
      <c r="S633">
        <v>74546500</v>
      </c>
      <c r="T633" s="16">
        <f>(SP500_Data[[#This Row],[Close]]-R634)/R634</f>
        <v>1.04468888749044E-2</v>
      </c>
      <c r="U633" s="21">
        <v>59293400</v>
      </c>
    </row>
    <row r="634" spans="1:21" x14ac:dyDescent="0.25">
      <c r="A634" s="2">
        <v>45386</v>
      </c>
      <c r="B634" s="21">
        <v>424.989990234375</v>
      </c>
      <c r="C634" s="21">
        <v>428.67001342773438</v>
      </c>
      <c r="D634" s="21">
        <v>417.57000732421869</v>
      </c>
      <c r="E634" s="21">
        <v>417.8800048828125</v>
      </c>
      <c r="F634" s="16">
        <f>(StockData[[#This Row],[Close]]-E635)/E635</f>
        <v>-6.1125157559831977E-3</v>
      </c>
      <c r="G634" s="21">
        <v>19370900</v>
      </c>
      <c r="H634" s="21">
        <f>IF(ISNUMBER(E634),MAX($E$2:E634),"")</f>
        <v>542.07000732421875</v>
      </c>
      <c r="I634" s="21">
        <f>IF(AND(ISNUMBER(E634),ISNUMBER(H634)),E634/H634-1,"")</f>
        <v>-0.22910325375579521</v>
      </c>
      <c r="L634"/>
      <c r="M634"/>
      <c r="N634" s="2">
        <v>45386</v>
      </c>
      <c r="O634" s="21">
        <v>523.52001953125</v>
      </c>
      <c r="P634" s="21">
        <v>523.8699951171875</v>
      </c>
      <c r="Q634" s="21">
        <v>512.760009765625</v>
      </c>
      <c r="R634" s="21">
        <v>513.07000732421875</v>
      </c>
      <c r="S634">
        <v>96858100</v>
      </c>
      <c r="T634" s="16">
        <f>(SP500_Data[[#This Row],[Close]]-R635)/R635</f>
        <v>-1.2206091812080664E-2</v>
      </c>
      <c r="U634" s="21">
        <v>71736700</v>
      </c>
    </row>
    <row r="635" spans="1:21" x14ac:dyDescent="0.25">
      <c r="A635" s="2">
        <v>45385</v>
      </c>
      <c r="B635" s="21">
        <v>419.73001098632813</v>
      </c>
      <c r="C635" s="21">
        <v>423.260009765625</v>
      </c>
      <c r="D635" s="21">
        <v>419.08999633789063</v>
      </c>
      <c r="E635" s="21">
        <v>420.45001220703131</v>
      </c>
      <c r="F635" s="16">
        <f>(StockData[[#This Row],[Close]]-E636)/E636</f>
        <v>-2.3490656526193991E-3</v>
      </c>
      <c r="G635" s="21">
        <v>16502300</v>
      </c>
      <c r="H635" s="21">
        <f>IF(ISNUMBER(E635),MAX($E$2:E635),"")</f>
        <v>542.07000732421875</v>
      </c>
      <c r="I635" s="21">
        <f>IF(AND(ISNUMBER(E635),ISNUMBER(H635)),E635/H635-1,"")</f>
        <v>-0.22436215520857072</v>
      </c>
      <c r="L635"/>
      <c r="M635"/>
      <c r="N635" s="2">
        <v>45385</v>
      </c>
      <c r="O635" s="21">
        <v>517.719970703125</v>
      </c>
      <c r="P635" s="21">
        <v>520.95001220703125</v>
      </c>
      <c r="Q635" s="21">
        <v>517.66998291015625</v>
      </c>
      <c r="R635" s="21">
        <v>519.40997314453125</v>
      </c>
      <c r="S635">
        <v>59155800</v>
      </c>
      <c r="T635" s="16">
        <f>(SP500_Data[[#This Row],[Close]]-R636)/R636</f>
        <v>1.0985010013910661E-3</v>
      </c>
      <c r="U635" s="21">
        <v>75532900</v>
      </c>
    </row>
    <row r="636" spans="1:21" x14ac:dyDescent="0.25">
      <c r="A636" s="2">
        <v>45384</v>
      </c>
      <c r="B636" s="21">
        <v>420.1099853515625</v>
      </c>
      <c r="C636" s="21">
        <v>422.3800048828125</v>
      </c>
      <c r="D636" s="21">
        <v>417.83999633789063</v>
      </c>
      <c r="E636" s="21">
        <v>421.44000244140625</v>
      </c>
      <c r="F636" s="16">
        <f>(StockData[[#This Row],[Close]]-E637)/E637</f>
        <v>-7.3721761519113761E-3</v>
      </c>
      <c r="G636" s="21">
        <v>17912000</v>
      </c>
      <c r="H636" s="21">
        <f>IF(ISNUMBER(E636),MAX($E$2:E636),"")</f>
        <v>542.07000732421875</v>
      </c>
      <c r="I636" s="21">
        <f>IF(AND(ISNUMBER(E636),ISNUMBER(H636)),E636/H636-1,"")</f>
        <v>-0.22253584085618339</v>
      </c>
      <c r="L636"/>
      <c r="M636"/>
      <c r="N636" s="2">
        <v>45384</v>
      </c>
      <c r="O636" s="21">
        <v>518.239990234375</v>
      </c>
      <c r="P636" s="21">
        <v>518.97998046875</v>
      </c>
      <c r="Q636" s="21">
        <v>516.47998046875</v>
      </c>
      <c r="R636" s="21">
        <v>518.84002685546875</v>
      </c>
      <c r="S636">
        <v>74230300</v>
      </c>
      <c r="T636" s="16">
        <f>(SP500_Data[[#This Row],[Close]]-R637)/R637</f>
        <v>-6.3581018458179588E-3</v>
      </c>
      <c r="U636" s="21">
        <v>61683000</v>
      </c>
    </row>
    <row r="637" spans="1:21" x14ac:dyDescent="0.25">
      <c r="A637" s="2">
        <v>45383</v>
      </c>
      <c r="B637" s="21">
        <v>423.95001220703131</v>
      </c>
      <c r="C637" s="21">
        <v>427.8900146484375</v>
      </c>
      <c r="D637" s="21">
        <v>422.22000122070313</v>
      </c>
      <c r="E637" s="21">
        <v>424.57000732421869</v>
      </c>
      <c r="F637" s="16">
        <f>(StockData[[#This Row],[Close]]-E638)/E638</f>
        <v>9.1509937543851529E-3</v>
      </c>
      <c r="G637" s="21">
        <v>16316000</v>
      </c>
      <c r="H637" s="21">
        <f>IF(ISNUMBER(E637),MAX($E$2:E637),"")</f>
        <v>542.07000732421875</v>
      </c>
      <c r="I637" s="21">
        <f>IF(AND(ISNUMBER(E637),ISNUMBER(H637)),E637/H637-1,"")</f>
        <v>-0.21676166991788914</v>
      </c>
      <c r="L637"/>
      <c r="M637"/>
      <c r="N637" s="2">
        <v>45383</v>
      </c>
      <c r="O637" s="21">
        <v>523.83001708984375</v>
      </c>
      <c r="P637" s="21">
        <v>524.3800048828125</v>
      </c>
      <c r="Q637" s="21">
        <v>520.969970703125</v>
      </c>
      <c r="R637" s="21">
        <v>522.15997314453125</v>
      </c>
      <c r="S637">
        <v>62477500</v>
      </c>
      <c r="T637" s="16">
        <f>(SP500_Data[[#This Row],[Close]]-R638)/R638</f>
        <v>-1.7397942282005592E-3</v>
      </c>
      <c r="U637" s="21">
        <v>68387800</v>
      </c>
    </row>
    <row r="638" spans="1:21" x14ac:dyDescent="0.25">
      <c r="A638" s="2">
        <v>45379</v>
      </c>
      <c r="B638" s="21">
        <v>420.95999145507813</v>
      </c>
      <c r="C638" s="21">
        <v>421.8699951171875</v>
      </c>
      <c r="D638" s="21">
        <v>419.1199951171875</v>
      </c>
      <c r="E638" s="21">
        <v>420.72000122070313</v>
      </c>
      <c r="F638" s="16">
        <f>(StockData[[#This Row],[Close]]-E639)/E639</f>
        <v>-1.6847198049911923E-3</v>
      </c>
      <c r="G638" s="21">
        <v>21871200</v>
      </c>
      <c r="H638" s="21">
        <f>IF(ISNUMBER(E638),MAX($E$2:E638),"")</f>
        <v>542.07000732421875</v>
      </c>
      <c r="I638" s="21">
        <f>IF(AND(ISNUMBER(E638),ISNUMBER(H638)),E638/H638-1,"")</f>
        <v>-0.22386408483016229</v>
      </c>
      <c r="L638"/>
      <c r="M638"/>
      <c r="N638" s="2">
        <v>45379</v>
      </c>
      <c r="O638" s="21">
        <v>523.21002197265625</v>
      </c>
      <c r="P638" s="21">
        <v>524.6099853515625</v>
      </c>
      <c r="Q638" s="21">
        <v>522.780029296875</v>
      </c>
      <c r="R638" s="21">
        <v>523.07000732421875</v>
      </c>
      <c r="S638">
        <v>96294900</v>
      </c>
      <c r="T638" s="16">
        <f>(SP500_Data[[#This Row],[Close]]-R639)/R639</f>
        <v>-1.9109579907735028E-4</v>
      </c>
      <c r="U638" s="21">
        <v>113099200</v>
      </c>
    </row>
    <row r="639" spans="1:21" x14ac:dyDescent="0.25">
      <c r="A639" s="2">
        <v>45378</v>
      </c>
      <c r="B639" s="21">
        <v>424.44000244140625</v>
      </c>
      <c r="C639" s="21">
        <v>424.45001220703131</v>
      </c>
      <c r="D639" s="21">
        <v>419.010009765625</v>
      </c>
      <c r="E639" s="21">
        <v>421.42999267578131</v>
      </c>
      <c r="F639" s="16">
        <f>(StockData[[#This Row],[Close]]-E640)/E640</f>
        <v>-5.2176265596502952E-4</v>
      </c>
      <c r="G639" s="21">
        <v>16705000</v>
      </c>
      <c r="H639" s="21">
        <f>IF(ISNUMBER(E639),MAX($E$2:E639),"")</f>
        <v>542.07000732421875</v>
      </c>
      <c r="I639" s="21">
        <f>IF(AND(ISNUMBER(E639),ISNUMBER(H639)),E639/H639-1,"")</f>
        <v>-0.22255430667330978</v>
      </c>
      <c r="L639"/>
      <c r="M639"/>
      <c r="N639" s="2">
        <v>45378</v>
      </c>
      <c r="O639" s="21">
        <v>521.71002197265625</v>
      </c>
      <c r="P639" s="21">
        <v>523.21002197265625</v>
      </c>
      <c r="Q639" s="21">
        <v>519.489990234375</v>
      </c>
      <c r="R639" s="21">
        <v>523.16998291015625</v>
      </c>
      <c r="S639">
        <v>82999800</v>
      </c>
      <c r="T639" s="16">
        <f>(SP500_Data[[#This Row],[Close]]-R640)/R640</f>
        <v>8.40381907071883E-3</v>
      </c>
      <c r="U639" s="21">
        <v>56502300</v>
      </c>
    </row>
    <row r="640" spans="1:21" x14ac:dyDescent="0.25">
      <c r="A640" s="2">
        <v>45377</v>
      </c>
      <c r="B640" s="21">
        <v>425.6099853515625</v>
      </c>
      <c r="C640" s="21">
        <v>425.989990234375</v>
      </c>
      <c r="D640" s="21">
        <v>421.35000610351563</v>
      </c>
      <c r="E640" s="21">
        <v>421.64999389648438</v>
      </c>
      <c r="F640" s="16">
        <f>(StockData[[#This Row],[Close]]-E641)/E641</f>
        <v>-2.8614470439243559E-3</v>
      </c>
      <c r="G640" s="21">
        <v>16725600</v>
      </c>
      <c r="H640" s="21">
        <f>IF(ISNUMBER(E640),MAX($E$2:E640),"")</f>
        <v>542.07000732421875</v>
      </c>
      <c r="I640" s="21">
        <f>IF(AND(ISNUMBER(E640),ISNUMBER(H640)),E640/H640-1,"")</f>
        <v>-0.2221484527840879</v>
      </c>
      <c r="L640"/>
      <c r="M640"/>
      <c r="N640" s="2">
        <v>45377</v>
      </c>
      <c r="O640" s="21">
        <v>521.22998046875</v>
      </c>
      <c r="P640" s="21">
        <v>521.58001708984375</v>
      </c>
      <c r="Q640" s="21">
        <v>518.4000244140625</v>
      </c>
      <c r="R640" s="21">
        <v>518.80999755859375</v>
      </c>
      <c r="S640">
        <v>65463700</v>
      </c>
      <c r="T640" s="16">
        <f>(SP500_Data[[#This Row],[Close]]-R641)/R641</f>
        <v>-1.8470129799368522E-3</v>
      </c>
      <c r="U640" s="21">
        <v>63979400</v>
      </c>
    </row>
    <row r="641" spans="1:21" x14ac:dyDescent="0.25">
      <c r="A641" s="2">
        <v>45376</v>
      </c>
      <c r="B641" s="21">
        <v>425.239990234375</v>
      </c>
      <c r="C641" s="21">
        <v>427.41000366210938</v>
      </c>
      <c r="D641" s="21">
        <v>421.6099853515625</v>
      </c>
      <c r="E641" s="21">
        <v>422.8599853515625</v>
      </c>
      <c r="F641" s="16">
        <f>(StockData[[#This Row],[Close]]-E642)/E642</f>
        <v>-1.3714617289602812E-2</v>
      </c>
      <c r="G641" s="21">
        <v>18060500</v>
      </c>
      <c r="H641" s="21">
        <f>IF(ISNUMBER(E641),MAX($E$2:E641),"")</f>
        <v>542.07000732421875</v>
      </c>
      <c r="I641" s="21">
        <f>IF(AND(ISNUMBER(E641),ISNUMBER(H641)),E641/H641-1,"")</f>
        <v>-0.21991628454247847</v>
      </c>
      <c r="L641"/>
      <c r="M641"/>
      <c r="N641" s="2">
        <v>45376</v>
      </c>
      <c r="O641" s="21">
        <v>519.79998779296875</v>
      </c>
      <c r="P641" s="21">
        <v>520.95001220703125</v>
      </c>
      <c r="Q641" s="21">
        <v>519.6099853515625</v>
      </c>
      <c r="R641" s="21">
        <v>519.77001953125</v>
      </c>
      <c r="S641">
        <v>48512100</v>
      </c>
      <c r="T641" s="16">
        <f>(SP500_Data[[#This Row],[Close]]-R642)/R642</f>
        <v>-2.7628065092765914E-3</v>
      </c>
      <c r="U641" s="21">
        <v>52343600</v>
      </c>
    </row>
    <row r="642" spans="1:21" x14ac:dyDescent="0.25">
      <c r="A642" s="2">
        <v>45373</v>
      </c>
      <c r="B642" s="21">
        <v>429.70001220703131</v>
      </c>
      <c r="C642" s="21">
        <v>429.8599853515625</v>
      </c>
      <c r="D642" s="21">
        <v>426.07000732421869</v>
      </c>
      <c r="E642" s="21">
        <v>428.739990234375</v>
      </c>
      <c r="F642" s="16">
        <f>(StockData[[#This Row],[Close]]-E643)/E643</f>
        <v>-1.4672773830890383E-3</v>
      </c>
      <c r="G642" s="21">
        <v>17648500</v>
      </c>
      <c r="H642" s="21">
        <f>IF(ISNUMBER(E642),MAX($E$2:E642),"")</f>
        <v>542.07000732421875</v>
      </c>
      <c r="I642" s="21">
        <f>IF(AND(ISNUMBER(E642),ISNUMBER(H642)),E642/H642-1,"")</f>
        <v>-0.20906896813802067</v>
      </c>
      <c r="L642"/>
      <c r="M642"/>
      <c r="N642" s="2">
        <v>45373</v>
      </c>
      <c r="O642" s="21">
        <v>522.1099853515625</v>
      </c>
      <c r="P642" s="21">
        <v>522.6099853515625</v>
      </c>
      <c r="Q642" s="21">
        <v>520.969970703125</v>
      </c>
      <c r="R642" s="21">
        <v>521.21002197265625</v>
      </c>
      <c r="S642">
        <v>79070800</v>
      </c>
      <c r="T642" s="16">
        <f>(SP500_Data[[#This Row],[Close]]-R643)/R643</f>
        <v>-1.8958066090249512E-3</v>
      </c>
      <c r="U642" s="21">
        <v>70556500</v>
      </c>
    </row>
    <row r="643" spans="1:21" x14ac:dyDescent="0.25">
      <c r="A643" s="2">
        <v>45372</v>
      </c>
      <c r="B643" s="21">
        <v>429.82998657226563</v>
      </c>
      <c r="C643" s="21">
        <v>430.82000732421869</v>
      </c>
      <c r="D643" s="21">
        <v>427.16000366210938</v>
      </c>
      <c r="E643" s="21">
        <v>429.3699951171875</v>
      </c>
      <c r="F643" s="16">
        <f>(StockData[[#This Row],[Close]]-E644)/E644</f>
        <v>9.7358700559647994E-3</v>
      </c>
      <c r="G643" s="21">
        <v>21296200</v>
      </c>
      <c r="H643" s="21">
        <f>IF(ISNUMBER(E643),MAX($E$2:E643),"")</f>
        <v>542.07000732421875</v>
      </c>
      <c r="I643" s="21">
        <f>IF(AND(ISNUMBER(E643),ISNUMBER(H643)),E643/H643-1,"")</f>
        <v>-0.20790674762351125</v>
      </c>
      <c r="L643"/>
      <c r="M643"/>
      <c r="N643" s="2">
        <v>45372</v>
      </c>
      <c r="O643" s="21">
        <v>523.3900146484375</v>
      </c>
      <c r="P643" s="21">
        <v>524.1099853515625</v>
      </c>
      <c r="Q643" s="21">
        <v>521.90997314453125</v>
      </c>
      <c r="R643" s="21">
        <v>522.20001220703125</v>
      </c>
      <c r="S643">
        <v>60256100</v>
      </c>
      <c r="T643" s="16">
        <f>(SP500_Data[[#This Row],[Close]]-R644)/R644</f>
        <v>3.3047029719225135E-3</v>
      </c>
      <c r="U643" s="21">
        <v>55918600</v>
      </c>
    </row>
    <row r="644" spans="1:21" x14ac:dyDescent="0.25">
      <c r="A644" s="2">
        <v>45371</v>
      </c>
      <c r="B644" s="21">
        <v>422</v>
      </c>
      <c r="C644" s="21">
        <v>425.95999145507813</v>
      </c>
      <c r="D644" s="21">
        <v>420.66000366210938</v>
      </c>
      <c r="E644" s="21">
        <v>425.23001098632813</v>
      </c>
      <c r="F644" s="16">
        <f>(StockData[[#This Row],[Close]]-E645)/E645</f>
        <v>9.0648235471924611E-3</v>
      </c>
      <c r="G644" s="21">
        <v>17860100</v>
      </c>
      <c r="H644" s="21">
        <f>IF(ISNUMBER(E644),MAX($E$2:E644),"")</f>
        <v>542.07000732421875</v>
      </c>
      <c r="I644" s="21">
        <f>IF(AND(ISNUMBER(E644),ISNUMBER(H644)),E644/H644-1,"")</f>
        <v>-0.21554410825022308</v>
      </c>
      <c r="L644"/>
      <c r="M644"/>
      <c r="N644" s="2">
        <v>45371</v>
      </c>
      <c r="O644" s="21">
        <v>515.77001953125</v>
      </c>
      <c r="P644" s="21">
        <v>520.6199951171875</v>
      </c>
      <c r="Q644" s="21">
        <v>515.08001708984375</v>
      </c>
      <c r="R644" s="21">
        <v>520.47998046875</v>
      </c>
      <c r="S644">
        <v>69594600</v>
      </c>
      <c r="T644" s="16">
        <f>(SP500_Data[[#This Row],[Close]]-R645)/R645</f>
        <v>9.2493034706753498E-3</v>
      </c>
      <c r="U644" s="21">
        <v>75757100</v>
      </c>
    </row>
    <row r="645" spans="1:21" x14ac:dyDescent="0.25">
      <c r="A645" s="2">
        <v>45370</v>
      </c>
      <c r="B645" s="21">
        <v>417.82998657226563</v>
      </c>
      <c r="C645" s="21">
        <v>421.67001342773438</v>
      </c>
      <c r="D645" s="21">
        <v>415.54998779296869</v>
      </c>
      <c r="E645" s="21">
        <v>421.41000366210938</v>
      </c>
      <c r="F645" s="16">
        <f>(StockData[[#This Row],[Close]]-E646)/E646</f>
        <v>9.8006236607609768E-3</v>
      </c>
      <c r="G645" s="21">
        <v>19837900</v>
      </c>
      <c r="H645" s="21">
        <f>IF(ISNUMBER(E645),MAX($E$2:E645),"")</f>
        <v>542.07000732421875</v>
      </c>
      <c r="I645" s="21">
        <f>IF(AND(ISNUMBER(E645),ISNUMBER(H645)),E645/H645-1,"")</f>
        <v>-0.22259118200933992</v>
      </c>
      <c r="L645"/>
      <c r="M645"/>
      <c r="N645" s="2">
        <v>45370</v>
      </c>
      <c r="O645" s="21">
        <v>512.1500244140625</v>
      </c>
      <c r="P645" s="21">
        <v>516</v>
      </c>
      <c r="Q645" s="21">
        <v>511.1199951171875</v>
      </c>
      <c r="R645" s="21">
        <v>515.71002197265625</v>
      </c>
      <c r="S645">
        <v>60755300</v>
      </c>
      <c r="T645" s="16">
        <f>(SP500_Data[[#This Row],[Close]]-R646)/R646</f>
        <v>5.5571436698070072E-3</v>
      </c>
      <c r="U645" s="21">
        <v>99228200</v>
      </c>
    </row>
    <row r="646" spans="1:21" x14ac:dyDescent="0.25">
      <c r="A646" s="2">
        <v>45369</v>
      </c>
      <c r="B646" s="21">
        <v>414.25</v>
      </c>
      <c r="C646" s="21">
        <v>420.73001098632813</v>
      </c>
      <c r="D646" s="21">
        <v>413.77999877929688</v>
      </c>
      <c r="E646" s="21">
        <v>417.32000732421869</v>
      </c>
      <c r="F646" s="16">
        <f>(StockData[[#This Row],[Close]]-E647)/E647</f>
        <v>2.1612647506446116E-3</v>
      </c>
      <c r="G646" s="21">
        <v>20106000</v>
      </c>
      <c r="H646" s="21">
        <f>IF(ISNUMBER(E646),MAX($E$2:E646),"")</f>
        <v>542.07000732421875</v>
      </c>
      <c r="I646" s="21">
        <f>IF(AND(ISNUMBER(E646),ISNUMBER(H646)),E646/H646-1,"")</f>
        <v>-0.2301363261468653</v>
      </c>
      <c r="L646"/>
      <c r="M646"/>
      <c r="N646" s="2">
        <v>45369</v>
      </c>
      <c r="O646" s="21">
        <v>514</v>
      </c>
      <c r="P646" s="21">
        <v>515.47998046875</v>
      </c>
      <c r="Q646" s="21">
        <v>512.44000244140625</v>
      </c>
      <c r="R646" s="21">
        <v>512.8599853515625</v>
      </c>
      <c r="S646">
        <v>88893300</v>
      </c>
      <c r="T646" s="16">
        <f>(SP500_Data[[#This Row],[Close]]-R647)/R647</f>
        <v>5.9431552852911469E-3</v>
      </c>
      <c r="U646" s="21">
        <v>91891600</v>
      </c>
    </row>
    <row r="647" spans="1:21" x14ac:dyDescent="0.25">
      <c r="A647" s="2">
        <v>45366</v>
      </c>
      <c r="B647" s="21">
        <v>419.29000854492188</v>
      </c>
      <c r="C647" s="21">
        <v>422.60000610351563</v>
      </c>
      <c r="D647" s="21">
        <v>412.79000854492188</v>
      </c>
      <c r="E647" s="21">
        <v>416.42001342773438</v>
      </c>
      <c r="F647" s="16">
        <f>(StockData[[#This Row],[Close]]-E648)/E648</f>
        <v>-2.0695140792310163E-2</v>
      </c>
      <c r="G647" s="21">
        <v>45079900</v>
      </c>
      <c r="H647" s="21">
        <f>IF(ISNUMBER(E647),MAX($E$2:E647),"")</f>
        <v>542.07000732421875</v>
      </c>
      <c r="I647" s="21">
        <f>IF(AND(ISNUMBER(E647),ISNUMBER(H647)),E647/H647-1,"")</f>
        <v>-0.23179661703978316</v>
      </c>
      <c r="L647"/>
      <c r="M647"/>
      <c r="N647" s="2">
        <v>45366</v>
      </c>
      <c r="O647" s="21">
        <v>510.20999145507813</v>
      </c>
      <c r="P647" s="21">
        <v>511.70001220703131</v>
      </c>
      <c r="Q647" s="21">
        <v>508.1199951171875</v>
      </c>
      <c r="R647" s="21">
        <v>509.82998657226563</v>
      </c>
      <c r="S647">
        <v>107646300</v>
      </c>
      <c r="T647" s="16">
        <f>(SP500_Data[[#This Row],[Close]]-R648)/R648</f>
        <v>-9.9427624301272229E-3</v>
      </c>
      <c r="U647" s="21">
        <v>126011100</v>
      </c>
    </row>
    <row r="648" spans="1:21" x14ac:dyDescent="0.25">
      <c r="A648" s="2">
        <v>45365</v>
      </c>
      <c r="B648" s="21">
        <v>420.239990234375</v>
      </c>
      <c r="C648" s="21">
        <v>427.82000732421869</v>
      </c>
      <c r="D648" s="21">
        <v>417.989990234375</v>
      </c>
      <c r="E648" s="21">
        <v>425.22000122070313</v>
      </c>
      <c r="F648" s="16">
        <f>(StockData[[#This Row],[Close]]-E649)/E649</f>
        <v>2.4379655428537442E-2</v>
      </c>
      <c r="G648" s="21">
        <v>34157300</v>
      </c>
      <c r="H648" s="21">
        <f>IF(ISNUMBER(E648),MAX($E$2:E648),"")</f>
        <v>542.07000732421875</v>
      </c>
      <c r="I648" s="21">
        <f>IF(AND(ISNUMBER(E648),ISNUMBER(H648)),E648/H648-1,"")</f>
        <v>-0.21556257406734958</v>
      </c>
      <c r="L648"/>
      <c r="M648"/>
      <c r="N648" s="2">
        <v>45365</v>
      </c>
      <c r="O648" s="21">
        <v>516.969970703125</v>
      </c>
      <c r="P648" s="21">
        <v>517.1300048828125</v>
      </c>
      <c r="Q648" s="21">
        <v>511.82000732421869</v>
      </c>
      <c r="R648" s="21">
        <v>514.95001220703125</v>
      </c>
      <c r="S648">
        <v>110171800</v>
      </c>
      <c r="T648" s="16">
        <f>(SP500_Data[[#This Row],[Close]]-R649)/R649</f>
        <v>-1.9767787933546352E-3</v>
      </c>
      <c r="U648" s="21">
        <v>58618400</v>
      </c>
    </row>
    <row r="649" spans="1:21" x14ac:dyDescent="0.25">
      <c r="A649" s="2">
        <v>45364</v>
      </c>
      <c r="B649" s="21">
        <v>418.10000610351563</v>
      </c>
      <c r="C649" s="21">
        <v>418.17999267578131</v>
      </c>
      <c r="D649" s="21">
        <v>411.45001220703131</v>
      </c>
      <c r="E649" s="21">
        <v>415.10000610351563</v>
      </c>
      <c r="F649" s="16">
        <f>(StockData[[#This Row],[Close]]-E650)/E650</f>
        <v>-4.3342486108248192E-4</v>
      </c>
      <c r="G649" s="21">
        <v>17115900</v>
      </c>
      <c r="H649" s="21">
        <f>IF(ISNUMBER(E649),MAX($E$2:E649),"")</f>
        <v>542.07000732421875</v>
      </c>
      <c r="I649" s="21">
        <f>IF(AND(ISNUMBER(E649),ISNUMBER(H649)),E649/H649-1,"")</f>
        <v>-0.23423174037511507</v>
      </c>
      <c r="L649"/>
      <c r="M649"/>
      <c r="N649" s="2">
        <v>45364</v>
      </c>
      <c r="O649" s="21">
        <v>517.1099853515625</v>
      </c>
      <c r="P649" s="21">
        <v>517.28997802734375</v>
      </c>
      <c r="Q649" s="21">
        <v>514.489990234375</v>
      </c>
      <c r="R649" s="21">
        <v>515.969970703125</v>
      </c>
      <c r="S649">
        <v>55104100</v>
      </c>
      <c r="T649" s="16">
        <f>(SP500_Data[[#This Row],[Close]]-R650)/R650</f>
        <v>-1.5675114126452534E-3</v>
      </c>
      <c r="U649" s="21">
        <v>61322800</v>
      </c>
    </row>
    <row r="650" spans="1:21" x14ac:dyDescent="0.25">
      <c r="A650" s="2">
        <v>45363</v>
      </c>
      <c r="B650" s="21">
        <v>407.6199951171875</v>
      </c>
      <c r="C650" s="21">
        <v>415.57000732421869</v>
      </c>
      <c r="D650" s="21">
        <v>406.79000854492188</v>
      </c>
      <c r="E650" s="21">
        <v>415.27999877929688</v>
      </c>
      <c r="F650" s="16">
        <f>(StockData[[#This Row],[Close]]-E651)/E651</f>
        <v>2.659945134444601E-2</v>
      </c>
      <c r="G650" s="21">
        <v>22457000</v>
      </c>
      <c r="H650" s="21">
        <f>IF(ISNUMBER(E650),MAX($E$2:E650),"")</f>
        <v>542.07000732421875</v>
      </c>
      <c r="I650" s="21">
        <f>IF(AND(ISNUMBER(E650),ISNUMBER(H650)),E650/H650-1,"")</f>
        <v>-0.23389969345617601</v>
      </c>
      <c r="L650"/>
      <c r="M650"/>
      <c r="N650" s="2">
        <v>45363</v>
      </c>
      <c r="O650" s="21">
        <v>513.45001220703125</v>
      </c>
      <c r="P650" s="21">
        <v>517.3800048828125</v>
      </c>
      <c r="Q650" s="21">
        <v>510.8599853515625</v>
      </c>
      <c r="R650" s="21">
        <v>516.780029296875</v>
      </c>
      <c r="S650">
        <v>73114400</v>
      </c>
      <c r="T650" s="16">
        <f>(SP500_Data[[#This Row],[Close]]-R651)/R651</f>
        <v>1.0757374688447984E-2</v>
      </c>
      <c r="U650" s="21">
        <v>76641600</v>
      </c>
    </row>
    <row r="651" spans="1:21" x14ac:dyDescent="0.25">
      <c r="A651" s="2">
        <v>45362</v>
      </c>
      <c r="B651" s="21">
        <v>403.760009765625</v>
      </c>
      <c r="C651" s="21">
        <v>405.67999267578131</v>
      </c>
      <c r="D651" s="21">
        <v>401.260009765625</v>
      </c>
      <c r="E651" s="21">
        <v>404.51998901367188</v>
      </c>
      <c r="F651" s="16">
        <f>(StockData[[#This Row],[Close]]-E652)/E652</f>
        <v>-4.1849544629084315E-3</v>
      </c>
      <c r="G651" s="21">
        <v>16120800</v>
      </c>
      <c r="H651" s="21">
        <f>IF(ISNUMBER(E651),MAX($E$2:E651),"")</f>
        <v>542.07000732421875</v>
      </c>
      <c r="I651" s="21">
        <f>IF(AND(ISNUMBER(E651),ISNUMBER(H651)),E651/H651-1,"")</f>
        <v>-0.25374954609557754</v>
      </c>
      <c r="L651"/>
      <c r="M651"/>
      <c r="N651" s="2">
        <v>45362</v>
      </c>
      <c r="O651" s="21">
        <v>510.48001098632813</v>
      </c>
      <c r="P651" s="21">
        <v>511.8800048828125</v>
      </c>
      <c r="Q651" s="21">
        <v>508.5</v>
      </c>
      <c r="R651" s="21">
        <v>511.27999877929688</v>
      </c>
      <c r="S651">
        <v>62557200</v>
      </c>
      <c r="T651" s="16">
        <f>(SP500_Data[[#This Row],[Close]]-R652)/R652</f>
        <v>-8.5984999678853364E-4</v>
      </c>
      <c r="U651" s="21">
        <v>72525000</v>
      </c>
    </row>
    <row r="652" spans="1:21" x14ac:dyDescent="0.25">
      <c r="A652" s="2">
        <v>45359</v>
      </c>
      <c r="B652" s="21">
        <v>407.95999145507813</v>
      </c>
      <c r="C652" s="21">
        <v>410.42001342773438</v>
      </c>
      <c r="D652" s="21">
        <v>404.32998657226563</v>
      </c>
      <c r="E652" s="21">
        <v>406.22000122070313</v>
      </c>
      <c r="F652" s="16">
        <f>(StockData[[#This Row],[Close]]-E653)/E653</f>
        <v>-7.1369539111041493E-3</v>
      </c>
      <c r="G652" s="21">
        <v>18002200</v>
      </c>
      <c r="H652" s="21">
        <f>IF(ISNUMBER(E652),MAX($E$2:E652),"")</f>
        <v>542.07000732421875</v>
      </c>
      <c r="I652" s="21">
        <f>IF(AND(ISNUMBER(E652),ISNUMBER(H652)),E652/H652-1,"")</f>
        <v>-0.2506133972881146</v>
      </c>
      <c r="L652"/>
      <c r="M652"/>
      <c r="N652" s="2">
        <v>45359</v>
      </c>
      <c r="O652" s="21">
        <v>515.46002197265625</v>
      </c>
      <c r="P652" s="21">
        <v>518.219970703125</v>
      </c>
      <c r="Q652" s="21">
        <v>511.1300048828125</v>
      </c>
      <c r="R652" s="21">
        <v>511.72000122070313</v>
      </c>
      <c r="S652">
        <v>86532500</v>
      </c>
      <c r="T652" s="16">
        <f>(SP500_Data[[#This Row],[Close]]-R653)/R653</f>
        <v>-6.0022073241476495E-3</v>
      </c>
      <c r="U652" s="21">
        <v>81765000</v>
      </c>
    </row>
    <row r="653" spans="1:21" x14ac:dyDescent="0.25">
      <c r="A653" s="2">
        <v>45358</v>
      </c>
      <c r="B653" s="21">
        <v>406.1199951171875</v>
      </c>
      <c r="C653" s="21">
        <v>409.77999877929688</v>
      </c>
      <c r="D653" s="21">
        <v>402.239990234375</v>
      </c>
      <c r="E653" s="21">
        <v>409.1400146484375</v>
      </c>
      <c r="F653" s="16">
        <f>(StockData[[#This Row],[Close]]-E654)/E654</f>
        <v>1.7533433745569964E-2</v>
      </c>
      <c r="G653" s="21">
        <v>18718500</v>
      </c>
      <c r="H653" s="21">
        <f>IF(ISNUMBER(E653),MAX($E$2:E653),"")</f>
        <v>542.07000732421875</v>
      </c>
      <c r="I653" s="21">
        <f>IF(AND(ISNUMBER(E653),ISNUMBER(H653)),E653/H653-1,"")</f>
        <v>-0.24522661442191573</v>
      </c>
      <c r="L653"/>
      <c r="M653"/>
      <c r="N653" s="2">
        <v>45358</v>
      </c>
      <c r="O653" s="21">
        <v>513.1400146484375</v>
      </c>
      <c r="P653" s="21">
        <v>515.8900146484375</v>
      </c>
      <c r="Q653" s="21">
        <v>509.80999755859375</v>
      </c>
      <c r="R653" s="21">
        <v>514.80999755859375</v>
      </c>
      <c r="S653">
        <v>58652100</v>
      </c>
      <c r="T653" s="16">
        <f>(SP500_Data[[#This Row],[Close]]-R654)/R654</f>
        <v>9.9264297373099566E-3</v>
      </c>
      <c r="U653" s="21">
        <v>49945300</v>
      </c>
    </row>
    <row r="654" spans="1:21" x14ac:dyDescent="0.25">
      <c r="A654" s="2">
        <v>45357</v>
      </c>
      <c r="B654" s="21">
        <v>402.97000122070313</v>
      </c>
      <c r="C654" s="21">
        <v>405.16000366210938</v>
      </c>
      <c r="D654" s="21">
        <v>398.3900146484375</v>
      </c>
      <c r="E654" s="21">
        <v>402.08999633789063</v>
      </c>
      <c r="F654" s="16">
        <f>(StockData[[#This Row],[Close]]-E655)/E655</f>
        <v>-1.3907800002046378E-3</v>
      </c>
      <c r="G654" s="21">
        <v>22344100</v>
      </c>
      <c r="H654" s="21">
        <f>IF(ISNUMBER(E654),MAX($E$2:E654),"")</f>
        <v>542.07000732421875</v>
      </c>
      <c r="I654" s="21">
        <f>IF(AND(ISNUMBER(E654),ISNUMBER(H654)),E654/H654-1,"")</f>
        <v>-0.25823234839592291</v>
      </c>
      <c r="L654"/>
      <c r="M654"/>
      <c r="N654" s="2">
        <v>45357</v>
      </c>
      <c r="O654" s="21">
        <v>510.54998779296869</v>
      </c>
      <c r="P654" s="21">
        <v>512.07000732421875</v>
      </c>
      <c r="Q654" s="21">
        <v>508.42001342773438</v>
      </c>
      <c r="R654" s="21">
        <v>509.75</v>
      </c>
      <c r="S654">
        <v>68382400</v>
      </c>
      <c r="T654" s="16">
        <f>(SP500_Data[[#This Row],[Close]]-R655)/R655</f>
        <v>5.0672490266420863E-3</v>
      </c>
      <c r="U654" s="21">
        <v>75844900</v>
      </c>
    </row>
    <row r="655" spans="1:21" x14ac:dyDescent="0.25">
      <c r="A655" s="2">
        <v>45356</v>
      </c>
      <c r="B655" s="21">
        <v>413.95999145507813</v>
      </c>
      <c r="C655" s="21">
        <v>414.25</v>
      </c>
      <c r="D655" s="21">
        <v>400.6400146484375</v>
      </c>
      <c r="E655" s="21">
        <v>402.64999389648438</v>
      </c>
      <c r="F655" s="16">
        <f>(StockData[[#This Row],[Close]]-E656)/E656</f>
        <v>-2.9572011795442207E-2</v>
      </c>
      <c r="G655" s="21">
        <v>26919200</v>
      </c>
      <c r="H655" s="21">
        <f>IF(ISNUMBER(E655),MAX($E$2:E655),"")</f>
        <v>542.07000732421875</v>
      </c>
      <c r="I655" s="21">
        <f>IF(AND(ISNUMBER(E655),ISNUMBER(H655)),E655/H655-1,"")</f>
        <v>-0.25719927600485293</v>
      </c>
      <c r="L655"/>
      <c r="M655"/>
      <c r="N655" s="2">
        <v>45356</v>
      </c>
      <c r="O655" s="21">
        <v>510.239990234375</v>
      </c>
      <c r="P655" s="21">
        <v>510.70001220703131</v>
      </c>
      <c r="Q655" s="21">
        <v>504.91000366210938</v>
      </c>
      <c r="R655" s="21">
        <v>507.17999267578131</v>
      </c>
      <c r="S655">
        <v>72855600</v>
      </c>
      <c r="T655" s="16">
        <f>(SP500_Data[[#This Row],[Close]]-R656)/R656</f>
        <v>-9.9941347631976544E-3</v>
      </c>
      <c r="U655" s="21">
        <v>110834500</v>
      </c>
    </row>
    <row r="656" spans="1:21" x14ac:dyDescent="0.25">
      <c r="A656" s="2">
        <v>45355</v>
      </c>
      <c r="B656" s="21">
        <v>413.44000244140625</v>
      </c>
      <c r="C656" s="21">
        <v>417.35000610351563</v>
      </c>
      <c r="D656" s="21">
        <v>412.32000732421869</v>
      </c>
      <c r="E656" s="21">
        <v>414.92001342773438</v>
      </c>
      <c r="F656" s="16">
        <f>(StockData[[#This Row],[Close]]-E657)/E657</f>
        <v>-1.3958762268727438E-3</v>
      </c>
      <c r="G656" s="21">
        <v>17596000</v>
      </c>
      <c r="H656" s="21">
        <f>IF(ISNUMBER(E656),MAX($E$2:E656),"")</f>
        <v>542.07000732421875</v>
      </c>
      <c r="I656" s="21">
        <f>IF(AND(ISNUMBER(E656),ISNUMBER(H656)),E656/H656-1,"")</f>
        <v>-0.23456378729405403</v>
      </c>
      <c r="L656"/>
      <c r="M656"/>
      <c r="N656" s="2">
        <v>45355</v>
      </c>
      <c r="O656" s="21">
        <v>512.030029296875</v>
      </c>
      <c r="P656" s="21">
        <v>514.20001220703125</v>
      </c>
      <c r="Q656" s="21">
        <v>512</v>
      </c>
      <c r="R656" s="21">
        <v>512.29998779296875</v>
      </c>
      <c r="S656">
        <v>49799300</v>
      </c>
      <c r="T656" s="16">
        <f>(SP500_Data[[#This Row],[Close]]-R657)/R657</f>
        <v>-1.0724145835054044E-3</v>
      </c>
      <c r="U656" s="21">
        <v>91856200</v>
      </c>
    </row>
    <row r="657" spans="1:21" x14ac:dyDescent="0.25">
      <c r="A657" s="2">
        <v>45352</v>
      </c>
      <c r="B657" s="21">
        <v>411.26998901367188</v>
      </c>
      <c r="C657" s="21">
        <v>415.8699951171875</v>
      </c>
      <c r="D657" s="21">
        <v>410.8800048828125</v>
      </c>
      <c r="E657" s="21">
        <v>415.5</v>
      </c>
      <c r="F657" s="16">
        <f>(StockData[[#This Row],[Close]]-E658)/E658</f>
        <v>4.4966281928583377E-3</v>
      </c>
      <c r="G657" s="21">
        <v>17823400</v>
      </c>
      <c r="H657" s="21">
        <f>IF(ISNUMBER(E657),MAX($E$2:E657),"")</f>
        <v>542.07000732421875</v>
      </c>
      <c r="I657" s="21">
        <f>IF(AND(ISNUMBER(E657),ISNUMBER(H657)),E657/H657-1,"")</f>
        <v>-0.23349383956695402</v>
      </c>
      <c r="L657"/>
      <c r="M657"/>
      <c r="N657" s="2">
        <v>45352</v>
      </c>
      <c r="O657" s="21">
        <v>508.98001098632813</v>
      </c>
      <c r="P657" s="21">
        <v>513.28997802734375</v>
      </c>
      <c r="Q657" s="21">
        <v>508.55999755859375</v>
      </c>
      <c r="R657" s="21">
        <v>512.8499755859375</v>
      </c>
      <c r="S657">
        <v>76844800</v>
      </c>
      <c r="T657" s="16">
        <f>(SP500_Data[[#This Row],[Close]]-R658)/R658</f>
        <v>9.3882639342918236E-3</v>
      </c>
      <c r="U657" s="21">
        <v>68843900</v>
      </c>
    </row>
    <row r="658" spans="1:21" x14ac:dyDescent="0.25">
      <c r="A658" s="2">
        <v>45351</v>
      </c>
      <c r="B658" s="21">
        <v>408.6400146484375</v>
      </c>
      <c r="C658" s="21">
        <v>414.20001220703131</v>
      </c>
      <c r="D658" s="21">
        <v>405.92001342773438</v>
      </c>
      <c r="E658" s="21">
        <v>413.6400146484375</v>
      </c>
      <c r="F658" s="16">
        <f>(StockData[[#This Row],[Close]]-E659)/E659</f>
        <v>1.4519801358800178E-2</v>
      </c>
      <c r="G658" s="21">
        <v>31947300</v>
      </c>
      <c r="H658" s="21">
        <f>IF(ISNUMBER(E658),MAX($E$2:E658),"")</f>
        <v>542.07000732421875</v>
      </c>
      <c r="I658" s="21">
        <f>IF(AND(ISNUMBER(E658),ISNUMBER(H658)),E658/H658-1,"")</f>
        <v>-0.23692510365910302</v>
      </c>
      <c r="L658"/>
      <c r="M658"/>
      <c r="N658" s="2">
        <v>45351</v>
      </c>
      <c r="O658" s="21">
        <v>508.07000732421869</v>
      </c>
      <c r="P658" s="21">
        <v>509.739990234375</v>
      </c>
      <c r="Q658" s="21">
        <v>505.35000610351563</v>
      </c>
      <c r="R658" s="21">
        <v>508.07998657226563</v>
      </c>
      <c r="S658">
        <v>83924800</v>
      </c>
      <c r="T658" s="16">
        <f>(SP500_Data[[#This Row],[Close]]-R659)/R659</f>
        <v>3.5949448337489467E-3</v>
      </c>
      <c r="U658" s="21">
        <v>85014900</v>
      </c>
    </row>
    <row r="659" spans="1:21" x14ac:dyDescent="0.25">
      <c r="A659" s="2">
        <v>45350</v>
      </c>
      <c r="B659" s="21">
        <v>408.17999267578131</v>
      </c>
      <c r="C659" s="21">
        <v>409.29998779296869</v>
      </c>
      <c r="D659" s="21">
        <v>405.32000732421869</v>
      </c>
      <c r="E659" s="21">
        <v>407.72000122070313</v>
      </c>
      <c r="F659" s="16">
        <f>(StockData[[#This Row],[Close]]-E660)/E660</f>
        <v>5.8896198072168067E-4</v>
      </c>
      <c r="G659" s="21">
        <v>13183100</v>
      </c>
      <c r="H659" s="21">
        <f>IF(ISNUMBER(E659),MAX($E$2:E659),"")</f>
        <v>542.07000732421875</v>
      </c>
      <c r="I659" s="21">
        <f>IF(AND(ISNUMBER(E659),ISNUMBER(H659)),E659/H659-1,"")</f>
        <v>-0.24784622703384362</v>
      </c>
      <c r="L659"/>
      <c r="M659"/>
      <c r="N659" s="2">
        <v>45350</v>
      </c>
      <c r="O659" s="21">
        <v>505.32998657226563</v>
      </c>
      <c r="P659" s="21">
        <v>506.8599853515625</v>
      </c>
      <c r="Q659" s="21">
        <v>504.95999145507813</v>
      </c>
      <c r="R659" s="21">
        <v>506.260009765625</v>
      </c>
      <c r="S659">
        <v>56506600</v>
      </c>
      <c r="T659" s="16">
        <f>(SP500_Data[[#This Row],[Close]]-R660)/R660</f>
        <v>-1.3216478011487669E-3</v>
      </c>
      <c r="U659" s="21">
        <v>58026400</v>
      </c>
    </row>
    <row r="660" spans="1:21" x14ac:dyDescent="0.25">
      <c r="A660" s="2">
        <v>45349</v>
      </c>
      <c r="B660" s="21">
        <v>407.989990234375</v>
      </c>
      <c r="C660" s="21">
        <v>408.32000732421869</v>
      </c>
      <c r="D660" s="21">
        <v>403.85000610351563</v>
      </c>
      <c r="E660" s="21">
        <v>407.48001098632813</v>
      </c>
      <c r="F660" s="16">
        <f>(StockData[[#This Row],[Close]]-E661)/E661</f>
        <v>-1.4721881860866833E-4</v>
      </c>
      <c r="G660" s="21">
        <v>14835800</v>
      </c>
      <c r="H660" s="21">
        <f>IF(ISNUMBER(E660),MAX($E$2:E660),"")</f>
        <v>542.07000732421875</v>
      </c>
      <c r="I660" s="21">
        <f>IF(AND(ISNUMBER(E660),ISNUMBER(H660)),E660/H660-1,"")</f>
        <v>-0.24828895625909564</v>
      </c>
      <c r="L660"/>
      <c r="M660"/>
      <c r="N660" s="2">
        <v>45349</v>
      </c>
      <c r="O660" s="21">
        <v>506.70001220703131</v>
      </c>
      <c r="P660" s="21">
        <v>507.16000366210938</v>
      </c>
      <c r="Q660" s="21">
        <v>504.75</v>
      </c>
      <c r="R660" s="21">
        <v>506.92999267578131</v>
      </c>
      <c r="S660">
        <v>48854500</v>
      </c>
      <c r="T660" s="16">
        <f>(SP500_Data[[#This Row],[Close]]-R661)/R661</f>
        <v>1.8577490850577832E-3</v>
      </c>
      <c r="U660" s="21">
        <v>77940700</v>
      </c>
    </row>
    <row r="661" spans="1:21" x14ac:dyDescent="0.25">
      <c r="A661" s="2">
        <v>45348</v>
      </c>
      <c r="B661" s="21">
        <v>411.45999145507813</v>
      </c>
      <c r="C661" s="21">
        <v>412.16000366210938</v>
      </c>
      <c r="D661" s="21">
        <v>407.3599853515625</v>
      </c>
      <c r="E661" s="21">
        <v>407.54000854492188</v>
      </c>
      <c r="F661" s="16">
        <f>(StockData[[#This Row],[Close]]-E662)/E662</f>
        <v>-6.8235800018458994E-3</v>
      </c>
      <c r="G661" s="21">
        <v>16193500</v>
      </c>
      <c r="H661" s="21">
        <f>IF(ISNUMBER(E661),MAX($E$2:E661),"")</f>
        <v>542.07000732421875</v>
      </c>
      <c r="I661" s="21">
        <f>IF(AND(ISNUMBER(E661),ISNUMBER(H661)),E661/H661-1,"")</f>
        <v>-0.24817827395278269</v>
      </c>
      <c r="L661"/>
      <c r="M661"/>
      <c r="N661" s="2">
        <v>45348</v>
      </c>
      <c r="O661" s="21">
        <v>508.29998779296869</v>
      </c>
      <c r="P661" s="21">
        <v>508.75</v>
      </c>
      <c r="Q661" s="21">
        <v>505.8599853515625</v>
      </c>
      <c r="R661" s="21">
        <v>505.989990234375</v>
      </c>
      <c r="S661">
        <v>50386700</v>
      </c>
      <c r="T661" s="16">
        <f>(SP500_Data[[#This Row],[Close]]-R662)/R662</f>
        <v>-3.662529972996586E-3</v>
      </c>
      <c r="U661" s="21">
        <v>67310600</v>
      </c>
    </row>
    <row r="662" spans="1:21" x14ac:dyDescent="0.25">
      <c r="A662" s="2">
        <v>45345</v>
      </c>
      <c r="B662" s="21">
        <v>415.67001342773438</v>
      </c>
      <c r="C662" s="21">
        <v>415.8599853515625</v>
      </c>
      <c r="D662" s="21">
        <v>408.97000122070313</v>
      </c>
      <c r="E662" s="21">
        <v>410.33999633789063</v>
      </c>
      <c r="F662" s="16">
        <f>(StockData[[#This Row],[Close]]-E663)/E663</f>
        <v>-3.1823091898870977E-3</v>
      </c>
      <c r="G662" s="21">
        <v>16295900</v>
      </c>
      <c r="H662" s="21">
        <f>IF(ISNUMBER(E662),MAX($E$2:E662),"")</f>
        <v>542.07000732421875</v>
      </c>
      <c r="I662" s="21">
        <f>IF(AND(ISNUMBER(E662),ISNUMBER(H662)),E662/H662-1,"")</f>
        <v>-0.2430129119974328</v>
      </c>
      <c r="L662"/>
      <c r="M662"/>
      <c r="N662" s="2">
        <v>45345</v>
      </c>
      <c r="O662" s="21">
        <v>509.26998901367188</v>
      </c>
      <c r="P662" s="21">
        <v>510.1300048828125</v>
      </c>
      <c r="Q662" s="21">
        <v>507.10000610351563</v>
      </c>
      <c r="R662" s="21">
        <v>507.85000610351563</v>
      </c>
      <c r="S662">
        <v>61321800</v>
      </c>
      <c r="T662" s="16">
        <f>(SP500_Data[[#This Row],[Close]]-R663)/R663</f>
        <v>6.8966719904556652E-4</v>
      </c>
      <c r="U662" s="21">
        <v>65931400</v>
      </c>
    </row>
    <row r="663" spans="1:21" x14ac:dyDescent="0.25">
      <c r="A663" s="2">
        <v>45344</v>
      </c>
      <c r="B663" s="21">
        <v>410.19000244140625</v>
      </c>
      <c r="C663" s="21">
        <v>412.82998657226563</v>
      </c>
      <c r="D663" s="21">
        <v>408.57000732421869</v>
      </c>
      <c r="E663" s="21">
        <v>411.64999389648438</v>
      </c>
      <c r="F663" s="16">
        <f>(StockData[[#This Row],[Close]]-E664)/E664</f>
        <v>2.3546674109016008E-2</v>
      </c>
      <c r="G663" s="21">
        <v>27009900</v>
      </c>
      <c r="H663" s="21">
        <f>IF(ISNUMBER(E663),MAX($E$2:E663),"")</f>
        <v>542.07000732421875</v>
      </c>
      <c r="I663" s="21">
        <f>IF(AND(ISNUMBER(E663),ISNUMBER(H663)),E663/H663-1,"")</f>
        <v>-0.24059625447922739</v>
      </c>
      <c r="L663"/>
      <c r="M663"/>
      <c r="N663" s="2">
        <v>45344</v>
      </c>
      <c r="O663" s="21">
        <v>504.010009765625</v>
      </c>
      <c r="P663" s="21">
        <v>508.489990234375</v>
      </c>
      <c r="Q663" s="21">
        <v>503.01998901367188</v>
      </c>
      <c r="R663" s="21">
        <v>507.5</v>
      </c>
      <c r="S663">
        <v>76402500</v>
      </c>
      <c r="T663" s="16">
        <f>(SP500_Data[[#This Row],[Close]]-R664)/R664</f>
        <v>2.0695498324175481E-2</v>
      </c>
      <c r="U663" s="21">
        <v>74879100</v>
      </c>
    </row>
    <row r="664" spans="1:21" x14ac:dyDescent="0.25">
      <c r="A664" s="2">
        <v>45343</v>
      </c>
      <c r="B664" s="21">
        <v>400.17001342773438</v>
      </c>
      <c r="C664" s="21">
        <v>402.29000854492188</v>
      </c>
      <c r="D664" s="21">
        <v>397.22000122070313</v>
      </c>
      <c r="E664" s="21">
        <v>402.17999267578131</v>
      </c>
      <c r="F664" s="16">
        <f>(StockData[[#This Row],[Close]]-E665)/E665</f>
        <v>-1.5144761692184206E-3</v>
      </c>
      <c r="G664" s="21">
        <v>18518900</v>
      </c>
      <c r="H664" s="21">
        <f>IF(ISNUMBER(E664),MAX($E$2:E664),"")</f>
        <v>542.07000732421875</v>
      </c>
      <c r="I664" s="21">
        <f>IF(AND(ISNUMBER(E664),ISNUMBER(H664)),E664/H664-1,"")</f>
        <v>-0.25806632493645332</v>
      </c>
      <c r="L664"/>
      <c r="M664"/>
      <c r="N664" s="2">
        <v>45343</v>
      </c>
      <c r="O664" s="21">
        <v>495.42001342773438</v>
      </c>
      <c r="P664" s="21">
        <v>497.3699951171875</v>
      </c>
      <c r="Q664" s="21">
        <v>493.55999755859375</v>
      </c>
      <c r="R664" s="21">
        <v>497.20999145507813</v>
      </c>
      <c r="S664">
        <v>59293400</v>
      </c>
      <c r="T664" s="16">
        <f>(SP500_Data[[#This Row],[Close]]-R665)/R665</f>
        <v>9.058331600915896E-4</v>
      </c>
      <c r="U664" s="21">
        <v>86118900</v>
      </c>
    </row>
    <row r="665" spans="1:21" x14ac:dyDescent="0.25">
      <c r="A665" s="2">
        <v>45342</v>
      </c>
      <c r="B665" s="21">
        <v>403.239990234375</v>
      </c>
      <c r="C665" s="21">
        <v>404.489990234375</v>
      </c>
      <c r="D665" s="21">
        <v>398.010009765625</v>
      </c>
      <c r="E665" s="21">
        <v>402.79000854492188</v>
      </c>
      <c r="F665" s="16">
        <f>(StockData[[#This Row],[Close]]-E666)/E666</f>
        <v>-3.1430703889159697E-3</v>
      </c>
      <c r="G665" s="21">
        <v>24307900</v>
      </c>
      <c r="H665" s="21">
        <f>IF(ISNUMBER(E665),MAX($E$2:E665),"")</f>
        <v>542.07000732421875</v>
      </c>
      <c r="I665" s="21">
        <f>IF(AND(ISNUMBER(E665),ISNUMBER(H665)),E665/H665-1,"")</f>
        <v>-0.25694097975797392</v>
      </c>
      <c r="L665"/>
      <c r="M665"/>
      <c r="N665" s="2">
        <v>45342</v>
      </c>
      <c r="O665" s="21">
        <v>497.72000122070313</v>
      </c>
      <c r="P665" s="21">
        <v>498.41000366210938</v>
      </c>
      <c r="Q665" s="21">
        <v>494.45001220703131</v>
      </c>
      <c r="R665" s="21">
        <v>496.760009765625</v>
      </c>
      <c r="S665">
        <v>71736700</v>
      </c>
      <c r="T665" s="16">
        <f>(SP500_Data[[#This Row],[Close]]-R666)/R666</f>
        <v>-5.5053951797489047E-3</v>
      </c>
      <c r="U665" s="21">
        <v>84232200</v>
      </c>
    </row>
    <row r="666" spans="1:21" x14ac:dyDescent="0.25">
      <c r="A666" s="2">
        <v>45338</v>
      </c>
      <c r="B666" s="21">
        <v>407.95999145507813</v>
      </c>
      <c r="C666" s="21">
        <v>408.29000854492188</v>
      </c>
      <c r="D666" s="21">
        <v>403.44000244140625</v>
      </c>
      <c r="E666" s="21">
        <v>404.05999755859375</v>
      </c>
      <c r="F666" s="16">
        <f>(StockData[[#This Row],[Close]]-E667)/E667</f>
        <v>-6.1491539133524762E-3</v>
      </c>
      <c r="G666" s="21">
        <v>22296500</v>
      </c>
      <c r="H666" s="21">
        <f>IF(ISNUMBER(E666),MAX($E$2:E666),"")</f>
        <v>542.07000732421875</v>
      </c>
      <c r="I666" s="21">
        <f>IF(AND(ISNUMBER(E666),ISNUMBER(H666)),E666/H666-1,"")</f>
        <v>-0.25459812921005154</v>
      </c>
      <c r="L666"/>
      <c r="M666"/>
      <c r="N666" s="2">
        <v>45338</v>
      </c>
      <c r="O666" s="21">
        <v>501.70001220703131</v>
      </c>
      <c r="P666" s="21">
        <v>502.8699951171875</v>
      </c>
      <c r="Q666" s="21">
        <v>498.75</v>
      </c>
      <c r="R666" s="21">
        <v>499.510009765625</v>
      </c>
      <c r="S666">
        <v>75532900</v>
      </c>
      <c r="T666" s="16">
        <f>(SP500_Data[[#This Row],[Close]]-R667)/R667</f>
        <v>-4.9799803816007234E-3</v>
      </c>
      <c r="U666" s="21">
        <v>103585900</v>
      </c>
    </row>
    <row r="667" spans="1:21" x14ac:dyDescent="0.25">
      <c r="A667" s="2">
        <v>45337</v>
      </c>
      <c r="B667" s="21">
        <v>408.1400146484375</v>
      </c>
      <c r="C667" s="21">
        <v>409.1300048828125</v>
      </c>
      <c r="D667" s="21">
        <v>404.29000854492188</v>
      </c>
      <c r="E667" s="21">
        <v>406.55999755859375</v>
      </c>
      <c r="F667" s="16">
        <f>(StockData[[#This Row],[Close]]-E668)/E668</f>
        <v>-7.1552241706915581E-3</v>
      </c>
      <c r="G667" s="21">
        <v>21825500</v>
      </c>
      <c r="H667" s="21">
        <f>IF(ISNUMBER(E667),MAX($E$2:E667),"")</f>
        <v>542.07000732421875</v>
      </c>
      <c r="I667" s="21">
        <f>IF(AND(ISNUMBER(E667),ISNUMBER(H667)),E667/H667-1,"")</f>
        <v>-0.24998617878626661</v>
      </c>
      <c r="L667"/>
      <c r="M667"/>
      <c r="N667" s="2">
        <v>45337</v>
      </c>
      <c r="O667" s="21">
        <v>499.29000854492188</v>
      </c>
      <c r="P667" s="21">
        <v>502.20001220703131</v>
      </c>
      <c r="Q667" s="21">
        <v>498.79998779296869</v>
      </c>
      <c r="R667" s="21">
        <v>502.010009765625</v>
      </c>
      <c r="S667">
        <v>61683000</v>
      </c>
      <c r="T667" s="16">
        <f>(SP500_Data[[#This Row],[Close]]-R668)/R668</f>
        <v>6.8997380325152265E-3</v>
      </c>
      <c r="U667" s="21">
        <v>123623700</v>
      </c>
    </row>
    <row r="668" spans="1:21" x14ac:dyDescent="0.25">
      <c r="A668" s="2">
        <v>45336</v>
      </c>
      <c r="B668" s="21">
        <v>408.07000732421869</v>
      </c>
      <c r="C668" s="21">
        <v>409.83999633789063</v>
      </c>
      <c r="D668" s="21">
        <v>404.57000732421869</v>
      </c>
      <c r="E668" s="21">
        <v>409.489990234375</v>
      </c>
      <c r="F668" s="16">
        <f>(StockData[[#This Row],[Close]]-E669)/E669</f>
        <v>7.8016904238408643E-3</v>
      </c>
      <c r="G668" s="21">
        <v>20401200</v>
      </c>
      <c r="H668" s="21">
        <f>IF(ISNUMBER(E668),MAX($E$2:E668),"")</f>
        <v>542.07000732421875</v>
      </c>
      <c r="I668" s="21">
        <f>IF(AND(ISNUMBER(E668),ISNUMBER(H668)),E668/H668-1,"")</f>
        <v>-0.24458098640116421</v>
      </c>
      <c r="L668"/>
      <c r="M668"/>
      <c r="N668" s="2">
        <v>45336</v>
      </c>
      <c r="O668" s="21">
        <v>496.79000854492188</v>
      </c>
      <c r="P668" s="21">
        <v>499.07000732421869</v>
      </c>
      <c r="Q668" s="21">
        <v>494.39999389648438</v>
      </c>
      <c r="R668" s="21">
        <v>498.57000732421869</v>
      </c>
      <c r="S668">
        <v>68387800</v>
      </c>
      <c r="T668" s="16">
        <f>(SP500_Data[[#This Row],[Close]]-R669)/R669</f>
        <v>9.0876393984364399E-3</v>
      </c>
      <c r="U668" s="21">
        <v>122283100</v>
      </c>
    </row>
    <row r="669" spans="1:21" x14ac:dyDescent="0.25">
      <c r="A669" s="2">
        <v>45335</v>
      </c>
      <c r="B669" s="21">
        <v>404.94000244140625</v>
      </c>
      <c r="C669" s="21">
        <v>410.07000732421869</v>
      </c>
      <c r="D669" s="21">
        <v>403.3900146484375</v>
      </c>
      <c r="E669" s="21">
        <v>406.32000732421869</v>
      </c>
      <c r="F669" s="16">
        <f>(StockData[[#This Row],[Close]]-E670)/E670</f>
        <v>-2.1528686199405747E-2</v>
      </c>
      <c r="G669" s="21">
        <v>27824900</v>
      </c>
      <c r="H669" s="21">
        <f>IF(ISNUMBER(E669),MAX($E$2:E669),"")</f>
        <v>542.07000732421875</v>
      </c>
      <c r="I669" s="21">
        <f>IF(AND(ISNUMBER(E669),ISNUMBER(H669)),E669/H669-1,"")</f>
        <v>-0.25042890801151874</v>
      </c>
      <c r="L669"/>
      <c r="M669"/>
      <c r="N669" s="2">
        <v>45335</v>
      </c>
      <c r="O669" s="21">
        <v>494.52999877929688</v>
      </c>
      <c r="P669" s="21">
        <v>497.08999633789063</v>
      </c>
      <c r="Q669" s="21">
        <v>490.72000122070313</v>
      </c>
      <c r="R669" s="21">
        <v>494.07998657226563</v>
      </c>
      <c r="S669">
        <v>113099200</v>
      </c>
      <c r="T669" s="16">
        <f>(SP500_Data[[#This Row],[Close]]-R670)/R670</f>
        <v>-1.377305334094618E-2</v>
      </c>
      <c r="U669" s="21">
        <v>77158100</v>
      </c>
    </row>
    <row r="670" spans="1:21" x14ac:dyDescent="0.25">
      <c r="A670" s="2">
        <v>45334</v>
      </c>
      <c r="B670" s="21">
        <v>420.55999755859375</v>
      </c>
      <c r="C670" s="21">
        <v>420.739990234375</v>
      </c>
      <c r="D670" s="21">
        <v>414.75</v>
      </c>
      <c r="E670" s="21">
        <v>415.260009765625</v>
      </c>
      <c r="F670" s="16">
        <f>(StockData[[#This Row],[Close]]-E671)/E671</f>
        <v>-1.2578714019480321E-2</v>
      </c>
      <c r="G670" s="21">
        <v>21202900</v>
      </c>
      <c r="H670" s="21">
        <f>IF(ISNUMBER(E670),MAX($E$2:E670),"")</f>
        <v>542.07000732421875</v>
      </c>
      <c r="I670" s="21">
        <f>IF(AND(ISNUMBER(E670),ISNUMBER(H670)),E670/H670-1,"")</f>
        <v>-0.23393656879220603</v>
      </c>
      <c r="L670"/>
      <c r="M670"/>
      <c r="N670" s="2">
        <v>45334</v>
      </c>
      <c r="O670" s="21">
        <v>501.17001342773438</v>
      </c>
      <c r="P670" s="21">
        <v>503.5</v>
      </c>
      <c r="Q670" s="21">
        <v>500.239990234375</v>
      </c>
      <c r="R670" s="21">
        <v>500.98001098632813</v>
      </c>
      <c r="S670">
        <v>56502300</v>
      </c>
      <c r="T670" s="16">
        <f>(SP500_Data[[#This Row],[Close]]-R671)/R671</f>
        <v>-4.3894895320215131E-4</v>
      </c>
      <c r="U670" s="21">
        <v>68000300</v>
      </c>
    </row>
    <row r="671" spans="1:21" x14ac:dyDescent="0.25">
      <c r="A671" s="2">
        <v>45331</v>
      </c>
      <c r="B671" s="21">
        <v>415.25</v>
      </c>
      <c r="C671" s="21">
        <v>420.82000732421869</v>
      </c>
      <c r="D671" s="21">
        <v>415.08999633789063</v>
      </c>
      <c r="E671" s="21">
        <v>420.54998779296869</v>
      </c>
      <c r="F671" s="16">
        <f>(StockData[[#This Row],[Close]]-E672)/E672</f>
        <v>1.5551429980464956E-2</v>
      </c>
      <c r="G671" s="21">
        <v>22032800</v>
      </c>
      <c r="H671" s="21">
        <f>IF(ISNUMBER(E671),MAX($E$2:E671),"")</f>
        <v>542.07000732421875</v>
      </c>
      <c r="I671" s="21">
        <f>IF(AND(ISNUMBER(E671),ISNUMBER(H671)),E671/H671-1,"")</f>
        <v>-0.22417772223019794</v>
      </c>
      <c r="L671"/>
      <c r="M671"/>
      <c r="N671" s="2">
        <v>45331</v>
      </c>
      <c r="O671" s="21">
        <v>498.83999633789063</v>
      </c>
      <c r="P671" s="21">
        <v>501.64999389648438</v>
      </c>
      <c r="Q671" s="21">
        <v>498.489990234375</v>
      </c>
      <c r="R671" s="21">
        <v>501.20001220703131</v>
      </c>
      <c r="S671">
        <v>63979400</v>
      </c>
      <c r="T671" s="16">
        <f>(SP500_Data[[#This Row],[Close]]-R672)/R672</f>
        <v>5.7794285609303556E-3</v>
      </c>
      <c r="U671" s="21">
        <v>55387000</v>
      </c>
    </row>
    <row r="672" spans="1:21" x14ac:dyDescent="0.25">
      <c r="A672" s="2">
        <v>45330</v>
      </c>
      <c r="B672" s="21">
        <v>414.04998779296869</v>
      </c>
      <c r="C672" s="21">
        <v>415.55999755859375</v>
      </c>
      <c r="D672" s="21">
        <v>412.52999877929688</v>
      </c>
      <c r="E672" s="21">
        <v>414.1099853515625</v>
      </c>
      <c r="F672" s="16">
        <f>(StockData[[#This Row],[Close]]-E673)/E673</f>
        <v>1.4490414288770981E-4</v>
      </c>
      <c r="G672" s="21">
        <v>21225300</v>
      </c>
      <c r="H672" s="21">
        <f>IF(ISNUMBER(E672),MAX($E$2:E672),"")</f>
        <v>542.07000732421875</v>
      </c>
      <c r="I672" s="21">
        <f>IF(AND(ISNUMBER(E672),ISNUMBER(H672)),E672/H672-1,"")</f>
        <v>-0.23605811102572549</v>
      </c>
      <c r="L672"/>
      <c r="M672"/>
      <c r="N672" s="2">
        <v>45330</v>
      </c>
      <c r="O672" s="21">
        <v>498.10000610351563</v>
      </c>
      <c r="P672" s="21">
        <v>498.70999145507813</v>
      </c>
      <c r="Q672" s="21">
        <v>497.260009765625</v>
      </c>
      <c r="R672" s="21">
        <v>498.32000732421869</v>
      </c>
      <c r="S672">
        <v>52343600</v>
      </c>
      <c r="T672" s="16">
        <f>(SP500_Data[[#This Row],[Close]]-R673)/R673</f>
        <v>4.4168082314246609E-4</v>
      </c>
      <c r="U672" s="21">
        <v>67160400</v>
      </c>
    </row>
    <row r="673" spans="1:21" x14ac:dyDescent="0.25">
      <c r="A673" s="2">
        <v>45329</v>
      </c>
      <c r="B673" s="21">
        <v>407.44000244140625</v>
      </c>
      <c r="C673" s="21">
        <v>414.29998779296869</v>
      </c>
      <c r="D673" s="21">
        <v>407.39999389648438</v>
      </c>
      <c r="E673" s="21">
        <v>414.04998779296869</v>
      </c>
      <c r="F673" s="16">
        <f>(StockData[[#This Row],[Close]]-E674)/E674</f>
        <v>2.1110256146263873E-2</v>
      </c>
      <c r="G673" s="21">
        <v>22340500</v>
      </c>
      <c r="H673" s="21">
        <f>IF(ISNUMBER(E673),MAX($E$2:E673),"")</f>
        <v>542.07000732421875</v>
      </c>
      <c r="I673" s="21">
        <f>IF(AND(ISNUMBER(E673),ISNUMBER(H673)),E673/H673-1,"")</f>
        <v>-0.23616879333203855</v>
      </c>
      <c r="L673"/>
      <c r="M673"/>
      <c r="N673" s="2">
        <v>45329</v>
      </c>
      <c r="O673" s="21">
        <v>496.29000854492188</v>
      </c>
      <c r="P673" s="21">
        <v>498.52999877929688</v>
      </c>
      <c r="Q673" s="21">
        <v>495.3599853515625</v>
      </c>
      <c r="R673" s="21">
        <v>498.10000610351563</v>
      </c>
      <c r="S673">
        <v>70556500</v>
      </c>
      <c r="T673" s="16">
        <f>(SP500_Data[[#This Row],[Close]]-R674)/R674</f>
        <v>8.3404085703004879E-3</v>
      </c>
      <c r="U673" s="21">
        <v>86667500</v>
      </c>
    </row>
    <row r="674" spans="1:21" x14ac:dyDescent="0.25">
      <c r="A674" s="2">
        <v>45328</v>
      </c>
      <c r="B674" s="21">
        <v>405.8800048828125</v>
      </c>
      <c r="C674" s="21">
        <v>407.97000122070313</v>
      </c>
      <c r="D674" s="21">
        <v>402.91000366210938</v>
      </c>
      <c r="E674" s="21">
        <v>405.489990234375</v>
      </c>
      <c r="F674" s="16">
        <f>(StockData[[#This Row],[Close]]-E675)/E675</f>
        <v>-3.9443772837873003E-4</v>
      </c>
      <c r="G674" s="21">
        <v>18382600</v>
      </c>
      <c r="H674" s="21">
        <f>IF(ISNUMBER(E674),MAX($E$2:E674),"")</f>
        <v>542.07000732421875</v>
      </c>
      <c r="I674" s="21">
        <f>IF(AND(ISNUMBER(E674),ISNUMBER(H674)),E674/H674-1,"")</f>
        <v>-0.25196010707922001</v>
      </c>
      <c r="L674"/>
      <c r="M674"/>
      <c r="N674" s="2">
        <v>45328</v>
      </c>
      <c r="O674" s="21">
        <v>493.51998901367188</v>
      </c>
      <c r="P674" s="21">
        <v>494.32000732421869</v>
      </c>
      <c r="Q674" s="21">
        <v>492.04998779296869</v>
      </c>
      <c r="R674" s="21">
        <v>493.98001098632813</v>
      </c>
      <c r="S674">
        <v>55918600</v>
      </c>
      <c r="T674" s="16">
        <f>(SP500_Data[[#This Row],[Close]]-R675)/R675</f>
        <v>2.9033057127198772E-3</v>
      </c>
      <c r="U674" s="21">
        <v>102921000</v>
      </c>
    </row>
    <row r="675" spans="1:21" x14ac:dyDescent="0.25">
      <c r="A675" s="2">
        <v>45327</v>
      </c>
      <c r="B675" s="21">
        <v>409.89999389648438</v>
      </c>
      <c r="C675" s="21">
        <v>411.16000366210938</v>
      </c>
      <c r="D675" s="21">
        <v>403.989990234375</v>
      </c>
      <c r="E675" s="21">
        <v>405.64999389648438</v>
      </c>
      <c r="F675" s="16">
        <f>(StockData[[#This Row],[Close]]-E676)/E676</f>
        <v>-1.3545078808628545E-2</v>
      </c>
      <c r="G675" s="21">
        <v>25352300</v>
      </c>
      <c r="H675" s="21">
        <f>IF(ISNUMBER(E675),MAX($E$2:E675),"")</f>
        <v>542.07000732421875</v>
      </c>
      <c r="I675" s="21">
        <f>IF(AND(ISNUMBER(E675),ISNUMBER(H675)),E675/H675-1,"")</f>
        <v>-0.25166493549631108</v>
      </c>
      <c r="L675"/>
      <c r="M675"/>
      <c r="N675" s="2">
        <v>45327</v>
      </c>
      <c r="O675" s="21">
        <v>493.70001220703131</v>
      </c>
      <c r="P675" s="21">
        <v>494.3800048828125</v>
      </c>
      <c r="Q675" s="21">
        <v>490.23001098632813</v>
      </c>
      <c r="R675" s="21">
        <v>492.54998779296869</v>
      </c>
      <c r="S675">
        <v>75757100</v>
      </c>
      <c r="T675" s="16">
        <f>(SP500_Data[[#This Row],[Close]]-R676)/R676</f>
        <v>-3.6411819324828989E-3</v>
      </c>
      <c r="U675" s="21">
        <v>55761800</v>
      </c>
    </row>
    <row r="676" spans="1:21" x14ac:dyDescent="0.25">
      <c r="A676" s="2">
        <v>45324</v>
      </c>
      <c r="B676" s="21">
        <v>403.80999755859375</v>
      </c>
      <c r="C676" s="21">
        <v>412.64999389648438</v>
      </c>
      <c r="D676" s="21">
        <v>403.55999755859375</v>
      </c>
      <c r="E676" s="21">
        <v>411.22000122070313</v>
      </c>
      <c r="F676" s="16">
        <f>(StockData[[#This Row],[Close]]-E677)/E677</f>
        <v>1.8425881578827037E-2</v>
      </c>
      <c r="G676" s="21">
        <v>28256700</v>
      </c>
      <c r="H676" s="21">
        <f>IF(ISNUMBER(E676),MAX($E$2:E676),"")</f>
        <v>542.07000732421875</v>
      </c>
      <c r="I676" s="21">
        <f>IF(AND(ISNUMBER(E676),ISNUMBER(H676)),E676/H676-1,"")</f>
        <v>-0.24138949644054486</v>
      </c>
      <c r="L676"/>
      <c r="M676"/>
      <c r="N676" s="2">
        <v>45324</v>
      </c>
      <c r="O676" s="21">
        <v>489.64999389648438</v>
      </c>
      <c r="P676" s="21">
        <v>496.04998779296869</v>
      </c>
      <c r="Q676" s="21">
        <v>489.29998779296869</v>
      </c>
      <c r="R676" s="21">
        <v>494.35000610351563</v>
      </c>
      <c r="S676">
        <v>99228200</v>
      </c>
      <c r="T676" s="16">
        <f>(SP500_Data[[#This Row],[Close]]-R677)/R677</f>
        <v>1.0527378920638337E-2</v>
      </c>
      <c r="U676" s="21">
        <v>70375300</v>
      </c>
    </row>
    <row r="677" spans="1:21" x14ac:dyDescent="0.25">
      <c r="A677" s="2">
        <v>45323</v>
      </c>
      <c r="B677" s="21">
        <v>401.82998657226563</v>
      </c>
      <c r="C677" s="21">
        <v>408</v>
      </c>
      <c r="D677" s="21">
        <v>401.79998779296869</v>
      </c>
      <c r="E677" s="21">
        <v>403.77999877929688</v>
      </c>
      <c r="F677" s="16">
        <f>(StockData[[#This Row],[Close]]-E678)/E678</f>
        <v>1.5594377022054436E-2</v>
      </c>
      <c r="G677" s="21">
        <v>30657700</v>
      </c>
      <c r="H677" s="21">
        <f>IF(ISNUMBER(E677),MAX($E$2:E677),"")</f>
        <v>542.07000732421875</v>
      </c>
      <c r="I677" s="21">
        <f>IF(AND(ISNUMBER(E677),ISNUMBER(H677)),E677/H677-1,"")</f>
        <v>-0.25511466540558647</v>
      </c>
      <c r="L677"/>
      <c r="M677"/>
      <c r="N677" s="2">
        <v>45323</v>
      </c>
      <c r="O677" s="21">
        <v>484.6300048828125</v>
      </c>
      <c r="P677" s="21">
        <v>489.23001098632813</v>
      </c>
      <c r="Q677" s="21">
        <v>483.79998779296869</v>
      </c>
      <c r="R677" s="21">
        <v>489.20001220703131</v>
      </c>
      <c r="S677">
        <v>91891600</v>
      </c>
      <c r="T677" s="16">
        <f>(SP500_Data[[#This Row],[Close]]-R678)/R678</f>
        <v>1.3088152875065876E-2</v>
      </c>
      <c r="U677" s="21">
        <v>141553700</v>
      </c>
    </row>
    <row r="678" spans="1:21" x14ac:dyDescent="0.25">
      <c r="A678" s="2">
        <v>45322</v>
      </c>
      <c r="B678" s="21">
        <v>406.95999145507813</v>
      </c>
      <c r="C678" s="21">
        <v>415.32000732421869</v>
      </c>
      <c r="D678" s="21">
        <v>397.20999145507813</v>
      </c>
      <c r="E678" s="21">
        <v>397.57998657226563</v>
      </c>
      <c r="F678" s="16">
        <f>(StockData[[#This Row],[Close]]-E679)/E679</f>
        <v>-2.6946351756786724E-2</v>
      </c>
      <c r="G678" s="21">
        <v>47871100</v>
      </c>
      <c r="H678" s="21">
        <f>IF(ISNUMBER(E678),MAX($E$2:E678),"")</f>
        <v>542.07000732421875</v>
      </c>
      <c r="I678" s="21">
        <f>IF(AND(ISNUMBER(E678),ISNUMBER(H678)),E678/H678-1,"")</f>
        <v>-0.26655232497586212</v>
      </c>
      <c r="L678"/>
      <c r="M678"/>
      <c r="N678" s="2">
        <v>45322</v>
      </c>
      <c r="O678" s="21">
        <v>488.6199951171875</v>
      </c>
      <c r="P678" s="21">
        <v>489.07998657226563</v>
      </c>
      <c r="Q678" s="21">
        <v>482.8599853515625</v>
      </c>
      <c r="R678" s="21">
        <v>482.8800048828125</v>
      </c>
      <c r="S678">
        <v>126011100</v>
      </c>
      <c r="T678" s="16">
        <f>(SP500_Data[[#This Row],[Close]]-R679)/R679</f>
        <v>-1.6317320635176411E-2</v>
      </c>
      <c r="U678" s="21">
        <v>119026000</v>
      </c>
    </row>
    <row r="679" spans="1:21" x14ac:dyDescent="0.25">
      <c r="A679" s="2">
        <v>45321</v>
      </c>
      <c r="B679" s="21">
        <v>412.260009765625</v>
      </c>
      <c r="C679" s="21">
        <v>413.04998779296869</v>
      </c>
      <c r="D679" s="21">
        <v>406.45001220703131</v>
      </c>
      <c r="E679" s="21">
        <v>408.58999633789063</v>
      </c>
      <c r="F679" s="16">
        <f>(StockData[[#This Row],[Close]]-E680)/E680</f>
        <v>-2.7579929694567249E-3</v>
      </c>
      <c r="G679" s="21">
        <v>33477600</v>
      </c>
      <c r="H679" s="21">
        <f>IF(ISNUMBER(E679),MAX($E$2:E679),"")</f>
        <v>542.07000732421875</v>
      </c>
      <c r="I679" s="21">
        <f>IF(AND(ISNUMBER(E679),ISNUMBER(H679)),E679/H679-1,"")</f>
        <v>-0.24624127729408218</v>
      </c>
      <c r="L679"/>
      <c r="M679"/>
      <c r="N679" s="2">
        <v>45321</v>
      </c>
      <c r="O679" s="21">
        <v>490.55999755859375</v>
      </c>
      <c r="P679" s="21">
        <v>491.6199951171875</v>
      </c>
      <c r="Q679" s="21">
        <v>490.1099853515625</v>
      </c>
      <c r="R679" s="21">
        <v>490.8900146484375</v>
      </c>
      <c r="S679">
        <v>58618400</v>
      </c>
      <c r="T679" s="16">
        <f>(SP500_Data[[#This Row],[Close]]-R680)/R680</f>
        <v>-7.7345324105234617E-4</v>
      </c>
      <c r="U679" s="21">
        <v>93278000</v>
      </c>
    </row>
    <row r="680" spans="1:21" x14ac:dyDescent="0.25">
      <c r="A680" s="2">
        <v>45320</v>
      </c>
      <c r="B680" s="21">
        <v>406.05999755859375</v>
      </c>
      <c r="C680" s="21">
        <v>409.98001098632813</v>
      </c>
      <c r="D680" s="21">
        <v>404.32998657226563</v>
      </c>
      <c r="E680" s="21">
        <v>409.72000122070313</v>
      </c>
      <c r="F680" s="16">
        <f>(StockData[[#This Row],[Close]]-E681)/E681</f>
        <v>1.4334188225456261E-2</v>
      </c>
      <c r="G680" s="21">
        <v>24510200</v>
      </c>
      <c r="H680" s="21">
        <f>IF(ISNUMBER(E680),MAX($E$2:E680),"")</f>
        <v>542.07000732421875</v>
      </c>
      <c r="I680" s="21">
        <f>IF(AND(ISNUMBER(E680),ISNUMBER(H680)),E680/H680-1,"")</f>
        <v>-0.24415666669481573</v>
      </c>
      <c r="L680"/>
      <c r="M680"/>
      <c r="N680" s="2">
        <v>45320</v>
      </c>
      <c r="O680" s="21">
        <v>487.73001098632813</v>
      </c>
      <c r="P680" s="21">
        <v>491.42001342773438</v>
      </c>
      <c r="Q680" s="21">
        <v>487.17001342773438</v>
      </c>
      <c r="R680" s="21">
        <v>491.26998901367188</v>
      </c>
      <c r="S680">
        <v>61322800</v>
      </c>
      <c r="T680" s="16">
        <f>(SP500_Data[[#This Row],[Close]]-R681)/R681</f>
        <v>7.9193806498858502E-3</v>
      </c>
      <c r="U680" s="21">
        <v>68327600</v>
      </c>
    </row>
    <row r="681" spans="1:21" x14ac:dyDescent="0.25">
      <c r="A681" s="2">
        <v>45317</v>
      </c>
      <c r="B681" s="21">
        <v>404.3699951171875</v>
      </c>
      <c r="C681" s="21">
        <v>406.17001342773438</v>
      </c>
      <c r="D681" s="21">
        <v>402.42999267578131</v>
      </c>
      <c r="E681" s="21">
        <v>403.92999267578131</v>
      </c>
      <c r="F681" s="16">
        <f>(StockData[[#This Row],[Close]]-E682)/E682</f>
        <v>-2.3217389600187939E-3</v>
      </c>
      <c r="G681" s="21">
        <v>17803300</v>
      </c>
      <c r="H681" s="21">
        <f>IF(ISNUMBER(E681),MAX($E$2:E681),"")</f>
        <v>542.07000732421875</v>
      </c>
      <c r="I681" s="21">
        <f>IF(AND(ISNUMBER(E681),ISNUMBER(H681)),E681/H681-1,"")</f>
        <v>-0.25483795963980382</v>
      </c>
      <c r="L681"/>
      <c r="M681"/>
      <c r="N681" s="2">
        <v>45317</v>
      </c>
      <c r="O681" s="21">
        <v>487.58999633789063</v>
      </c>
      <c r="P681" s="21">
        <v>489.1199951171875</v>
      </c>
      <c r="Q681" s="21">
        <v>486.54000854492188</v>
      </c>
      <c r="R681" s="21">
        <v>487.41000366210938</v>
      </c>
      <c r="S681">
        <v>76641600</v>
      </c>
      <c r="T681" s="16">
        <f>(SP500_Data[[#This Row],[Close]]-R682)/R682</f>
        <v>-1.2704037021049645E-3</v>
      </c>
      <c r="U681" s="21">
        <v>65002200</v>
      </c>
    </row>
    <row r="682" spans="1:21" x14ac:dyDescent="0.25">
      <c r="A682" s="2">
        <v>45316</v>
      </c>
      <c r="B682" s="21">
        <v>404.32000732421869</v>
      </c>
      <c r="C682" s="21">
        <v>407.010009765625</v>
      </c>
      <c r="D682" s="21">
        <v>402.52999877929688</v>
      </c>
      <c r="E682" s="21">
        <v>404.8699951171875</v>
      </c>
      <c r="F682" s="16">
        <f>(StockData[[#This Row],[Close]]-E683)/E683</f>
        <v>5.7382690098449814E-3</v>
      </c>
      <c r="G682" s="21">
        <v>21021200</v>
      </c>
      <c r="H682" s="21">
        <f>IF(ISNUMBER(E682),MAX($E$2:E682),"")</f>
        <v>542.07000732421875</v>
      </c>
      <c r="I682" s="21">
        <f>IF(AND(ISNUMBER(E682),ISNUMBER(H682)),E682/H682-1,"")</f>
        <v>-0.25310386177660305</v>
      </c>
      <c r="L682"/>
      <c r="M682"/>
      <c r="N682" s="2">
        <v>45316</v>
      </c>
      <c r="O682" s="21">
        <v>487.57998657226563</v>
      </c>
      <c r="P682" s="21">
        <v>488.30999755859375</v>
      </c>
      <c r="Q682" s="21">
        <v>485.3900146484375</v>
      </c>
      <c r="R682" s="21">
        <v>488.02999877929688</v>
      </c>
      <c r="S682">
        <v>72525000</v>
      </c>
      <c r="T682" s="16">
        <f>(SP500_Data[[#This Row],[Close]]-R683)/R683</f>
        <v>5.4388925424670833E-3</v>
      </c>
      <c r="U682" s="21">
        <v>83194400</v>
      </c>
    </row>
    <row r="683" spans="1:21" x14ac:dyDescent="0.25">
      <c r="A683" s="2">
        <v>45315</v>
      </c>
      <c r="B683" s="21">
        <v>401.54000854492188</v>
      </c>
      <c r="C683" s="21">
        <v>405.6300048828125</v>
      </c>
      <c r="D683" s="21">
        <v>400.45001220703131</v>
      </c>
      <c r="E683" s="21">
        <v>402.55999755859375</v>
      </c>
      <c r="F683" s="16">
        <f>(StockData[[#This Row],[Close]]-E684)/E684</f>
        <v>9.1752412086001586E-3</v>
      </c>
      <c r="G683" s="21">
        <v>24867000</v>
      </c>
      <c r="H683" s="21">
        <f>IF(ISNUMBER(E683),MAX($E$2:E683),"")</f>
        <v>542.07000732421875</v>
      </c>
      <c r="I683" s="21">
        <f>IF(AND(ISNUMBER(E683),ISNUMBER(H683)),E683/H683-1,"")</f>
        <v>-0.25736529946432241</v>
      </c>
      <c r="L683"/>
      <c r="M683"/>
      <c r="N683" s="2">
        <v>45315</v>
      </c>
      <c r="O683" s="21">
        <v>487.80999755859375</v>
      </c>
      <c r="P683" s="21">
        <v>488.76998901367188</v>
      </c>
      <c r="Q683" s="21">
        <v>484.8800048828125</v>
      </c>
      <c r="R683" s="21">
        <v>485.3900146484375</v>
      </c>
      <c r="S683">
        <v>81765000</v>
      </c>
      <c r="T683" s="16">
        <f>(SP500_Data[[#This Row],[Close]]-R684)/R684</f>
        <v>1.0931594952936488E-3</v>
      </c>
      <c r="U683" s="21">
        <v>66995400</v>
      </c>
    </row>
    <row r="684" spans="1:21" x14ac:dyDescent="0.25">
      <c r="A684" s="2">
        <v>45314</v>
      </c>
      <c r="B684" s="21">
        <v>395.75</v>
      </c>
      <c r="C684" s="21">
        <v>399.3800048828125</v>
      </c>
      <c r="D684" s="21">
        <v>393.92999267578131</v>
      </c>
      <c r="E684" s="21">
        <v>398.89999389648438</v>
      </c>
      <c r="F684" s="16">
        <f>(StockData[[#This Row],[Close]]-E685)/E685</f>
        <v>6.0275505586153601E-3</v>
      </c>
      <c r="G684" s="21">
        <v>20525900</v>
      </c>
      <c r="H684" s="21">
        <f>IF(ISNUMBER(E684),MAX($E$2:E684),"")</f>
        <v>542.07000732421875</v>
      </c>
      <c r="I684" s="21">
        <f>IF(AND(ISNUMBER(E684),ISNUMBER(H684)),E684/H684-1,"")</f>
        <v>-0.26411720164053021</v>
      </c>
      <c r="L684"/>
      <c r="M684"/>
      <c r="N684" s="2">
        <v>45314</v>
      </c>
      <c r="O684" s="21">
        <v>484.010009765625</v>
      </c>
      <c r="P684" s="21">
        <v>485.1099853515625</v>
      </c>
      <c r="Q684" s="21">
        <v>482.8900146484375</v>
      </c>
      <c r="R684" s="21">
        <v>484.8599853515625</v>
      </c>
      <c r="S684">
        <v>49945300</v>
      </c>
      <c r="T684" s="16">
        <f>(SP500_Data[[#This Row],[Close]]-R685)/R685</f>
        <v>2.9164817642560945E-3</v>
      </c>
      <c r="U684" s="21">
        <v>69124700</v>
      </c>
    </row>
    <row r="685" spans="1:21" x14ac:dyDescent="0.25">
      <c r="A685" s="2">
        <v>45313</v>
      </c>
      <c r="B685" s="21">
        <v>400.01998901367188</v>
      </c>
      <c r="C685" s="21">
        <v>400.6199951171875</v>
      </c>
      <c r="D685" s="21">
        <v>393.58999633789063</v>
      </c>
      <c r="E685" s="21">
        <v>396.510009765625</v>
      </c>
      <c r="F685" s="16">
        <f>(StockData[[#This Row],[Close]]-E686)/E686</f>
        <v>-5.4180239028710194E-3</v>
      </c>
      <c r="G685" s="21">
        <v>27016900</v>
      </c>
      <c r="H685" s="21">
        <f>IF(ISNUMBER(E685),MAX($E$2:E685),"")</f>
        <v>542.07000732421875</v>
      </c>
      <c r="I685" s="21">
        <f>IF(AND(ISNUMBER(E685),ISNUMBER(H685)),E685/H685-1,"")</f>
        <v>-0.26852619697059266</v>
      </c>
      <c r="L685"/>
      <c r="M685"/>
      <c r="N685" s="2">
        <v>45313</v>
      </c>
      <c r="O685" s="21">
        <v>484.010009765625</v>
      </c>
      <c r="P685" s="21">
        <v>485.22000122070313</v>
      </c>
      <c r="Q685" s="21">
        <v>482.77999877929688</v>
      </c>
      <c r="R685" s="21">
        <v>483.45001220703131</v>
      </c>
      <c r="S685">
        <v>75844900</v>
      </c>
      <c r="T685" s="16">
        <f>(SP500_Data[[#This Row],[Close]]-R686)/R686</f>
        <v>2.1143368918513893E-3</v>
      </c>
      <c r="U685" s="21">
        <v>69793500</v>
      </c>
    </row>
    <row r="686" spans="1:21" x14ac:dyDescent="0.25">
      <c r="A686" s="2">
        <v>45310</v>
      </c>
      <c r="B686" s="21">
        <v>395.760009765625</v>
      </c>
      <c r="C686" s="21">
        <v>398.67001342773438</v>
      </c>
      <c r="D686" s="21">
        <v>393.5</v>
      </c>
      <c r="E686" s="21">
        <v>398.67001342773438</v>
      </c>
      <c r="F686" s="16">
        <f>(StockData[[#This Row],[Close]]-E687)/E687</f>
        <v>1.2186808769524913E-2</v>
      </c>
      <c r="G686" s="21">
        <v>29331100</v>
      </c>
      <c r="H686" s="21">
        <f>IF(ISNUMBER(E686),MAX($E$2:E686),"")</f>
        <v>542.07000732421875</v>
      </c>
      <c r="I686" s="21">
        <f>IF(AND(ISNUMBER(E686),ISNUMBER(H686)),E686/H686-1,"")</f>
        <v>-0.26454146504865572</v>
      </c>
      <c r="L686"/>
      <c r="M686"/>
      <c r="N686" s="2">
        <v>45310</v>
      </c>
      <c r="O686" s="21">
        <v>477.64999389648438</v>
      </c>
      <c r="P686" s="21">
        <v>482.72000122070313</v>
      </c>
      <c r="Q686" s="21">
        <v>476.54000854492188</v>
      </c>
      <c r="R686" s="21">
        <v>482.42999267578131</v>
      </c>
      <c r="S686">
        <v>110834500</v>
      </c>
      <c r="T686" s="16">
        <f>(SP500_Data[[#This Row],[Close]]-R687)/R687</f>
        <v>1.2466164165346998E-2</v>
      </c>
      <c r="U686" s="21">
        <v>72430900</v>
      </c>
    </row>
    <row r="687" spans="1:21" x14ac:dyDescent="0.25">
      <c r="A687" s="2">
        <v>45309</v>
      </c>
      <c r="B687" s="21">
        <v>391.72000122070313</v>
      </c>
      <c r="C687" s="21">
        <v>393.989990234375</v>
      </c>
      <c r="D687" s="21">
        <v>390.1199951171875</v>
      </c>
      <c r="E687" s="21">
        <v>393.8699951171875</v>
      </c>
      <c r="F687" s="16">
        <f>(StockData[[#This Row],[Close]]-E688)/E688</f>
        <v>1.1297388457887945E-2</v>
      </c>
      <c r="G687" s="21">
        <v>23392100</v>
      </c>
      <c r="H687" s="21">
        <f>IF(ISNUMBER(E687),MAX($E$2:E687),"")</f>
        <v>542.07000732421875</v>
      </c>
      <c r="I687" s="21">
        <f>IF(AND(ISNUMBER(E687),ISNUMBER(H687)),E687/H687-1,"")</f>
        <v>-0.27339644364125648</v>
      </c>
      <c r="L687"/>
      <c r="M687"/>
      <c r="N687" s="2">
        <v>45309</v>
      </c>
      <c r="O687" s="21">
        <v>474.010009765625</v>
      </c>
      <c r="P687" s="21">
        <v>477.05999755859375</v>
      </c>
      <c r="Q687" s="21">
        <v>472.42001342773438</v>
      </c>
      <c r="R687" s="21">
        <v>476.489990234375</v>
      </c>
      <c r="S687">
        <v>91856200</v>
      </c>
      <c r="T687" s="16">
        <f>(SP500_Data[[#This Row],[Close]]-R688)/R688</f>
        <v>8.8928023321790083E-3</v>
      </c>
      <c r="U687" s="21">
        <v>89183400</v>
      </c>
    </row>
    <row r="688" spans="1:21" x14ac:dyDescent="0.25">
      <c r="A688" s="2">
        <v>45308</v>
      </c>
      <c r="B688" s="21">
        <v>387.98001098632813</v>
      </c>
      <c r="C688" s="21">
        <v>390.1099853515625</v>
      </c>
      <c r="D688" s="21">
        <v>384.80999755859375</v>
      </c>
      <c r="E688" s="21">
        <v>389.47000122070313</v>
      </c>
      <c r="F688" s="16">
        <f>(StockData[[#This Row],[Close]]-E689)/E689</f>
        <v>-2.0498316946956558E-3</v>
      </c>
      <c r="G688" s="21">
        <v>22234100</v>
      </c>
      <c r="H688" s="21">
        <f>IF(ISNUMBER(E688),MAX($E$2:E688),"")</f>
        <v>542.07000732421875</v>
      </c>
      <c r="I688" s="21">
        <f>IF(AND(ISNUMBER(E688),ISNUMBER(H688)),E688/H688-1,"")</f>
        <v>-0.28151346512747322</v>
      </c>
      <c r="L688"/>
      <c r="M688"/>
      <c r="N688" s="2">
        <v>45308</v>
      </c>
      <c r="O688" s="21">
        <v>471.82000732421869</v>
      </c>
      <c r="P688" s="21">
        <v>472.79000854492188</v>
      </c>
      <c r="Q688" s="21">
        <v>469.8699951171875</v>
      </c>
      <c r="R688" s="21">
        <v>472.29000854492188</v>
      </c>
      <c r="S688">
        <v>68843900</v>
      </c>
      <c r="T688" s="16">
        <f>(SP500_Data[[#This Row],[Close]]-R689)/R689</f>
        <v>-5.558680587818045E-3</v>
      </c>
      <c r="U688" s="21">
        <v>79752700</v>
      </c>
    </row>
    <row r="689" spans="1:21" x14ac:dyDescent="0.25">
      <c r="A689" s="2">
        <v>45307</v>
      </c>
      <c r="B689" s="21">
        <v>393.66000366210938</v>
      </c>
      <c r="C689" s="21">
        <v>394.02999877929688</v>
      </c>
      <c r="D689" s="21">
        <v>387.6199951171875</v>
      </c>
      <c r="E689" s="21">
        <v>390.26998901367188</v>
      </c>
      <c r="F689" s="16">
        <f>(StockData[[#This Row],[Close]]-E690)/E690</f>
        <v>4.6335309993373597E-3</v>
      </c>
      <c r="G689" s="21">
        <v>27202300</v>
      </c>
      <c r="H689" s="21">
        <f>IF(ISNUMBER(E689),MAX($E$2:E689),"")</f>
        <v>542.07000732421875</v>
      </c>
      <c r="I689" s="21">
        <f>IF(AND(ISNUMBER(E689),ISNUMBER(H689)),E689/H689-1,"")</f>
        <v>-0.28003766351115122</v>
      </c>
      <c r="L689"/>
      <c r="M689"/>
      <c r="N689" s="2">
        <v>45307</v>
      </c>
      <c r="O689" s="21">
        <v>475.260009765625</v>
      </c>
      <c r="P689" s="21">
        <v>476.6099853515625</v>
      </c>
      <c r="Q689" s="21">
        <v>473.05999755859375</v>
      </c>
      <c r="R689" s="21">
        <v>474.92999267578131</v>
      </c>
      <c r="S689">
        <v>85014900</v>
      </c>
      <c r="T689" s="16">
        <f>(SP500_Data[[#This Row],[Close]]-R690)/R690</f>
        <v>-3.6712260361014986E-3</v>
      </c>
      <c r="U689" s="21">
        <v>63146000</v>
      </c>
    </row>
    <row r="690" spans="1:21" x14ac:dyDescent="0.25">
      <c r="A690" s="2">
        <v>45303</v>
      </c>
      <c r="B690" s="21">
        <v>385.489990234375</v>
      </c>
      <c r="C690" s="21">
        <v>388.67999267578131</v>
      </c>
      <c r="D690" s="21">
        <v>384.64999389648438</v>
      </c>
      <c r="E690" s="21">
        <v>388.47000122070313</v>
      </c>
      <c r="F690" s="16">
        <f>(StockData[[#This Row],[Close]]-E691)/E691</f>
        <v>9.9836109745535303E-3</v>
      </c>
      <c r="G690" s="21">
        <v>21661200</v>
      </c>
      <c r="H690" s="21">
        <f>IF(ISNUMBER(E690),MAX($E$2:E690),"")</f>
        <v>542.07000732421875</v>
      </c>
      <c r="I690" s="21">
        <f>IF(AND(ISNUMBER(E690),ISNUMBER(H690)),E690/H690-1,"")</f>
        <v>-0.28335824529698717</v>
      </c>
      <c r="L690"/>
      <c r="M690"/>
      <c r="N690" s="2">
        <v>45303</v>
      </c>
      <c r="O690" s="21">
        <v>477.83999633789063</v>
      </c>
      <c r="P690" s="21">
        <v>478.60000610351563</v>
      </c>
      <c r="Q690" s="21">
        <v>475.23001098632813</v>
      </c>
      <c r="R690" s="21">
        <v>476.67999267578131</v>
      </c>
      <c r="S690">
        <v>58026400</v>
      </c>
      <c r="T690" s="16">
        <f>(SP500_Data[[#This Row],[Close]]-R691)/R691</f>
        <v>6.9273972507092284E-4</v>
      </c>
      <c r="U690" s="21">
        <v>62115000</v>
      </c>
    </row>
    <row r="691" spans="1:21" x14ac:dyDescent="0.25">
      <c r="A691" s="2">
        <v>45302</v>
      </c>
      <c r="B691" s="21">
        <v>386</v>
      </c>
      <c r="C691" s="21">
        <v>390.67999267578131</v>
      </c>
      <c r="D691" s="21">
        <v>380.3800048828125</v>
      </c>
      <c r="E691" s="21">
        <v>384.6300048828125</v>
      </c>
      <c r="F691" s="16">
        <f>(StockData[[#This Row],[Close]]-E692)/E692</f>
        <v>4.8593565914964885E-3</v>
      </c>
      <c r="G691" s="21">
        <v>27850800</v>
      </c>
      <c r="H691" s="21">
        <f>IF(ISNUMBER(E691),MAX($E$2:E691),"")</f>
        <v>542.07000732421875</v>
      </c>
      <c r="I691" s="21">
        <f>IF(AND(ISNUMBER(E691),ISNUMBER(H691)),E691/H691-1,"")</f>
        <v>-0.29044219439213403</v>
      </c>
      <c r="L691"/>
      <c r="M691"/>
      <c r="N691" s="2">
        <v>45302</v>
      </c>
      <c r="O691" s="21">
        <v>477.58999633789063</v>
      </c>
      <c r="P691" s="21">
        <v>478.1199951171875</v>
      </c>
      <c r="Q691" s="21">
        <v>472.260009765625</v>
      </c>
      <c r="R691" s="21">
        <v>476.35000610351563</v>
      </c>
      <c r="S691">
        <v>77940700</v>
      </c>
      <c r="T691" s="16">
        <f>(SP500_Data[[#This Row],[Close]]-R692)/R692</f>
        <v>-4.4064012118916098E-4</v>
      </c>
      <c r="U691" s="21">
        <v>50506000</v>
      </c>
    </row>
    <row r="692" spans="1:21" x14ac:dyDescent="0.25">
      <c r="A692" s="2">
        <v>45301</v>
      </c>
      <c r="B692" s="21">
        <v>376.3699951171875</v>
      </c>
      <c r="C692" s="21">
        <v>384.17001342773438</v>
      </c>
      <c r="D692" s="21">
        <v>376.32000732421869</v>
      </c>
      <c r="E692" s="21">
        <v>382.76998901367188</v>
      </c>
      <c r="F692" s="16">
        <f>(StockData[[#This Row],[Close]]-E693)/E693</f>
        <v>1.8574151281394738E-2</v>
      </c>
      <c r="G692" s="21">
        <v>25514200</v>
      </c>
      <c r="H692" s="21">
        <f>IF(ISNUMBER(E692),MAX($E$2:E692),"")</f>
        <v>542.07000732421875</v>
      </c>
      <c r="I692" s="21">
        <f>IF(AND(ISNUMBER(E692),ISNUMBER(H692)),E692/H692-1,"")</f>
        <v>-0.2938735147825059</v>
      </c>
      <c r="L692"/>
      <c r="M692"/>
      <c r="N692" s="2">
        <v>45301</v>
      </c>
      <c r="O692" s="21">
        <v>474.16000366210938</v>
      </c>
      <c r="P692" s="21">
        <v>477.45001220703131</v>
      </c>
      <c r="Q692" s="21">
        <v>473.8699951171875</v>
      </c>
      <c r="R692" s="21">
        <v>476.55999755859375</v>
      </c>
      <c r="S692">
        <v>67310600</v>
      </c>
      <c r="T692" s="16">
        <f>(SP500_Data[[#This Row],[Close]]-R693)/R693</f>
        <v>5.6554246817060684E-3</v>
      </c>
      <c r="U692" s="21">
        <v>29737400</v>
      </c>
    </row>
    <row r="693" spans="1:21" x14ac:dyDescent="0.25">
      <c r="A693" s="2">
        <v>45300</v>
      </c>
      <c r="B693" s="21">
        <v>372.010009765625</v>
      </c>
      <c r="C693" s="21">
        <v>375.989990234375</v>
      </c>
      <c r="D693" s="21">
        <v>371.19000244140625</v>
      </c>
      <c r="E693" s="21">
        <v>375.79000854492188</v>
      </c>
      <c r="F693" s="16">
        <f>(StockData[[#This Row],[Close]]-E694)/E694</f>
        <v>2.9357764988342415E-3</v>
      </c>
      <c r="G693" s="21">
        <v>20830000</v>
      </c>
      <c r="H693" s="21">
        <f>IF(ISNUMBER(E693),MAX($E$2:E693),"")</f>
        <v>542.07000732421875</v>
      </c>
      <c r="I693" s="21">
        <f>IF(AND(ISNUMBER(E693),ISNUMBER(H693)),E693/H693-1,"")</f>
        <v>-0.30675004433485054</v>
      </c>
      <c r="L693"/>
      <c r="M693"/>
      <c r="N693" s="2">
        <v>45300</v>
      </c>
      <c r="O693" s="21">
        <v>471.8699951171875</v>
      </c>
      <c r="P693" s="21">
        <v>474.92999267578131</v>
      </c>
      <c r="Q693" s="21">
        <v>471.35000610351563</v>
      </c>
      <c r="R693" s="21">
        <v>473.8800048828125</v>
      </c>
      <c r="S693">
        <v>65931400</v>
      </c>
      <c r="T693" s="16">
        <f>(SP500_Data[[#This Row],[Close]]-R694)/R694</f>
        <v>-1.5170695563499099E-3</v>
      </c>
      <c r="U693" s="21">
        <v>59394900</v>
      </c>
    </row>
    <row r="694" spans="1:21" x14ac:dyDescent="0.25">
      <c r="A694" s="2">
        <v>45299</v>
      </c>
      <c r="B694" s="21">
        <v>369.29998779296869</v>
      </c>
      <c r="C694" s="21">
        <v>375.20001220703131</v>
      </c>
      <c r="D694" s="21">
        <v>369.010009765625</v>
      </c>
      <c r="E694" s="21">
        <v>374.69000244140625</v>
      </c>
      <c r="F694" s="16">
        <f>(StockData[[#This Row],[Close]]-E695)/E695</f>
        <v>1.8871522614292997E-2</v>
      </c>
      <c r="G694" s="21">
        <v>23134000</v>
      </c>
      <c r="H694" s="21">
        <f>IF(ISNUMBER(E694),MAX($E$2:E694),"")</f>
        <v>542.07000732421875</v>
      </c>
      <c r="I694" s="21">
        <f>IF(AND(ISNUMBER(E694),ISNUMBER(H694)),E694/H694-1,"")</f>
        <v>-0.30877931378096046</v>
      </c>
      <c r="L694"/>
      <c r="M694"/>
      <c r="N694" s="2">
        <v>45299</v>
      </c>
      <c r="O694" s="21">
        <v>468.42999267578131</v>
      </c>
      <c r="P694" s="21">
        <v>474.75</v>
      </c>
      <c r="Q694" s="21">
        <v>468.29998779296869</v>
      </c>
      <c r="R694" s="21">
        <v>474.60000610351563</v>
      </c>
      <c r="S694">
        <v>74879100</v>
      </c>
      <c r="T694" s="16">
        <f>(SP500_Data[[#This Row],[Close]]-R695)/R695</f>
        <v>1.4275928543528538E-2</v>
      </c>
      <c r="U694" s="21">
        <v>49244600</v>
      </c>
    </row>
    <row r="695" spans="1:21" x14ac:dyDescent="0.25">
      <c r="A695" s="2">
        <v>45296</v>
      </c>
      <c r="B695" s="21">
        <v>368.97000122070313</v>
      </c>
      <c r="C695" s="21">
        <v>372.05999755859375</v>
      </c>
      <c r="D695" s="21">
        <v>366.5</v>
      </c>
      <c r="E695" s="21">
        <v>367.75</v>
      </c>
      <c r="F695" s="16">
        <f>(StockData[[#This Row],[Close]]-E696)/E696</f>
        <v>-5.163951735215513E-4</v>
      </c>
      <c r="G695" s="21">
        <v>21004600</v>
      </c>
      <c r="H695" s="21">
        <f>IF(ISNUMBER(E695),MAX($E$2:E695),"")</f>
        <v>542.07000732421875</v>
      </c>
      <c r="I695" s="21">
        <f>IF(AND(ISNUMBER(E695),ISNUMBER(H695)),E695/H695-1,"")</f>
        <v>-0.32158209266124516</v>
      </c>
      <c r="L695"/>
      <c r="M695"/>
      <c r="N695" s="2">
        <v>45296</v>
      </c>
      <c r="O695" s="21">
        <v>467.489990234375</v>
      </c>
      <c r="P695" s="21">
        <v>470.44000244140625</v>
      </c>
      <c r="Q695" s="21">
        <v>466.42999267578131</v>
      </c>
      <c r="R695" s="21">
        <v>467.92001342773438</v>
      </c>
      <c r="S695">
        <v>86118900</v>
      </c>
      <c r="T695" s="16">
        <f>(SP500_Data[[#This Row],[Close]]-R696)/R696</f>
        <v>1.3696598401588941E-3</v>
      </c>
      <c r="U695" s="21">
        <v>69936200</v>
      </c>
    </row>
    <row r="696" spans="1:21" x14ac:dyDescent="0.25">
      <c r="A696" s="2">
        <v>45295</v>
      </c>
      <c r="B696" s="21">
        <v>370.67001342773438</v>
      </c>
      <c r="C696" s="21">
        <v>373.10000610351563</v>
      </c>
      <c r="D696" s="21">
        <v>367.17001342773438</v>
      </c>
      <c r="E696" s="21">
        <v>367.94000244140625</v>
      </c>
      <c r="F696" s="16">
        <f>(StockData[[#This Row],[Close]]-E697)/E697</f>
        <v>-7.17755968240968E-3</v>
      </c>
      <c r="G696" s="21">
        <v>20901500</v>
      </c>
      <c r="H696" s="21">
        <f>IF(ISNUMBER(E696),MAX($E$2:E696),"")</f>
        <v>542.07000732421875</v>
      </c>
      <c r="I696" s="21">
        <f>IF(AND(ISNUMBER(E696),ISNUMBER(H696)),E696/H696-1,"")</f>
        <v>-0.3212315799251797</v>
      </c>
      <c r="L696"/>
      <c r="M696"/>
      <c r="N696" s="2">
        <v>45295</v>
      </c>
      <c r="O696" s="21">
        <v>468.29998779296869</v>
      </c>
      <c r="P696" s="21">
        <v>470.95999145507813</v>
      </c>
      <c r="Q696" s="21">
        <v>467.04998779296869</v>
      </c>
      <c r="R696" s="21">
        <v>467.27999877929688</v>
      </c>
      <c r="S696">
        <v>84232200</v>
      </c>
      <c r="T696" s="16">
        <f>(SP500_Data[[#This Row],[Close]]-R697)/R697</f>
        <v>-3.2210792425203813E-3</v>
      </c>
      <c r="U696" s="21">
        <v>83133200</v>
      </c>
    </row>
    <row r="697" spans="1:21" x14ac:dyDescent="0.25">
      <c r="A697" s="2">
        <v>45294</v>
      </c>
      <c r="B697" s="21">
        <v>369.010009765625</v>
      </c>
      <c r="C697" s="21">
        <v>373.260009765625</v>
      </c>
      <c r="D697" s="21">
        <v>368.510009765625</v>
      </c>
      <c r="E697" s="21">
        <v>370.60000610351563</v>
      </c>
      <c r="F697" s="16">
        <f>(StockData[[#This Row],[Close]]-E698)/E698</f>
        <v>-7.2798829030793898E-4</v>
      </c>
      <c r="G697" s="21">
        <v>23083500</v>
      </c>
      <c r="H697" s="21">
        <f>IF(ISNUMBER(E697),MAX($E$2:E697),"")</f>
        <v>542.07000732421875</v>
      </c>
      <c r="I697" s="21">
        <f>IF(AND(ISNUMBER(E697),ISNUMBER(H697)),E697/H697-1,"")</f>
        <v>-0.31632445791848585</v>
      </c>
      <c r="L697"/>
      <c r="M697"/>
      <c r="N697" s="2">
        <v>45294</v>
      </c>
      <c r="O697" s="21">
        <v>470.42999267578131</v>
      </c>
      <c r="P697" s="21">
        <v>471.19000244140625</v>
      </c>
      <c r="Q697" s="21">
        <v>468.17001342773438</v>
      </c>
      <c r="R697" s="21">
        <v>468.79000854492188</v>
      </c>
      <c r="S697">
        <v>103585900</v>
      </c>
      <c r="T697" s="16">
        <f>(SP500_Data[[#This Row],[Close]]-R698)/R698</f>
        <v>-8.1666886732423821E-3</v>
      </c>
      <c r="U697" s="21">
        <v>66665800</v>
      </c>
    </row>
    <row r="698" spans="1:21" x14ac:dyDescent="0.25">
      <c r="A698" s="2">
        <v>45293</v>
      </c>
      <c r="B698" s="21">
        <v>373.8599853515625</v>
      </c>
      <c r="C698" s="21">
        <v>375.89999389648438</v>
      </c>
      <c r="D698" s="21">
        <v>366.76998901367188</v>
      </c>
      <c r="E698" s="21">
        <v>370.8699951171875</v>
      </c>
      <c r="F698" s="16">
        <f>(StockData[[#This Row],[Close]]-E699)/E699</f>
        <v>-1.3748572785485306E-2</v>
      </c>
      <c r="G698" s="21">
        <v>25258600</v>
      </c>
      <c r="H698" s="21">
        <f>IF(ISNUMBER(E698),MAX($E$2:E698),"")</f>
        <v>542.07000732421875</v>
      </c>
      <c r="I698" s="21">
        <f>IF(AND(ISNUMBER(E698),ISNUMBER(H698)),E698/H698-1,"")</f>
        <v>-0.3158263875400773</v>
      </c>
      <c r="L698"/>
      <c r="M698"/>
      <c r="N698" s="2">
        <v>45293</v>
      </c>
      <c r="O698" s="21">
        <v>472.16000366210938</v>
      </c>
      <c r="P698" s="21">
        <v>473.67001342773438</v>
      </c>
      <c r="Q698" s="21">
        <v>470.489990234375</v>
      </c>
      <c r="R698" s="21">
        <v>472.64999389648438</v>
      </c>
      <c r="S698">
        <v>123623700</v>
      </c>
      <c r="T698" s="16">
        <f>(SP500_Data[[#This Row],[Close]]-R699)/R699</f>
        <v>-5.5963553802199657E-3</v>
      </c>
      <c r="U698" s="21">
        <v>77327600</v>
      </c>
    </row>
    <row r="699" spans="1:21" x14ac:dyDescent="0.25">
      <c r="A699" s="2">
        <v>45289</v>
      </c>
      <c r="B699" s="21">
        <v>376</v>
      </c>
      <c r="C699" s="21">
        <v>377.16000366210938</v>
      </c>
      <c r="D699" s="21">
        <v>373.48001098632813</v>
      </c>
      <c r="E699" s="21">
        <v>376.04000854492188</v>
      </c>
      <c r="F699" s="16">
        <f>(StockData[[#This Row],[Close]]-E700)/E700</f>
        <v>2.0251805800925822E-3</v>
      </c>
      <c r="G699" s="21">
        <v>18730800</v>
      </c>
      <c r="H699" s="21">
        <f>IF(ISNUMBER(E699),MAX($E$2:E699),"")</f>
        <v>542.07000732421875</v>
      </c>
      <c r="I699" s="21">
        <f>IF(AND(ISNUMBER(E699),ISNUMBER(H699)),E699/H699-1,"")</f>
        <v>-0.30628884929247213</v>
      </c>
      <c r="L699"/>
      <c r="M699"/>
      <c r="N699" s="2">
        <v>45289</v>
      </c>
      <c r="O699" s="21">
        <v>476.489990234375</v>
      </c>
      <c r="P699" s="21">
        <v>477.02999877929688</v>
      </c>
      <c r="Q699" s="21">
        <v>473.29998779296869</v>
      </c>
      <c r="R699" s="21">
        <v>475.30999755859375</v>
      </c>
      <c r="S699">
        <v>122283100</v>
      </c>
      <c r="T699" s="16">
        <f>(SP500_Data[[#This Row],[Close]]-R700)/R700</f>
        <v>-2.8949734119547163E-3</v>
      </c>
      <c r="U699" s="21">
        <v>97176900</v>
      </c>
    </row>
    <row r="700" spans="1:21" x14ac:dyDescent="0.25">
      <c r="A700" s="2">
        <v>45288</v>
      </c>
      <c r="B700" s="21">
        <v>375.3699951171875</v>
      </c>
      <c r="C700" s="21">
        <v>376.45999145507813</v>
      </c>
      <c r="D700" s="21">
        <v>374.16000366210938</v>
      </c>
      <c r="E700" s="21">
        <v>375.27999877929688</v>
      </c>
      <c r="F700" s="16">
        <f>(StockData[[#This Row],[Close]]-E701)/E701</f>
        <v>3.2346657881861208E-3</v>
      </c>
      <c r="G700" s="21">
        <v>14327000</v>
      </c>
      <c r="H700" s="21">
        <f>IF(ISNUMBER(E700),MAX($E$2:E700),"")</f>
        <v>542.07000732421875</v>
      </c>
      <c r="I700" s="21">
        <f>IF(AND(ISNUMBER(E700),ISNUMBER(H700)),E700/H700-1,"")</f>
        <v>-0.30769090023673407</v>
      </c>
      <c r="L700"/>
      <c r="M700"/>
      <c r="N700" s="2">
        <v>45288</v>
      </c>
      <c r="O700" s="21">
        <v>476.8800048828125</v>
      </c>
      <c r="P700" s="21">
        <v>477.54998779296869</v>
      </c>
      <c r="Q700" s="21">
        <v>476.260009765625</v>
      </c>
      <c r="R700" s="21">
        <v>476.69000244140625</v>
      </c>
      <c r="S700">
        <v>77158100</v>
      </c>
      <c r="T700" s="16">
        <f>(SP500_Data[[#This Row],[Close]]-R701)/R701</f>
        <v>3.7773115378999226E-4</v>
      </c>
      <c r="U700" s="21">
        <v>52236100</v>
      </c>
    </row>
    <row r="701" spans="1:21" x14ac:dyDescent="0.25">
      <c r="A701" s="2">
        <v>45287</v>
      </c>
      <c r="B701" s="21">
        <v>373.69000244140625</v>
      </c>
      <c r="C701" s="21">
        <v>375.05999755859375</v>
      </c>
      <c r="D701" s="21">
        <v>372.80999755859375</v>
      </c>
      <c r="E701" s="21">
        <v>374.07000732421869</v>
      </c>
      <c r="F701" s="16">
        <f>(StockData[[#This Row],[Close]]-E702)/E702</f>
        <v>-1.5747513268664129E-3</v>
      </c>
      <c r="G701" s="21">
        <v>14905400</v>
      </c>
      <c r="H701" s="21">
        <f>IF(ISNUMBER(E701),MAX($E$2:E701),"")</f>
        <v>542.07000732421875</v>
      </c>
      <c r="I701" s="21">
        <f>IF(AND(ISNUMBER(E701),ISNUMBER(H701)),E701/H701-1,"")</f>
        <v>-0.30992306847834361</v>
      </c>
      <c r="L701"/>
      <c r="M701"/>
      <c r="N701" s="2">
        <v>45287</v>
      </c>
      <c r="O701" s="21">
        <v>475.44000244140625</v>
      </c>
      <c r="P701" s="21">
        <v>476.66000366210938</v>
      </c>
      <c r="Q701" s="21">
        <v>474.8900146484375</v>
      </c>
      <c r="R701" s="21">
        <v>476.510009765625</v>
      </c>
      <c r="S701">
        <v>68000300</v>
      </c>
      <c r="T701" s="16">
        <f>(SP500_Data[[#This Row],[Close]]-R702)/R702</f>
        <v>1.808085525441613E-3</v>
      </c>
      <c r="U701" s="21">
        <v>89462200</v>
      </c>
    </row>
    <row r="702" spans="1:21" x14ac:dyDescent="0.25">
      <c r="A702" s="2">
        <v>45286</v>
      </c>
      <c r="B702" s="21">
        <v>375</v>
      </c>
      <c r="C702" s="21">
        <v>376.94000244140625</v>
      </c>
      <c r="D702" s="21">
        <v>373.5</v>
      </c>
      <c r="E702" s="21">
        <v>374.66000366210938</v>
      </c>
      <c r="F702" s="16">
        <f>(StockData[[#This Row],[Close]]-E703)/E703</f>
        <v>2.136181662452827E-4</v>
      </c>
      <c r="G702" s="21">
        <v>12673100</v>
      </c>
      <c r="H702" s="21">
        <f>IF(ISNUMBER(E702),MAX($E$2:E702),"")</f>
        <v>542.07000732421875</v>
      </c>
      <c r="I702" s="21">
        <f>IF(AND(ISNUMBER(E702),ISNUMBER(H702)),E702/H702-1,"")</f>
        <v>-0.30883465493411699</v>
      </c>
      <c r="L702"/>
      <c r="M702"/>
      <c r="N702" s="2">
        <v>45286</v>
      </c>
      <c r="O702" s="21">
        <v>474.07000732421869</v>
      </c>
      <c r="P702" s="21">
        <v>476.57998657226563</v>
      </c>
      <c r="Q702" s="21">
        <v>473.989990234375</v>
      </c>
      <c r="R702" s="21">
        <v>475.64999389648438</v>
      </c>
      <c r="S702">
        <v>55387000</v>
      </c>
      <c r="T702" s="16">
        <f>(SP500_Data[[#This Row],[Close]]-R703)/R703</f>
        <v>4.2225272369307738E-3</v>
      </c>
      <c r="U702" s="21">
        <v>83174400</v>
      </c>
    </row>
    <row r="703" spans="1:21" x14ac:dyDescent="0.25">
      <c r="A703" s="2">
        <v>45282</v>
      </c>
      <c r="B703" s="21">
        <v>373.67999267578131</v>
      </c>
      <c r="C703" s="21">
        <v>375.17999267578131</v>
      </c>
      <c r="D703" s="21">
        <v>372.70999145507813</v>
      </c>
      <c r="E703" s="21">
        <v>374.57998657226563</v>
      </c>
      <c r="F703" s="16">
        <f>(StockData[[#This Row],[Close]]-E704)/E704</f>
        <v>2.7841141606085346E-3</v>
      </c>
      <c r="G703" s="21">
        <v>17107500</v>
      </c>
      <c r="H703" s="21">
        <f>IF(ISNUMBER(E703),MAX($E$2:E703),"")</f>
        <v>542.07000732421875</v>
      </c>
      <c r="I703" s="21">
        <f>IF(AND(ISNUMBER(E703),ISNUMBER(H703)),E703/H703-1,"")</f>
        <v>-0.30898226887468294</v>
      </c>
      <c r="L703"/>
      <c r="M703"/>
      <c r="N703" s="2">
        <v>45282</v>
      </c>
      <c r="O703" s="21">
        <v>473.8599853515625</v>
      </c>
      <c r="P703" s="21">
        <v>475.3800048828125</v>
      </c>
      <c r="Q703" s="21">
        <v>471.70001220703131</v>
      </c>
      <c r="R703" s="21">
        <v>473.64999389648438</v>
      </c>
      <c r="S703">
        <v>67160400</v>
      </c>
      <c r="T703" s="16">
        <f>(SP500_Data[[#This Row],[Close]]-R704)/R704</f>
        <v>2.0096925426712257E-3</v>
      </c>
      <c r="U703" s="21">
        <v>61746000</v>
      </c>
    </row>
    <row r="704" spans="1:21" x14ac:dyDescent="0.25">
      <c r="A704" s="2">
        <v>45281</v>
      </c>
      <c r="B704" s="21">
        <v>372.55999755859375</v>
      </c>
      <c r="C704" s="21">
        <v>374.41000366210938</v>
      </c>
      <c r="D704" s="21">
        <v>370.04000854492188</v>
      </c>
      <c r="E704" s="21">
        <v>373.54000854492188</v>
      </c>
      <c r="F704" s="16">
        <f>(StockData[[#This Row],[Close]]-E705)/E705</f>
        <v>7.8787260973631132E-3</v>
      </c>
      <c r="G704" s="21">
        <v>17708000</v>
      </c>
      <c r="H704" s="21">
        <f>IF(ISNUMBER(E704),MAX($E$2:E704),"")</f>
        <v>542.07000732421875</v>
      </c>
      <c r="I704" s="21">
        <f>IF(AND(ISNUMBER(E704),ISNUMBER(H704)),E704/H704-1,"")</f>
        <v>-0.31090079971625695</v>
      </c>
      <c r="L704"/>
      <c r="M704"/>
      <c r="N704" s="2">
        <v>45281</v>
      </c>
      <c r="O704" s="21">
        <v>471.32998657226563</v>
      </c>
      <c r="P704" s="21">
        <v>472.98001098632813</v>
      </c>
      <c r="Q704" s="21">
        <v>468.83999633789063</v>
      </c>
      <c r="R704" s="21">
        <v>472.70001220703131</v>
      </c>
      <c r="S704">
        <v>86667500</v>
      </c>
      <c r="T704" s="16">
        <f>(SP500_Data[[#This Row],[Close]]-R705)/R705</f>
        <v>9.4819167744617586E-3</v>
      </c>
      <c r="U704" s="21">
        <v>64256100</v>
      </c>
    </row>
    <row r="705" spans="1:21" x14ac:dyDescent="0.25">
      <c r="A705" s="2">
        <v>45280</v>
      </c>
      <c r="B705" s="21">
        <v>375</v>
      </c>
      <c r="C705" s="21">
        <v>376.02999877929688</v>
      </c>
      <c r="D705" s="21">
        <v>370.52999877929688</v>
      </c>
      <c r="E705" s="21">
        <v>370.6199951171875</v>
      </c>
      <c r="F705" s="16">
        <f>(StockData[[#This Row],[Close]]-E706)/E706</f>
        <v>-7.072856934487037E-3</v>
      </c>
      <c r="G705" s="21">
        <v>26316700</v>
      </c>
      <c r="H705" s="21">
        <f>IF(ISNUMBER(E705),MAX($E$2:E705),"")</f>
        <v>542.07000732421875</v>
      </c>
      <c r="I705" s="21">
        <f>IF(AND(ISNUMBER(E705),ISNUMBER(H705)),E705/H705-1,"")</f>
        <v>-0.31628758258245582</v>
      </c>
      <c r="L705"/>
      <c r="M705"/>
      <c r="N705" s="2">
        <v>45280</v>
      </c>
      <c r="O705" s="21">
        <v>473.95999145507813</v>
      </c>
      <c r="P705" s="21">
        <v>475.89999389648438</v>
      </c>
      <c r="Q705" s="21">
        <v>467.82000732421869</v>
      </c>
      <c r="R705" s="21">
        <v>468.260009765625</v>
      </c>
      <c r="S705">
        <v>102921000</v>
      </c>
      <c r="T705" s="16">
        <f>(SP500_Data[[#This Row],[Close]]-R706)/R706</f>
        <v>-1.3857271129248731E-2</v>
      </c>
      <c r="U705" s="21">
        <v>67831700</v>
      </c>
    </row>
    <row r="706" spans="1:21" x14ac:dyDescent="0.25">
      <c r="A706" s="2">
        <v>45279</v>
      </c>
      <c r="B706" s="21">
        <v>371.489990234375</v>
      </c>
      <c r="C706" s="21">
        <v>373.260009765625</v>
      </c>
      <c r="D706" s="21">
        <v>369.83999633789063</v>
      </c>
      <c r="E706" s="21">
        <v>373.260009765625</v>
      </c>
      <c r="F706" s="16">
        <f>(StockData[[#This Row],[Close]]-E707)/E707</f>
        <v>1.6369673396803455E-3</v>
      </c>
      <c r="G706" s="21">
        <v>20603700</v>
      </c>
      <c r="H706" s="21">
        <f>IF(ISNUMBER(E706),MAX($E$2:E706),"")</f>
        <v>542.07000732421875</v>
      </c>
      <c r="I706" s="21">
        <f>IF(AND(ISNUMBER(E706),ISNUMBER(H706)),E706/H706-1,"")</f>
        <v>-0.31141733591179199</v>
      </c>
      <c r="L706"/>
      <c r="M706"/>
      <c r="N706" s="2">
        <v>45279</v>
      </c>
      <c r="O706" s="21">
        <v>472.52999877929688</v>
      </c>
      <c r="P706" s="21">
        <v>474.92001342773438</v>
      </c>
      <c r="Q706" s="21">
        <v>472.45001220703131</v>
      </c>
      <c r="R706" s="21">
        <v>474.83999633789063</v>
      </c>
      <c r="S706">
        <v>55761800</v>
      </c>
      <c r="T706" s="16">
        <f>(SP500_Data[[#This Row],[Close]]-R707)/R707</f>
        <v>6.0808846108111637E-3</v>
      </c>
      <c r="U706" s="21">
        <v>100167800</v>
      </c>
    </row>
    <row r="707" spans="1:21" x14ac:dyDescent="0.25">
      <c r="A707" s="2">
        <v>45278</v>
      </c>
      <c r="B707" s="21">
        <v>369.45001220703131</v>
      </c>
      <c r="C707" s="21">
        <v>373</v>
      </c>
      <c r="D707" s="21">
        <v>368.67999267578131</v>
      </c>
      <c r="E707" s="21">
        <v>372.64999389648438</v>
      </c>
      <c r="F707" s="16">
        <f>(StockData[[#This Row],[Close]]-E708)/E708</f>
        <v>5.1789249676553852E-3</v>
      </c>
      <c r="G707" s="21">
        <v>21802900</v>
      </c>
      <c r="H707" s="21">
        <f>IF(ISNUMBER(E707),MAX($E$2:E707),"")</f>
        <v>542.07000732421875</v>
      </c>
      <c r="I707" s="21">
        <f>IF(AND(ISNUMBER(E707),ISNUMBER(H707)),E707/H707-1,"")</f>
        <v>-0.31254268109027139</v>
      </c>
      <c r="L707"/>
      <c r="M707"/>
      <c r="N707" s="2">
        <v>45278</v>
      </c>
      <c r="O707" s="21">
        <v>470.98001098632813</v>
      </c>
      <c r="P707" s="21">
        <v>472.98001098632813</v>
      </c>
      <c r="Q707" s="21">
        <v>469.8900146484375</v>
      </c>
      <c r="R707" s="21">
        <v>471.97000122070313</v>
      </c>
      <c r="S707">
        <v>70375300</v>
      </c>
      <c r="T707" s="16">
        <f>(SP500_Data[[#This Row],[Close]]-R708)/R708</f>
        <v>5.6250713228846727E-3</v>
      </c>
      <c r="U707" s="21">
        <v>94938900</v>
      </c>
    </row>
    <row r="708" spans="1:21" x14ac:dyDescent="0.25">
      <c r="A708" s="2">
        <v>45275</v>
      </c>
      <c r="B708" s="21">
        <v>366.85000610351563</v>
      </c>
      <c r="C708" s="21">
        <v>372.39999389648438</v>
      </c>
      <c r="D708" s="21">
        <v>366.27999877929688</v>
      </c>
      <c r="E708" s="21">
        <v>370.73001098632813</v>
      </c>
      <c r="F708" s="16">
        <f>(StockData[[#This Row],[Close]]-E709)/E709</f>
        <v>1.3117313165416578E-2</v>
      </c>
      <c r="G708" s="21">
        <v>78502300</v>
      </c>
      <c r="H708" s="21">
        <f>IF(ISNUMBER(E708),MAX($E$2:E708),"")</f>
        <v>542.07000732421875</v>
      </c>
      <c r="I708" s="21">
        <f>IF(AND(ISNUMBER(E708),ISNUMBER(H708)),E708/H708-1,"")</f>
        <v>-0.31608462748873334</v>
      </c>
      <c r="L708"/>
      <c r="M708"/>
      <c r="N708" s="2">
        <v>45275</v>
      </c>
      <c r="O708" s="21">
        <v>469.489990234375</v>
      </c>
      <c r="P708" s="21">
        <v>470.70001220703131</v>
      </c>
      <c r="Q708" s="21">
        <v>467.42999267578131</v>
      </c>
      <c r="R708" s="21">
        <v>469.32998657226563</v>
      </c>
      <c r="S708">
        <v>141553700</v>
      </c>
      <c r="T708" s="16">
        <f>(SP500_Data[[#This Row],[Close]]-R709)/R709</f>
        <v>-5.6778948283112297E-3</v>
      </c>
      <c r="U708" s="21">
        <v>98068100</v>
      </c>
    </row>
    <row r="709" spans="1:21" x14ac:dyDescent="0.25">
      <c r="A709" s="2">
        <v>45274</v>
      </c>
      <c r="B709" s="21">
        <v>373.30999755859375</v>
      </c>
      <c r="C709" s="21">
        <v>373.760009765625</v>
      </c>
      <c r="D709" s="21">
        <v>364.1300048828125</v>
      </c>
      <c r="E709" s="21">
        <v>365.92999267578131</v>
      </c>
      <c r="F709" s="16">
        <f>(StockData[[#This Row],[Close]]-E710)/E710</f>
        <v>-2.2544548311795806E-2</v>
      </c>
      <c r="G709" s="21">
        <v>43277500</v>
      </c>
      <c r="H709" s="21">
        <f>IF(ISNUMBER(E709),MAX($E$2:E709),"")</f>
        <v>542.07000732421875</v>
      </c>
      <c r="I709" s="21">
        <f>IF(AND(ISNUMBER(E709),ISNUMBER(H709)),E709/H709-1,"")</f>
        <v>-0.32493960608133399</v>
      </c>
      <c r="L709"/>
      <c r="M709"/>
      <c r="N709" s="2">
        <v>45274</v>
      </c>
      <c r="O709" s="21">
        <v>472.5</v>
      </c>
      <c r="P709" s="21">
        <v>473.73001098632813</v>
      </c>
      <c r="Q709" s="21">
        <v>469.25</v>
      </c>
      <c r="R709" s="21">
        <v>472.010009765625</v>
      </c>
      <c r="S709">
        <v>119026000</v>
      </c>
      <c r="T709" s="16">
        <f>(SP500_Data[[#This Row],[Close]]-R710)/R710</f>
        <v>3.2093725092986183E-3</v>
      </c>
      <c r="U709" s="21">
        <v>79665200</v>
      </c>
    </row>
    <row r="710" spans="1:21" x14ac:dyDescent="0.25">
      <c r="A710" s="2">
        <v>45273</v>
      </c>
      <c r="B710" s="21">
        <v>376.01998901367188</v>
      </c>
      <c r="C710" s="21">
        <v>377.6400146484375</v>
      </c>
      <c r="D710" s="21">
        <v>370.76998901367188</v>
      </c>
      <c r="E710" s="21">
        <v>374.3699951171875</v>
      </c>
      <c r="F710" s="16">
        <f>(StockData[[#This Row],[Close]]-E711)/E711</f>
        <v>-2.6736913014714104E-5</v>
      </c>
      <c r="G710" s="21">
        <v>30955500</v>
      </c>
      <c r="H710" s="21">
        <f>IF(ISNUMBER(E710),MAX($E$2:E710),"")</f>
        <v>542.07000732421875</v>
      </c>
      <c r="I710" s="21">
        <f>IF(AND(ISNUMBER(E710),ISNUMBER(H710)),E710/H710-1,"")</f>
        <v>-0.30936965694677843</v>
      </c>
      <c r="L710"/>
      <c r="M710"/>
      <c r="N710" s="2">
        <v>45273</v>
      </c>
      <c r="O710" s="21">
        <v>464.489990234375</v>
      </c>
      <c r="P710" s="21">
        <v>470.760009765625</v>
      </c>
      <c r="Q710" s="21">
        <v>464.1199951171875</v>
      </c>
      <c r="R710" s="21">
        <v>470.5</v>
      </c>
      <c r="S710">
        <v>93278000</v>
      </c>
      <c r="T710" s="16">
        <f>(SP500_Data[[#This Row],[Close]]-R711)/R711</f>
        <v>1.3790118104538189E-2</v>
      </c>
      <c r="U710" s="21">
        <v>86562700</v>
      </c>
    </row>
    <row r="711" spans="1:21" x14ac:dyDescent="0.25">
      <c r="A711" s="2">
        <v>45272</v>
      </c>
      <c r="B711" s="21">
        <v>370.85000610351563</v>
      </c>
      <c r="C711" s="21">
        <v>374.42001342773438</v>
      </c>
      <c r="D711" s="21">
        <v>370.45999145507813</v>
      </c>
      <c r="E711" s="21">
        <v>374.3800048828125</v>
      </c>
      <c r="F711" s="16">
        <f>(StockData[[#This Row],[Close]]-E712)/E712</f>
        <v>8.2952254002259165E-3</v>
      </c>
      <c r="G711" s="21">
        <v>24838300</v>
      </c>
      <c r="H711" s="21">
        <f>IF(ISNUMBER(E711),MAX($E$2:E711),"")</f>
        <v>542.07000732421875</v>
      </c>
      <c r="I711" s="21">
        <f>IF(AND(ISNUMBER(E711),ISNUMBER(H711)),E711/H711-1,"")</f>
        <v>-0.30935119112965204</v>
      </c>
      <c r="L711"/>
      <c r="M711"/>
      <c r="N711" s="2">
        <v>45272</v>
      </c>
      <c r="O711" s="21">
        <v>461.6300048828125</v>
      </c>
      <c r="P711" s="21">
        <v>464.20001220703131</v>
      </c>
      <c r="Q711" s="21">
        <v>460.60000610351563</v>
      </c>
      <c r="R711" s="21">
        <v>464.10000610351563</v>
      </c>
      <c r="S711">
        <v>68327600</v>
      </c>
      <c r="T711" s="16">
        <f>(SP500_Data[[#This Row],[Close]]-R712)/R712</f>
        <v>4.5672328702840072E-3</v>
      </c>
      <c r="U711" s="21">
        <v>107367700</v>
      </c>
    </row>
    <row r="712" spans="1:21" x14ac:dyDescent="0.25">
      <c r="A712" s="2">
        <v>45271</v>
      </c>
      <c r="B712" s="21">
        <v>368.48001098632813</v>
      </c>
      <c r="C712" s="21">
        <v>371.60000610351563</v>
      </c>
      <c r="D712" s="21">
        <v>366.10000610351563</v>
      </c>
      <c r="E712" s="21">
        <v>371.29998779296869</v>
      </c>
      <c r="F712" s="16">
        <f>(StockData[[#This Row],[Close]]-E713)/E713</f>
        <v>-7.8294714676596985E-3</v>
      </c>
      <c r="G712" s="21">
        <v>27708800</v>
      </c>
      <c r="H712" s="21">
        <f>IF(ISNUMBER(E712),MAX($E$2:E712),"")</f>
        <v>542.07000732421875</v>
      </c>
      <c r="I712" s="21">
        <f>IF(AND(ISNUMBER(E712),ISNUMBER(H712)),E712/H712-1,"")</f>
        <v>-0.31503314557875994</v>
      </c>
      <c r="L712"/>
      <c r="M712"/>
      <c r="N712" s="2">
        <v>45271</v>
      </c>
      <c r="O712" s="21">
        <v>459.69000244140625</v>
      </c>
      <c r="P712" s="21">
        <v>462.17001342773438</v>
      </c>
      <c r="Q712" s="21">
        <v>459.47000122070313</v>
      </c>
      <c r="R712" s="21">
        <v>461.989990234375</v>
      </c>
      <c r="S712">
        <v>65002200</v>
      </c>
      <c r="T712" s="16">
        <f>(SP500_Data[[#This Row],[Close]]-R713)/R713</f>
        <v>3.889565362589411E-3</v>
      </c>
      <c r="U712" s="21">
        <v>115156800</v>
      </c>
    </row>
    <row r="713" spans="1:21" x14ac:dyDescent="0.25">
      <c r="A713" s="2">
        <v>45268</v>
      </c>
      <c r="B713" s="21">
        <v>369.20001220703131</v>
      </c>
      <c r="C713" s="21">
        <v>374.45999145507813</v>
      </c>
      <c r="D713" s="21">
        <v>368.23001098632813</v>
      </c>
      <c r="E713" s="21">
        <v>374.23001098632813</v>
      </c>
      <c r="F713" s="16">
        <f>(StockData[[#This Row],[Close]]-E714)/E714</f>
        <v>8.8421584347225055E-3</v>
      </c>
      <c r="G713" s="21">
        <v>20154400</v>
      </c>
      <c r="H713" s="21">
        <f>IF(ISNUMBER(E713),MAX($E$2:E713),"")</f>
        <v>542.07000732421875</v>
      </c>
      <c r="I713" s="21">
        <f>IF(AND(ISNUMBER(E713),ISNUMBER(H713)),E713/H713-1,"")</f>
        <v>-0.30962789689543446</v>
      </c>
      <c r="L713"/>
      <c r="M713"/>
      <c r="N713" s="2">
        <v>45268</v>
      </c>
      <c r="O713" s="21">
        <v>457.45999145507813</v>
      </c>
      <c r="P713" s="21">
        <v>460.75</v>
      </c>
      <c r="Q713" s="21">
        <v>457.20999145507813</v>
      </c>
      <c r="R713" s="21">
        <v>460.20001220703131</v>
      </c>
      <c r="S713">
        <v>83194400</v>
      </c>
      <c r="T713" s="16">
        <f>(SP500_Data[[#This Row],[Close]]-R714)/R714</f>
        <v>4.2991536422130137E-3</v>
      </c>
      <c r="U713" s="21">
        <v>94223200</v>
      </c>
    </row>
    <row r="714" spans="1:21" x14ac:dyDescent="0.25">
      <c r="A714" s="2">
        <v>45267</v>
      </c>
      <c r="B714" s="21">
        <v>368.23001098632813</v>
      </c>
      <c r="C714" s="21">
        <v>371.45001220703131</v>
      </c>
      <c r="D714" s="21">
        <v>366.32000732421869</v>
      </c>
      <c r="E714" s="21">
        <v>370.95001220703131</v>
      </c>
      <c r="F714" s="16">
        <f>(StockData[[#This Row],[Close]]-E715)/E715</f>
        <v>5.8297843959516657E-3</v>
      </c>
      <c r="G714" s="21">
        <v>23118900</v>
      </c>
      <c r="H714" s="21">
        <f>IF(ISNUMBER(E714),MAX($E$2:E714),"")</f>
        <v>542.07000732421875</v>
      </c>
      <c r="I714" s="21">
        <f>IF(AND(ISNUMBER(E714),ISNUMBER(H714)),E714/H714-1,"")</f>
        <v>-0.31567877359951124</v>
      </c>
      <c r="L714"/>
      <c r="M714"/>
      <c r="N714" s="2">
        <v>45267</v>
      </c>
      <c r="O714" s="21">
        <v>456.91000366210938</v>
      </c>
      <c r="P714" s="21">
        <v>458.89999389648438</v>
      </c>
      <c r="Q714" s="21">
        <v>456.29000854492188</v>
      </c>
      <c r="R714" s="21">
        <v>458.23001098632813</v>
      </c>
      <c r="S714">
        <v>66995400</v>
      </c>
      <c r="T714" s="16">
        <f>(SP500_Data[[#This Row],[Close]]-R715)/R715</f>
        <v>7.6304009723535283E-3</v>
      </c>
      <c r="U714" s="21">
        <v>78564200</v>
      </c>
    </row>
    <row r="715" spans="1:21" x14ac:dyDescent="0.25">
      <c r="A715" s="2">
        <v>45266</v>
      </c>
      <c r="B715" s="21">
        <v>373.54000854492188</v>
      </c>
      <c r="C715" s="21">
        <v>374.17999267578131</v>
      </c>
      <c r="D715" s="21">
        <v>368.02999877929688</v>
      </c>
      <c r="E715" s="21">
        <v>368.79998779296869</v>
      </c>
      <c r="F715" s="16">
        <f>(StockData[[#This Row],[Close]]-E716)/E716</f>
        <v>-9.9860445893190826E-3</v>
      </c>
      <c r="G715" s="21">
        <v>21182100</v>
      </c>
      <c r="H715" s="21">
        <f>IF(ISNUMBER(E715),MAX($E$2:E715),"")</f>
        <v>542.07000732421875</v>
      </c>
      <c r="I715" s="21">
        <f>IF(AND(ISNUMBER(E715),ISNUMBER(H715)),E715/H715-1,"")</f>
        <v>-0.31964509600254476</v>
      </c>
      <c r="L715"/>
      <c r="M715"/>
      <c r="N715" s="2">
        <v>45266</v>
      </c>
      <c r="O715" s="21">
        <v>458.80999755859375</v>
      </c>
      <c r="P715" s="21">
        <v>458.83999633789063</v>
      </c>
      <c r="Q715" s="21">
        <v>454.30999755859375</v>
      </c>
      <c r="R715" s="21">
        <v>454.760009765625</v>
      </c>
      <c r="S715">
        <v>69124700</v>
      </c>
      <c r="T715" s="16">
        <f>(SP500_Data[[#This Row],[Close]]-R716)/R716</f>
        <v>-4.0297772958712581E-3</v>
      </c>
      <c r="U715" s="21">
        <v>92035100</v>
      </c>
    </row>
    <row r="716" spans="1:21" x14ac:dyDescent="0.25">
      <c r="A716" s="2">
        <v>45265</v>
      </c>
      <c r="B716" s="21">
        <v>366.45001220703131</v>
      </c>
      <c r="C716" s="21">
        <v>373.07998657226563</v>
      </c>
      <c r="D716" s="21">
        <v>365.6199951171875</v>
      </c>
      <c r="E716" s="21">
        <v>372.51998901367188</v>
      </c>
      <c r="F716" s="16">
        <f>(StockData[[#This Row],[Close]]-E717)/E717</f>
        <v>9.1563478114216456E-3</v>
      </c>
      <c r="G716" s="21">
        <v>23065000</v>
      </c>
      <c r="H716" s="21">
        <f>IF(ISNUMBER(E716),MAX($E$2:E716),"")</f>
        <v>542.07000732421875</v>
      </c>
      <c r="I716" s="21">
        <f>IF(AND(ISNUMBER(E716),ISNUMBER(H716)),E716/H716-1,"")</f>
        <v>-0.3127825115200239</v>
      </c>
      <c r="L716"/>
      <c r="M716"/>
      <c r="N716" s="2">
        <v>45265</v>
      </c>
      <c r="O716" s="21">
        <v>455.260009765625</v>
      </c>
      <c r="P716" s="21">
        <v>457.58999633789063</v>
      </c>
      <c r="Q716" s="21">
        <v>454.8699951171875</v>
      </c>
      <c r="R716" s="21">
        <v>456.60000610351563</v>
      </c>
      <c r="S716">
        <v>69793500</v>
      </c>
      <c r="T716" s="16">
        <f>(SP500_Data[[#This Row],[Close]]-R717)/R717</f>
        <v>-1.9706220282799297E-4</v>
      </c>
      <c r="U716" s="21">
        <v>123919900</v>
      </c>
    </row>
    <row r="717" spans="1:21" x14ac:dyDescent="0.25">
      <c r="A717" s="2">
        <v>45264</v>
      </c>
      <c r="B717" s="21">
        <v>369.10000610351563</v>
      </c>
      <c r="C717" s="21">
        <v>369.51998901367188</v>
      </c>
      <c r="D717" s="21">
        <v>362.89999389648438</v>
      </c>
      <c r="E717" s="21">
        <v>369.1400146484375</v>
      </c>
      <c r="F717" s="16">
        <f>(StockData[[#This Row],[Close]]-E718)/E718</f>
        <v>-1.4338722536543518E-2</v>
      </c>
      <c r="G717" s="21">
        <v>32063300</v>
      </c>
      <c r="H717" s="21">
        <f>IF(ISNUMBER(E717),MAX($E$2:E717),"")</f>
        <v>542.07000732421875</v>
      </c>
      <c r="I717" s="21">
        <f>IF(AND(ISNUMBER(E717),ISNUMBER(H717)),E717/H717-1,"")</f>
        <v>-0.31901782120247379</v>
      </c>
      <c r="L717"/>
      <c r="M717"/>
      <c r="N717" s="2">
        <v>45264</v>
      </c>
      <c r="O717" s="21">
        <v>455.60000610351563</v>
      </c>
      <c r="P717" s="21">
        <v>459.1199951171875</v>
      </c>
      <c r="Q717" s="21">
        <v>454.33999633789063</v>
      </c>
      <c r="R717" s="21">
        <v>456.69000244140625</v>
      </c>
      <c r="S717">
        <v>72430900</v>
      </c>
      <c r="T717" s="16">
        <f>(SP500_Data[[#This Row],[Close]]-R718)/R718</f>
        <v>-5.2494089088859193E-3</v>
      </c>
      <c r="U717" s="21">
        <v>121323000</v>
      </c>
    </row>
    <row r="718" spans="1:21" x14ac:dyDescent="0.25">
      <c r="A718" s="2">
        <v>45261</v>
      </c>
      <c r="B718" s="21">
        <v>376.760009765625</v>
      </c>
      <c r="C718" s="21">
        <v>378.16000366210938</v>
      </c>
      <c r="D718" s="21">
        <v>371.30999755859375</v>
      </c>
      <c r="E718" s="21">
        <v>374.510009765625</v>
      </c>
      <c r="F718" s="16">
        <f>(StockData[[#This Row],[Close]]-E719)/E719</f>
        <v>-1.1612239988279755E-2</v>
      </c>
      <c r="G718" s="21">
        <v>33040500</v>
      </c>
      <c r="H718" s="21">
        <f>IF(ISNUMBER(E718),MAX($E$2:E718),"")</f>
        <v>542.07000732421875</v>
      </c>
      <c r="I718" s="21">
        <f>IF(AND(ISNUMBER(E718),ISNUMBER(H718)),E718/H718-1,"")</f>
        <v>-0.30911136069989953</v>
      </c>
      <c r="L718"/>
      <c r="M718"/>
      <c r="N718" s="2">
        <v>45261</v>
      </c>
      <c r="O718" s="21">
        <v>455.76998901367188</v>
      </c>
      <c r="P718" s="21">
        <v>459.64999389648438</v>
      </c>
      <c r="Q718" s="21">
        <v>455.16000366210938</v>
      </c>
      <c r="R718" s="21">
        <v>459.10000610351563</v>
      </c>
      <c r="S718">
        <v>89183400</v>
      </c>
      <c r="T718" s="16">
        <f>(SP500_Data[[#This Row],[Close]]-R719)/R719</f>
        <v>5.9158901032843507E-3</v>
      </c>
      <c r="U718" s="21">
        <v>93559800</v>
      </c>
    </row>
    <row r="719" spans="1:21" x14ac:dyDescent="0.25">
      <c r="A719" s="2">
        <v>45260</v>
      </c>
      <c r="B719" s="21">
        <v>378.489990234375</v>
      </c>
      <c r="C719" s="21">
        <v>380.08999633789063</v>
      </c>
      <c r="D719" s="21">
        <v>375.47000122070313</v>
      </c>
      <c r="E719" s="21">
        <v>378.91000366210938</v>
      </c>
      <c r="F719" s="16">
        <f>(StockData[[#This Row],[Close]]-E720)/E720</f>
        <v>1.5836757985258283E-4</v>
      </c>
      <c r="G719" s="21">
        <v>30554400</v>
      </c>
      <c r="H719" s="21">
        <f>IF(ISNUMBER(E719),MAX($E$2:E719),"")</f>
        <v>542.07000732421875</v>
      </c>
      <c r="I719" s="21">
        <f>IF(AND(ISNUMBER(E719),ISNUMBER(H719)),E719/H719-1,"")</f>
        <v>-0.30099433921368268</v>
      </c>
      <c r="L719"/>
      <c r="M719"/>
      <c r="N719" s="2">
        <v>45260</v>
      </c>
      <c r="O719" s="21">
        <v>455.48001098632813</v>
      </c>
      <c r="P719" s="21">
        <v>456.760009765625</v>
      </c>
      <c r="Q719" s="21">
        <v>453.33999633789063</v>
      </c>
      <c r="R719" s="21">
        <v>456.39999389648438</v>
      </c>
      <c r="S719">
        <v>79752700</v>
      </c>
      <c r="T719" s="16">
        <f>(SP500_Data[[#This Row],[Close]]-R720)/R720</f>
        <v>3.9374598064264073E-3</v>
      </c>
      <c r="U719" s="21">
        <v>75324700</v>
      </c>
    </row>
    <row r="720" spans="1:21" x14ac:dyDescent="0.25">
      <c r="A720" s="2">
        <v>45259</v>
      </c>
      <c r="B720" s="21">
        <v>383.760009765625</v>
      </c>
      <c r="C720" s="21">
        <v>384.29998779296869</v>
      </c>
      <c r="D720" s="21">
        <v>377.44000244140625</v>
      </c>
      <c r="E720" s="21">
        <v>378.85000610351563</v>
      </c>
      <c r="F720" s="16">
        <f>(StockData[[#This Row],[Close]]-E721)/E721</f>
        <v>-1.0060114922162383E-2</v>
      </c>
      <c r="G720" s="21">
        <v>28963400</v>
      </c>
      <c r="H720" s="21">
        <f>IF(ISNUMBER(E720),MAX($E$2:E720),"")</f>
        <v>542.07000732421875</v>
      </c>
      <c r="I720" s="21">
        <f>IF(AND(ISNUMBER(E720),ISNUMBER(H720)),E720/H720-1,"")</f>
        <v>-0.30110502151999574</v>
      </c>
      <c r="L720"/>
      <c r="M720"/>
      <c r="N720" s="2">
        <v>45259</v>
      </c>
      <c r="O720" s="21">
        <v>457.14999389648438</v>
      </c>
      <c r="P720" s="21">
        <v>458.32000732421869</v>
      </c>
      <c r="Q720" s="21">
        <v>454.20001220703131</v>
      </c>
      <c r="R720" s="21">
        <v>454.6099853515625</v>
      </c>
      <c r="S720">
        <v>63146000</v>
      </c>
      <c r="T720" s="16">
        <f>(SP500_Data[[#This Row],[Close]]-R721)/R721</f>
        <v>-7.0342103042405713E-4</v>
      </c>
      <c r="U720" s="21">
        <v>75433200</v>
      </c>
    </row>
    <row r="721" spans="1:21" x14ac:dyDescent="0.25">
      <c r="A721" s="2">
        <v>45258</v>
      </c>
      <c r="B721" s="21">
        <v>378.35000610351563</v>
      </c>
      <c r="C721" s="21">
        <v>383</v>
      </c>
      <c r="D721" s="21">
        <v>378.16000366210938</v>
      </c>
      <c r="E721" s="21">
        <v>382.70001220703131</v>
      </c>
      <c r="F721" s="16">
        <f>(StockData[[#This Row],[Close]]-E722)/E722</f>
        <v>1.0802744284916224E-2</v>
      </c>
      <c r="G721" s="21">
        <v>20453100</v>
      </c>
      <c r="H721" s="21">
        <f>IF(ISNUMBER(E721),MAX($E$2:E721),"")</f>
        <v>542.07000732421875</v>
      </c>
      <c r="I721" s="21">
        <f>IF(AND(ISNUMBER(E721),ISNUMBER(H721)),E721/H721-1,"")</f>
        <v>-0.29400260660772237</v>
      </c>
      <c r="L721"/>
      <c r="M721"/>
      <c r="N721" s="2">
        <v>45258</v>
      </c>
      <c r="O721" s="21">
        <v>454.07998657226563</v>
      </c>
      <c r="P721" s="21">
        <v>456.26998901367188</v>
      </c>
      <c r="Q721" s="21">
        <v>453.5</v>
      </c>
      <c r="R721" s="21">
        <v>454.92999267578131</v>
      </c>
      <c r="S721">
        <v>62115000</v>
      </c>
      <c r="T721" s="16">
        <f>(SP500_Data[[#This Row],[Close]]-R722)/R722</f>
        <v>9.9010226759283903E-4</v>
      </c>
      <c r="U721" s="21">
        <v>95143100</v>
      </c>
    </row>
    <row r="722" spans="1:21" x14ac:dyDescent="0.25">
      <c r="A722" s="2">
        <v>45257</v>
      </c>
      <c r="B722" s="21">
        <v>376.77999877929688</v>
      </c>
      <c r="C722" s="21">
        <v>380.6400146484375</v>
      </c>
      <c r="D722" s="21">
        <v>376.20001220703131</v>
      </c>
      <c r="E722" s="21">
        <v>378.6099853515625</v>
      </c>
      <c r="F722" s="16">
        <f>(StockData[[#This Row],[Close]]-E723)/E723</f>
        <v>3.1263882009367142E-3</v>
      </c>
      <c r="G722" s="21">
        <v>22179200</v>
      </c>
      <c r="H722" s="21">
        <f>IF(ISNUMBER(E722),MAX($E$2:E722),"")</f>
        <v>542.07000732421875</v>
      </c>
      <c r="I722" s="21">
        <f>IF(AND(ISNUMBER(E722),ISNUMBER(H722)),E722/H722-1,"")</f>
        <v>-0.30154780704347073</v>
      </c>
      <c r="L722"/>
      <c r="M722"/>
      <c r="N722" s="2">
        <v>45257</v>
      </c>
      <c r="O722" s="21">
        <v>454.64999389648438</v>
      </c>
      <c r="P722" s="21">
        <v>455.489990234375</v>
      </c>
      <c r="Q722" s="21">
        <v>454.07998657226563</v>
      </c>
      <c r="R722" s="21">
        <v>454.48001098632813</v>
      </c>
      <c r="S722">
        <v>50506000</v>
      </c>
      <c r="T722" s="16">
        <f>(SP500_Data[[#This Row],[Close]]-R723)/R723</f>
        <v>-1.8009594303205279E-3</v>
      </c>
      <c r="U722" s="21">
        <v>81154200</v>
      </c>
    </row>
    <row r="723" spans="1:21" x14ac:dyDescent="0.25">
      <c r="A723" s="2">
        <v>45254</v>
      </c>
      <c r="B723" s="21">
        <v>377.32998657226563</v>
      </c>
      <c r="C723" s="21">
        <v>377.97000122070313</v>
      </c>
      <c r="D723" s="21">
        <v>375.1400146484375</v>
      </c>
      <c r="E723" s="21">
        <v>377.42999267578131</v>
      </c>
      <c r="F723" s="16">
        <f>(StockData[[#This Row],[Close]]-E724)/E724</f>
        <v>-1.1115877225082046E-3</v>
      </c>
      <c r="G723" s="21">
        <v>10176600</v>
      </c>
      <c r="H723" s="21">
        <f>IF(ISNUMBER(E723),MAX($E$2:E723),"")</f>
        <v>542.07000732421875</v>
      </c>
      <c r="I723" s="21">
        <f>IF(AND(ISNUMBER(E723),ISNUMBER(H723)),E723/H723-1,"")</f>
        <v>-0.30372463413192352</v>
      </c>
      <c r="L723"/>
      <c r="M723"/>
      <c r="N723" s="2">
        <v>45254</v>
      </c>
      <c r="O723" s="21">
        <v>455.07000732421869</v>
      </c>
      <c r="P723" s="21">
        <v>455.5</v>
      </c>
      <c r="Q723" s="21">
        <v>454.73001098632813</v>
      </c>
      <c r="R723" s="21">
        <v>455.29998779296869</v>
      </c>
      <c r="S723">
        <v>29737400</v>
      </c>
      <c r="T723" s="16">
        <f>(SP500_Data[[#This Row],[Close]]-R724)/R724</f>
        <v>6.1535489881172029E-4</v>
      </c>
      <c r="U723" s="21">
        <v>62451700</v>
      </c>
    </row>
    <row r="724" spans="1:21" x14ac:dyDescent="0.25">
      <c r="A724" s="2">
        <v>45252</v>
      </c>
      <c r="B724" s="21">
        <v>378</v>
      </c>
      <c r="C724" s="21">
        <v>379.79000854492188</v>
      </c>
      <c r="D724" s="21">
        <v>374.97000122070313</v>
      </c>
      <c r="E724" s="21">
        <v>377.85000610351563</v>
      </c>
      <c r="F724" s="16">
        <f>(StockData[[#This Row],[Close]]-E725)/E725</f>
        <v>1.2812605370184169E-2</v>
      </c>
      <c r="G724" s="21">
        <v>23345300</v>
      </c>
      <c r="H724" s="21">
        <f>IF(ISNUMBER(E724),MAX($E$2:E724),"")</f>
        <v>542.07000732421875</v>
      </c>
      <c r="I724" s="21">
        <f>IF(AND(ISNUMBER(E724),ISNUMBER(H724)),E724/H724-1,"")</f>
        <v>-0.30294980168950969</v>
      </c>
      <c r="L724"/>
      <c r="M724"/>
      <c r="N724" s="2">
        <v>45252</v>
      </c>
      <c r="O724" s="21">
        <v>454.98001098632813</v>
      </c>
      <c r="P724" s="21">
        <v>456.3800048828125</v>
      </c>
      <c r="Q724" s="21">
        <v>453.8900146484375</v>
      </c>
      <c r="R724" s="21">
        <v>455.01998901367188</v>
      </c>
      <c r="S724">
        <v>59394900</v>
      </c>
      <c r="T724" s="16">
        <f>(SP500_Data[[#This Row],[Close]]-R725)/R725</f>
        <v>3.8608335923762541E-3</v>
      </c>
      <c r="U724" s="21">
        <v>78607300</v>
      </c>
    </row>
    <row r="725" spans="1:21" x14ac:dyDescent="0.25">
      <c r="A725" s="2">
        <v>45251</v>
      </c>
      <c r="B725" s="21">
        <v>375.67001342773438</v>
      </c>
      <c r="C725" s="21">
        <v>376.22000122070313</v>
      </c>
      <c r="D725" s="21">
        <v>371.1199951171875</v>
      </c>
      <c r="E725" s="21">
        <v>373.07000732421869</v>
      </c>
      <c r="F725" s="16">
        <f>(StockData[[#This Row],[Close]]-E726)/E726</f>
        <v>-1.1577986140634244E-2</v>
      </c>
      <c r="G725" s="21">
        <v>28423100</v>
      </c>
      <c r="H725" s="21">
        <f>IF(ISNUMBER(E725),MAX($E$2:E725),"")</f>
        <v>542.07000732421875</v>
      </c>
      <c r="I725" s="21">
        <f>IF(AND(ISNUMBER(E725),ISNUMBER(H725)),E725/H725-1,"")</f>
        <v>-0.31176784864785756</v>
      </c>
      <c r="L725"/>
      <c r="M725"/>
      <c r="N725" s="2">
        <v>45251</v>
      </c>
      <c r="O725" s="21">
        <v>453.17999267578131</v>
      </c>
      <c r="P725" s="21">
        <v>454.1300048828125</v>
      </c>
      <c r="Q725" s="21">
        <v>451.95999145507813</v>
      </c>
      <c r="R725" s="21">
        <v>453.26998901367188</v>
      </c>
      <c r="S725">
        <v>49244600</v>
      </c>
      <c r="T725" s="16">
        <f>(SP500_Data[[#This Row],[Close]]-R726)/R726</f>
        <v>-2.1794142796411359E-3</v>
      </c>
      <c r="U725" s="21">
        <v>80374400</v>
      </c>
    </row>
    <row r="726" spans="1:21" x14ac:dyDescent="0.25">
      <c r="A726" s="2">
        <v>45250</v>
      </c>
      <c r="B726" s="21">
        <v>371.22000122070313</v>
      </c>
      <c r="C726" s="21">
        <v>378.8699951171875</v>
      </c>
      <c r="D726" s="21">
        <v>371</v>
      </c>
      <c r="E726" s="21">
        <v>377.44000244140625</v>
      </c>
      <c r="F726" s="16">
        <f>(StockData[[#This Row],[Close]]-E727)/E727</f>
        <v>2.052182293533962E-2</v>
      </c>
      <c r="G726" s="21">
        <v>52465100</v>
      </c>
      <c r="H726" s="21">
        <f>IF(ISNUMBER(E726),MAX($E$2:E726),"")</f>
        <v>542.07000732421875</v>
      </c>
      <c r="I726" s="21">
        <f>IF(AND(ISNUMBER(E726),ISNUMBER(H726)),E726/H726-1,"")</f>
        <v>-0.30370616831479713</v>
      </c>
      <c r="L726"/>
      <c r="M726"/>
      <c r="N726" s="2">
        <v>45250</v>
      </c>
      <c r="O726" s="21">
        <v>450.52999877929688</v>
      </c>
      <c r="P726" s="21">
        <v>455.1300048828125</v>
      </c>
      <c r="Q726" s="21">
        <v>450.51998901367188</v>
      </c>
      <c r="R726" s="21">
        <v>454.260009765625</v>
      </c>
      <c r="S726">
        <v>69936200</v>
      </c>
      <c r="T726" s="16">
        <f>(SP500_Data[[#This Row],[Close]]-R727)/R727</f>
        <v>7.6976001129744082E-3</v>
      </c>
      <c r="U726" s="21">
        <v>113273300</v>
      </c>
    </row>
    <row r="727" spans="1:21" x14ac:dyDescent="0.25">
      <c r="A727" s="2">
        <v>45247</v>
      </c>
      <c r="B727" s="21">
        <v>373.6099853515625</v>
      </c>
      <c r="C727" s="21">
        <v>374.3699951171875</v>
      </c>
      <c r="D727" s="21">
        <v>367</v>
      </c>
      <c r="E727" s="21">
        <v>369.85000610351563</v>
      </c>
      <c r="F727" s="16">
        <f>(StockData[[#This Row],[Close]]-E728)/E728</f>
        <v>-1.6800933350932502E-2</v>
      </c>
      <c r="G727" s="21">
        <v>40157000</v>
      </c>
      <c r="H727" s="21">
        <f>IF(ISNUMBER(E727),MAX($E$2:E727),"")</f>
        <v>542.07000732421875</v>
      </c>
      <c r="I727" s="21">
        <f>IF(AND(ISNUMBER(E727),ISNUMBER(H727)),E727/H727-1,"")</f>
        <v>-0.31770804304562128</v>
      </c>
      <c r="L727"/>
      <c r="M727"/>
      <c r="N727" s="2">
        <v>45247</v>
      </c>
      <c r="O727" s="21">
        <v>450.239990234375</v>
      </c>
      <c r="P727" s="21">
        <v>451.42001342773438</v>
      </c>
      <c r="Q727" s="21">
        <v>449.29000854492188</v>
      </c>
      <c r="R727" s="21">
        <v>450.79000854492188</v>
      </c>
      <c r="S727">
        <v>83133200</v>
      </c>
      <c r="T727" s="16">
        <f>(SP500_Data[[#This Row],[Close]]-R728)/R728</f>
        <v>1.2438032670611004E-3</v>
      </c>
      <c r="U727" s="21">
        <v>70142700</v>
      </c>
    </row>
    <row r="728" spans="1:21" x14ac:dyDescent="0.25">
      <c r="A728" s="2">
        <v>45246</v>
      </c>
      <c r="B728" s="21">
        <v>370.95999145507813</v>
      </c>
      <c r="C728" s="21">
        <v>376.35000610351563</v>
      </c>
      <c r="D728" s="21">
        <v>370.17999267578131</v>
      </c>
      <c r="E728" s="21">
        <v>376.17001342773438</v>
      </c>
      <c r="F728" s="16">
        <f>(StockData[[#This Row],[Close]]-E729)/E729</f>
        <v>1.7583249286922929E-2</v>
      </c>
      <c r="G728" s="21">
        <v>27182300</v>
      </c>
      <c r="H728" s="21">
        <f>IF(ISNUMBER(E728),MAX($E$2:E728),"")</f>
        <v>542.07000732421875</v>
      </c>
      <c r="I728" s="21">
        <f>IF(AND(ISNUMBER(E728),ISNUMBER(H728)),E728/H728-1,"")</f>
        <v>-0.30604901886271962</v>
      </c>
      <c r="L728"/>
      <c r="M728"/>
      <c r="N728" s="2">
        <v>45246</v>
      </c>
      <c r="O728" s="21">
        <v>449.22000122070313</v>
      </c>
      <c r="P728" s="21">
        <v>450.55999755859375</v>
      </c>
      <c r="Q728" s="21">
        <v>448.1199951171875</v>
      </c>
      <c r="R728" s="21">
        <v>450.23001098632813</v>
      </c>
      <c r="S728">
        <v>66665800</v>
      </c>
      <c r="T728" s="16">
        <f>(SP500_Data[[#This Row],[Close]]-R729)/R729</f>
        <v>1.2231327154983759E-3</v>
      </c>
      <c r="U728" s="21">
        <v>87453000</v>
      </c>
    </row>
    <row r="729" spans="1:21" x14ac:dyDescent="0.25">
      <c r="A729" s="2">
        <v>45245</v>
      </c>
      <c r="B729" s="21">
        <v>371.27999877929688</v>
      </c>
      <c r="C729" s="21">
        <v>373.1300048828125</v>
      </c>
      <c r="D729" s="21">
        <v>367.1099853515625</v>
      </c>
      <c r="E729" s="21">
        <v>369.67001342773438</v>
      </c>
      <c r="F729" s="16">
        <f>(StockData[[#This Row],[Close]]-E730)/E730</f>
        <v>-1.6203732512476091E-3</v>
      </c>
      <c r="G729" s="21">
        <v>26860100</v>
      </c>
      <c r="H729" s="21">
        <f>IF(ISNUMBER(E729),MAX($E$2:E729),"")</f>
        <v>542.07000732421875</v>
      </c>
      <c r="I729" s="21">
        <f>IF(AND(ISNUMBER(E729),ISNUMBER(H729)),E729/H729-1,"")</f>
        <v>-0.31804008996456024</v>
      </c>
      <c r="L729"/>
      <c r="M729"/>
      <c r="N729" s="2">
        <v>45245</v>
      </c>
      <c r="O729" s="21">
        <v>450.1099853515625</v>
      </c>
      <c r="P729" s="21">
        <v>451.3800048828125</v>
      </c>
      <c r="Q729" s="21">
        <v>448.79998779296869</v>
      </c>
      <c r="R729" s="21">
        <v>449.67999267578131</v>
      </c>
      <c r="S729">
        <v>77327600</v>
      </c>
      <c r="T729" s="16">
        <f>(SP500_Data[[#This Row],[Close]]-R730)/R730</f>
        <v>2.1170451411642397E-3</v>
      </c>
      <c r="U729" s="21">
        <v>103760600</v>
      </c>
    </row>
    <row r="730" spans="1:21" x14ac:dyDescent="0.25">
      <c r="A730" s="2">
        <v>45244</v>
      </c>
      <c r="B730" s="21">
        <v>371.010009765625</v>
      </c>
      <c r="C730" s="21">
        <v>371.95001220703131</v>
      </c>
      <c r="D730" s="21">
        <v>367.35000610351563</v>
      </c>
      <c r="E730" s="21">
        <v>370.26998901367188</v>
      </c>
      <c r="F730" s="16">
        <f>(StockData[[#This Row],[Close]]-E731)/E731</f>
        <v>9.7905432791497993E-3</v>
      </c>
      <c r="G730" s="21">
        <v>27683900</v>
      </c>
      <c r="H730" s="21">
        <f>IF(ISNUMBER(E730),MAX($E$2:E730),"")</f>
        <v>542.07000732421875</v>
      </c>
      <c r="I730" s="21">
        <f>IF(AND(ISNUMBER(E730),ISNUMBER(H730)),E730/H730-1,"")</f>
        <v>-0.31693326690143031</v>
      </c>
      <c r="L730"/>
      <c r="M730"/>
      <c r="N730" s="2">
        <v>45244</v>
      </c>
      <c r="O730" s="21">
        <v>446.32000732421869</v>
      </c>
      <c r="P730" s="21">
        <v>450.05999755859375</v>
      </c>
      <c r="Q730" s="21">
        <v>446.08999633789063</v>
      </c>
      <c r="R730" s="21">
        <v>448.73001098632813</v>
      </c>
      <c r="S730">
        <v>97176900</v>
      </c>
      <c r="T730" s="16">
        <f>(SP500_Data[[#This Row],[Close]]-R731)/R731</f>
        <v>1.9400732632628648E-2</v>
      </c>
      <c r="U730" s="21">
        <v>83798600</v>
      </c>
    </row>
    <row r="731" spans="1:21" x14ac:dyDescent="0.25">
      <c r="A731" s="2">
        <v>45243</v>
      </c>
      <c r="B731" s="21">
        <v>368.22000122070313</v>
      </c>
      <c r="C731" s="21">
        <v>368.47000122070313</v>
      </c>
      <c r="D731" s="21">
        <v>365.89999389648438</v>
      </c>
      <c r="E731" s="21">
        <v>366.67999267578131</v>
      </c>
      <c r="F731" s="16">
        <f>(StockData[[#This Row],[Close]]-E732)/E732</f>
        <v>-8.088350808409776E-3</v>
      </c>
      <c r="G731" s="21">
        <v>19986500</v>
      </c>
      <c r="H731" s="21">
        <f>IF(ISNUMBER(E731),MAX($E$2:E731),"")</f>
        <v>542.07000732421875</v>
      </c>
      <c r="I731" s="21">
        <f>IF(AND(ISNUMBER(E731),ISNUMBER(H731)),E731/H731-1,"")</f>
        <v>-0.32355602095419844</v>
      </c>
      <c r="L731"/>
      <c r="M731"/>
      <c r="N731" s="2">
        <v>45243</v>
      </c>
      <c r="O731" s="21">
        <v>439.23001098632813</v>
      </c>
      <c r="P731" s="21">
        <v>441.32998657226563</v>
      </c>
      <c r="Q731" s="21">
        <v>438.42001342773438</v>
      </c>
      <c r="R731" s="21">
        <v>440.19000244140625</v>
      </c>
      <c r="S731">
        <v>52236100</v>
      </c>
      <c r="T731" s="16">
        <f>(SP500_Data[[#This Row],[Close]]-R732)/R732</f>
        <v>-9.5318518444638932E-4</v>
      </c>
      <c r="U731" s="21">
        <v>115111300</v>
      </c>
    </row>
    <row r="732" spans="1:21" x14ac:dyDescent="0.25">
      <c r="A732" s="2">
        <v>45240</v>
      </c>
      <c r="B732" s="21">
        <v>361.489990234375</v>
      </c>
      <c r="C732" s="21">
        <v>370.10000610351563</v>
      </c>
      <c r="D732" s="21">
        <v>361.07000732421869</v>
      </c>
      <c r="E732" s="21">
        <v>369.67001342773438</v>
      </c>
      <c r="F732" s="16">
        <f>(StockData[[#This Row],[Close]]-E733)/E733</f>
        <v>2.4896756010826554E-2</v>
      </c>
      <c r="G732" s="21">
        <v>28042100</v>
      </c>
      <c r="H732" s="21">
        <f>IF(ISNUMBER(E732),MAX($E$2:E732),"")</f>
        <v>542.07000732421875</v>
      </c>
      <c r="I732" s="21">
        <f>IF(AND(ISNUMBER(E732),ISNUMBER(H732)),E732/H732-1,"")</f>
        <v>-0.31804008996456024</v>
      </c>
      <c r="L732"/>
      <c r="M732"/>
      <c r="N732" s="2">
        <v>45240</v>
      </c>
      <c r="O732" s="21">
        <v>435.98001098632813</v>
      </c>
      <c r="P732" s="21">
        <v>440.92999267578131</v>
      </c>
      <c r="Q732" s="21">
        <v>433.82998657226563</v>
      </c>
      <c r="R732" s="21">
        <v>440.6099853515625</v>
      </c>
      <c r="S732">
        <v>89462200</v>
      </c>
      <c r="T732" s="16">
        <f>(SP500_Data[[#This Row],[Close]]-R733)/R733</f>
        <v>1.560480608246907E-2</v>
      </c>
      <c r="U732" s="21">
        <v>92258300</v>
      </c>
    </row>
    <row r="733" spans="1:21" x14ac:dyDescent="0.25">
      <c r="A733" s="2">
        <v>45239</v>
      </c>
      <c r="B733" s="21">
        <v>362.29998779296869</v>
      </c>
      <c r="C733" s="21">
        <v>364.79000854492188</v>
      </c>
      <c r="D733" s="21">
        <v>360.3599853515625</v>
      </c>
      <c r="E733" s="21">
        <v>360.69000244140625</v>
      </c>
      <c r="F733" s="16">
        <f>(StockData[[#This Row],[Close]]-E734)/E734</f>
        <v>-6.9108196070056874E-3</v>
      </c>
      <c r="G733" s="21">
        <v>24847300</v>
      </c>
      <c r="H733" s="21">
        <f>IF(ISNUMBER(E733),MAX($E$2:E733),"")</f>
        <v>542.07000732421875</v>
      </c>
      <c r="I733" s="21">
        <f>IF(AND(ISNUMBER(E733),ISNUMBER(H733)),E733/H733-1,"")</f>
        <v>-0.33460623615415575</v>
      </c>
      <c r="L733"/>
      <c r="M733"/>
      <c r="N733" s="2">
        <v>45239</v>
      </c>
      <c r="O733" s="21">
        <v>438.42999267578131</v>
      </c>
      <c r="P733" s="21">
        <v>438.47000122070313</v>
      </c>
      <c r="Q733" s="21">
        <v>433.39999389648438</v>
      </c>
      <c r="R733" s="21">
        <v>433.83999633789063</v>
      </c>
      <c r="S733">
        <v>83174400</v>
      </c>
      <c r="T733" s="16">
        <f>(SP500_Data[[#This Row],[Close]]-R734)/R734</f>
        <v>-7.7987505136863922E-3</v>
      </c>
      <c r="U733" s="21">
        <v>104705800</v>
      </c>
    </row>
    <row r="734" spans="1:21" x14ac:dyDescent="0.25">
      <c r="A734" s="2">
        <v>45238</v>
      </c>
      <c r="B734" s="21">
        <v>361.67999267578131</v>
      </c>
      <c r="C734" s="21">
        <v>363.8699951171875</v>
      </c>
      <c r="D734" s="21">
        <v>360.54998779296869</v>
      </c>
      <c r="E734" s="21">
        <v>363.20001220703131</v>
      </c>
      <c r="F734" s="16">
        <f>(StockData[[#This Row],[Close]]-E735)/E735</f>
        <v>7.4058010062261568E-3</v>
      </c>
      <c r="G734" s="21">
        <v>26767800</v>
      </c>
      <c r="H734" s="21">
        <f>IF(ISNUMBER(E734),MAX($E$2:E734),"")</f>
        <v>542.07000732421875</v>
      </c>
      <c r="I734" s="21">
        <f>IF(AND(ISNUMBER(E734),ISNUMBER(H734)),E734/H734-1,"")</f>
        <v>-0.32997581991324432</v>
      </c>
      <c r="L734"/>
      <c r="M734"/>
      <c r="N734" s="2">
        <v>45238</v>
      </c>
      <c r="O734" s="21">
        <v>437.54998779296869</v>
      </c>
      <c r="P734" s="21">
        <v>438.08999633789063</v>
      </c>
      <c r="Q734" s="21">
        <v>434.8699951171875</v>
      </c>
      <c r="R734" s="21">
        <v>437.25</v>
      </c>
      <c r="S734">
        <v>61746000</v>
      </c>
      <c r="T734" s="16">
        <f>(SP500_Data[[#This Row],[Close]]-R735)/R735</f>
        <v>7.3239953672887543E-4</v>
      </c>
      <c r="U734" s="21">
        <v>96168400</v>
      </c>
    </row>
    <row r="735" spans="1:21" x14ac:dyDescent="0.25">
      <c r="A735" s="2">
        <v>45237</v>
      </c>
      <c r="B735" s="21">
        <v>359.39999389648438</v>
      </c>
      <c r="C735" s="21">
        <v>362.45999145507813</v>
      </c>
      <c r="D735" s="21">
        <v>357.6300048828125</v>
      </c>
      <c r="E735" s="21">
        <v>360.52999877929688</v>
      </c>
      <c r="F735" s="16">
        <f>(StockData[[#This Row],[Close]]-E736)/E736</f>
        <v>1.1219252275251385E-2</v>
      </c>
      <c r="G735" s="21">
        <v>25833900</v>
      </c>
      <c r="H735" s="21">
        <f>IF(ISNUMBER(E735),MAX($E$2:E735),"")</f>
        <v>542.07000732421875</v>
      </c>
      <c r="I735" s="21">
        <f>IF(AND(ISNUMBER(E735),ISNUMBER(H735)),E735/H735-1,"")</f>
        <v>-0.33490140773706478</v>
      </c>
      <c r="L735"/>
      <c r="M735"/>
      <c r="N735" s="2">
        <v>45237</v>
      </c>
      <c r="O735" s="21">
        <v>435.69000244140625</v>
      </c>
      <c r="P735" s="21">
        <v>437.58999633789063</v>
      </c>
      <c r="Q735" s="21">
        <v>434.510009765625</v>
      </c>
      <c r="R735" s="21">
        <v>436.92999267578131</v>
      </c>
      <c r="S735">
        <v>64256100</v>
      </c>
      <c r="T735" s="16">
        <f>(SP500_Data[[#This Row],[Close]]-R736)/R736</f>
        <v>2.8460378421049882E-3</v>
      </c>
      <c r="U735" s="21">
        <v>70874500</v>
      </c>
    </row>
    <row r="736" spans="1:21" x14ac:dyDescent="0.25">
      <c r="A736" s="2">
        <v>45236</v>
      </c>
      <c r="B736" s="21">
        <v>353.45001220703125</v>
      </c>
      <c r="C736" s="21">
        <v>357.54000854492188</v>
      </c>
      <c r="D736" s="21">
        <v>353.35000610351563</v>
      </c>
      <c r="E736" s="21">
        <v>356.52999877929688</v>
      </c>
      <c r="F736" s="16">
        <f>(StockData[[#This Row],[Close]]-E737)/E737</f>
        <v>1.0572593864478766E-2</v>
      </c>
      <c r="G736" s="21">
        <v>23828300</v>
      </c>
      <c r="H736" s="21">
        <f>IF(ISNUMBER(E736),MAX($E$2:E736),"")</f>
        <v>542.07000732421875</v>
      </c>
      <c r="I736" s="21">
        <f>IF(AND(ISNUMBER(E736),ISNUMBER(H736)),E736/H736-1,"")</f>
        <v>-0.34228052841512058</v>
      </c>
      <c r="L736"/>
      <c r="M736"/>
      <c r="N736" s="2">
        <v>45236</v>
      </c>
      <c r="O736" s="21">
        <v>435.47000122070313</v>
      </c>
      <c r="P736" s="21">
        <v>436.14999389648438</v>
      </c>
      <c r="Q736" s="21">
        <v>433.67999267578131</v>
      </c>
      <c r="R736" s="21">
        <v>435.69000244140625</v>
      </c>
      <c r="S736">
        <v>67831700</v>
      </c>
      <c r="T736" s="16">
        <f>(SP500_Data[[#This Row],[Close]]-R737)/R737</f>
        <v>2.3004899914503885E-3</v>
      </c>
      <c r="U736" s="21">
        <v>100829700</v>
      </c>
    </row>
    <row r="737" spans="1:21" x14ac:dyDescent="0.25">
      <c r="A737" s="2">
        <v>45233</v>
      </c>
      <c r="B737" s="21">
        <v>349.6300048828125</v>
      </c>
      <c r="C737" s="21">
        <v>354.3900146484375</v>
      </c>
      <c r="D737" s="21">
        <v>347.32998657226563</v>
      </c>
      <c r="E737" s="21">
        <v>352.79998779296875</v>
      </c>
      <c r="F737" s="16">
        <f>(StockData[[#This Row],[Close]]-E738)/E738</f>
        <v>1.2861679991238637E-2</v>
      </c>
      <c r="G737" s="21">
        <v>23637700</v>
      </c>
      <c r="H737" s="21">
        <f>IF(ISNUMBER(E737),MAX($E$2:E737),"")</f>
        <v>542.07000732421875</v>
      </c>
      <c r="I737" s="21">
        <f>IF(AND(ISNUMBER(E737),ISNUMBER(H737)),E737/H737-1,"")</f>
        <v>-0.34916157871476783</v>
      </c>
      <c r="L737"/>
      <c r="M737"/>
      <c r="N737" s="2">
        <v>45233</v>
      </c>
      <c r="O737" s="21">
        <v>433.1400146484375</v>
      </c>
      <c r="P737" s="21">
        <v>436.29000854492188</v>
      </c>
      <c r="Q737" s="21">
        <v>433.010009765625</v>
      </c>
      <c r="R737" s="21">
        <v>434.69000244140625</v>
      </c>
      <c r="S737">
        <v>100167800</v>
      </c>
      <c r="T737" s="16">
        <f>(SP500_Data[[#This Row],[Close]]-R738)/R738</f>
        <v>9.1233925775039918E-3</v>
      </c>
      <c r="U737" s="21">
        <v>104095800</v>
      </c>
    </row>
    <row r="738" spans="1:21" x14ac:dyDescent="0.25">
      <c r="A738" s="2">
        <v>45232</v>
      </c>
      <c r="B738" s="21">
        <v>347.239990234375</v>
      </c>
      <c r="C738" s="21">
        <v>348.82998657226563</v>
      </c>
      <c r="D738" s="21">
        <v>344.76998901367188</v>
      </c>
      <c r="E738" s="21">
        <v>348.32000732421875</v>
      </c>
      <c r="F738" s="16">
        <f>(StockData[[#This Row],[Close]]-E739)/E739</f>
        <v>6.5015746883030738E-3</v>
      </c>
      <c r="G738" s="21">
        <v>24348100</v>
      </c>
      <c r="H738" s="21">
        <f>IF(ISNUMBER(E738),MAX($E$2:E738),"")</f>
        <v>542.07000732421875</v>
      </c>
      <c r="I738" s="21">
        <f>IF(AND(ISNUMBER(E738),ISNUMBER(H738)),E738/H738-1,"")</f>
        <v>-0.35742615784332765</v>
      </c>
      <c r="L738"/>
      <c r="M738"/>
      <c r="N738" s="2">
        <v>45232</v>
      </c>
      <c r="O738" s="21">
        <v>426.57998657226563</v>
      </c>
      <c r="P738" s="21">
        <v>430.92001342773438</v>
      </c>
      <c r="Q738" s="21">
        <v>426.55999755859375</v>
      </c>
      <c r="R738" s="21">
        <v>430.760009765625</v>
      </c>
      <c r="S738">
        <v>94938900</v>
      </c>
      <c r="T738" s="16">
        <f>(SP500_Data[[#This Row],[Close]]-R739)/R739</f>
        <v>1.91643544062217E-2</v>
      </c>
      <c r="U738" s="21">
        <v>82562600</v>
      </c>
    </row>
    <row r="739" spans="1:21" x14ac:dyDescent="0.25">
      <c r="A739" s="2">
        <v>45231</v>
      </c>
      <c r="B739" s="21">
        <v>339.79000854492188</v>
      </c>
      <c r="C739" s="21">
        <v>347.42001342773438</v>
      </c>
      <c r="D739" s="21">
        <v>339.64999389648438</v>
      </c>
      <c r="E739" s="21">
        <v>346.07000732421875</v>
      </c>
      <c r="F739" s="16">
        <f>(StockData[[#This Row],[Close]]-E740)/E740</f>
        <v>2.3542700060690369E-2</v>
      </c>
      <c r="G739" s="21">
        <v>28158800</v>
      </c>
      <c r="H739" s="21">
        <f>IF(ISNUMBER(E739),MAX($E$2:E739),"")</f>
        <v>542.07000732421875</v>
      </c>
      <c r="I739" s="21">
        <f>IF(AND(ISNUMBER(E739),ISNUMBER(H739)),E739/H739-1,"")</f>
        <v>-0.36157691322473406</v>
      </c>
      <c r="L739"/>
      <c r="M739"/>
      <c r="N739" s="2">
        <v>45231</v>
      </c>
      <c r="O739" s="21">
        <v>419.20001220703131</v>
      </c>
      <c r="P739" s="21">
        <v>423.5</v>
      </c>
      <c r="Q739" s="21">
        <v>418.64999389648438</v>
      </c>
      <c r="R739" s="21">
        <v>422.66000366210938</v>
      </c>
      <c r="S739">
        <v>98068100</v>
      </c>
      <c r="T739" s="16">
        <f>(SP500_Data[[#This Row],[Close]]-R740)/R740</f>
        <v>1.0664732962442226E-2</v>
      </c>
      <c r="U739" s="21">
        <v>66514600</v>
      </c>
    </row>
    <row r="740" spans="1:21" x14ac:dyDescent="0.25">
      <c r="A740" s="2">
        <v>45230</v>
      </c>
      <c r="B740" s="21">
        <v>338.85000610351563</v>
      </c>
      <c r="C740" s="21">
        <v>339</v>
      </c>
      <c r="D740" s="21">
        <v>334.69000244140625</v>
      </c>
      <c r="E740" s="21">
        <v>338.1099853515625</v>
      </c>
      <c r="F740" s="16">
        <f>(StockData[[#This Row],[Close]]-E741)/E741</f>
        <v>2.3716693805667143E-3</v>
      </c>
      <c r="G740" s="21">
        <v>20265300</v>
      </c>
      <c r="H740" s="21">
        <f>IF(ISNUMBER(E740),MAX($E$2:E740),"")</f>
        <v>542.07000732421875</v>
      </c>
      <c r="I740" s="21">
        <f>IF(AND(ISNUMBER(E740),ISNUMBER(H740)),E740/H740-1,"")</f>
        <v>-0.3762614039087856</v>
      </c>
      <c r="L740"/>
      <c r="M740"/>
      <c r="N740" s="2">
        <v>45230</v>
      </c>
      <c r="O740" s="21">
        <v>416.17999267578131</v>
      </c>
      <c r="P740" s="21">
        <v>418.52999877929688</v>
      </c>
      <c r="Q740" s="21">
        <v>414.20999145507813</v>
      </c>
      <c r="R740" s="21">
        <v>418.20001220703131</v>
      </c>
      <c r="S740">
        <v>79665200</v>
      </c>
      <c r="T740" s="16">
        <f>(SP500_Data[[#This Row],[Close]]-R741)/R741</f>
        <v>6.2802663493820932E-3</v>
      </c>
      <c r="U740" s="21">
        <v>55752200</v>
      </c>
    </row>
    <row r="741" spans="1:21" x14ac:dyDescent="0.25">
      <c r="A741" s="2">
        <v>45229</v>
      </c>
      <c r="B741" s="21">
        <v>333.41000366210938</v>
      </c>
      <c r="C741" s="21">
        <v>339.45001220703125</v>
      </c>
      <c r="D741" s="21">
        <v>331.82998657226563</v>
      </c>
      <c r="E741" s="21">
        <v>337.30999755859375</v>
      </c>
      <c r="F741" s="16">
        <f>(StockData[[#This Row],[Close]]-E742)/E742</f>
        <v>2.2740365833414607E-2</v>
      </c>
      <c r="G741" s="21">
        <v>22828100</v>
      </c>
      <c r="H741" s="21">
        <f>IF(ISNUMBER(E741),MAX($E$2:E741),"")</f>
        <v>542.07000732421875</v>
      </c>
      <c r="I741" s="21">
        <f>IF(AND(ISNUMBER(E741),ISNUMBER(H741)),E741/H741-1,"")</f>
        <v>-0.37773720552510759</v>
      </c>
      <c r="L741"/>
      <c r="M741"/>
      <c r="N741" s="2">
        <v>45229</v>
      </c>
      <c r="O741" s="21">
        <v>413.55999755859375</v>
      </c>
      <c r="P741" s="21">
        <v>416.67999267578131</v>
      </c>
      <c r="Q741" s="21">
        <v>412.22000122070313</v>
      </c>
      <c r="R741" s="21">
        <v>415.58999633789063</v>
      </c>
      <c r="S741">
        <v>86562700</v>
      </c>
      <c r="T741" s="16">
        <f>(SP500_Data[[#This Row],[Close]]-R742)/R742</f>
        <v>1.195578978688063E-2</v>
      </c>
      <c r="U741" s="21">
        <v>111848900</v>
      </c>
    </row>
    <row r="742" spans="1:21" x14ac:dyDescent="0.25">
      <c r="A742" s="2">
        <v>45226</v>
      </c>
      <c r="B742" s="21">
        <v>330.42999267578125</v>
      </c>
      <c r="C742" s="21">
        <v>336.72000122070313</v>
      </c>
      <c r="D742" s="21">
        <v>328.39999389648438</v>
      </c>
      <c r="E742" s="21">
        <v>329.80999755859375</v>
      </c>
      <c r="F742" s="16">
        <f>(StockData[[#This Row],[Close]]-E743)/E743</f>
        <v>5.855569930102473E-3</v>
      </c>
      <c r="G742" s="21">
        <v>29856500</v>
      </c>
      <c r="H742" s="21">
        <f>IF(ISNUMBER(E742),MAX($E$2:E742),"")</f>
        <v>542.07000732421875</v>
      </c>
      <c r="I742" s="21">
        <f>IF(AND(ISNUMBER(E742),ISNUMBER(H742)),E742/H742-1,"")</f>
        <v>-0.39157305679646226</v>
      </c>
      <c r="L742"/>
      <c r="M742"/>
      <c r="N742" s="2">
        <v>45226</v>
      </c>
      <c r="O742" s="21">
        <v>414.19000244140625</v>
      </c>
      <c r="P742" s="21">
        <v>414.60000610351563</v>
      </c>
      <c r="Q742" s="21">
        <v>409.20999145507813</v>
      </c>
      <c r="R742" s="21">
        <v>410.67999267578131</v>
      </c>
      <c r="S742">
        <v>107367700</v>
      </c>
      <c r="T742" s="16">
        <f>(SP500_Data[[#This Row],[Close]]-R743)/R743</f>
        <v>-4.5327722034155336E-3</v>
      </c>
      <c r="U742" s="21">
        <v>83430800</v>
      </c>
    </row>
    <row r="743" spans="1:21" x14ac:dyDescent="0.25">
      <c r="A743" s="2">
        <v>45225</v>
      </c>
      <c r="B743" s="21">
        <v>340.54000854492188</v>
      </c>
      <c r="C743" s="21">
        <v>341.6300048828125</v>
      </c>
      <c r="D743" s="21">
        <v>326.94000244140625</v>
      </c>
      <c r="E743" s="21">
        <v>327.8900146484375</v>
      </c>
      <c r="F743" s="16">
        <f>(StockData[[#This Row],[Close]]-E744)/E744</f>
        <v>-3.7514304974211855E-2</v>
      </c>
      <c r="G743" s="21">
        <v>37828500</v>
      </c>
      <c r="H743" s="21">
        <f>IF(ISNUMBER(E743),MAX($E$2:E743),"")</f>
        <v>542.07000732421875</v>
      </c>
      <c r="I743" s="21">
        <f>IF(AND(ISNUMBER(E743),ISNUMBER(H743)),E743/H743-1,"")</f>
        <v>-0.3951150031949241</v>
      </c>
      <c r="L743"/>
      <c r="M743"/>
      <c r="N743" s="2">
        <v>45225</v>
      </c>
      <c r="O743" s="21">
        <v>416.45001220703131</v>
      </c>
      <c r="P743" s="21">
        <v>417.32998657226563</v>
      </c>
      <c r="Q743" s="21">
        <v>411.60000610351563</v>
      </c>
      <c r="R743" s="21">
        <v>412.54998779296869</v>
      </c>
      <c r="S743">
        <v>115156800</v>
      </c>
      <c r="T743" s="16">
        <f>(SP500_Data[[#This Row],[Close]]-R744)/R744</f>
        <v>-1.1974614168780961E-2</v>
      </c>
      <c r="U743" s="21">
        <v>60199300</v>
      </c>
    </row>
    <row r="744" spans="1:21" x14ac:dyDescent="0.25">
      <c r="A744" s="2">
        <v>45224</v>
      </c>
      <c r="B744" s="21">
        <v>345.01998901367188</v>
      </c>
      <c r="C744" s="21">
        <v>346.20001220703125</v>
      </c>
      <c r="D744" s="21">
        <v>337.6199951171875</v>
      </c>
      <c r="E744" s="21">
        <v>340.67001342773438</v>
      </c>
      <c r="F744" s="16">
        <f>(StockData[[#This Row],[Close]]-E745)/E745</f>
        <v>3.0678046428119346E-2</v>
      </c>
      <c r="G744" s="21">
        <v>55053800</v>
      </c>
      <c r="H744" s="21">
        <f>IF(ISNUMBER(E744),MAX($E$2:E744),"")</f>
        <v>542.07000732421875</v>
      </c>
      <c r="I744" s="21">
        <f>IF(AND(ISNUMBER(E744),ISNUMBER(H744)),E744/H744-1,"")</f>
        <v>-0.37153871488046475</v>
      </c>
      <c r="L744"/>
      <c r="M744"/>
      <c r="N744" s="2">
        <v>45224</v>
      </c>
      <c r="O744" s="21">
        <v>421.8900146484375</v>
      </c>
      <c r="P744" s="21">
        <v>421.92001342773438</v>
      </c>
      <c r="Q744" s="21">
        <v>417.01998901367188</v>
      </c>
      <c r="R744" s="21">
        <v>417.54998779296869</v>
      </c>
      <c r="S744">
        <v>94223200</v>
      </c>
      <c r="T744" s="16">
        <f>(SP500_Data[[#This Row],[Close]]-R745)/R745</f>
        <v>-1.4352187096675798E-2</v>
      </c>
      <c r="U744" s="21">
        <v>67565400</v>
      </c>
    </row>
    <row r="745" spans="1:21" x14ac:dyDescent="0.25">
      <c r="A745" s="2">
        <v>45223</v>
      </c>
      <c r="B745" s="21">
        <v>331.29998779296875</v>
      </c>
      <c r="C745" s="21">
        <v>331.83999633789063</v>
      </c>
      <c r="D745" s="21">
        <v>327.60000610351563</v>
      </c>
      <c r="E745" s="21">
        <v>330.52999877929688</v>
      </c>
      <c r="F745" s="16">
        <f>(StockData[[#This Row],[Close]]-E746)/E746</f>
        <v>3.6742117945080593E-3</v>
      </c>
      <c r="G745" s="21">
        <v>31153600</v>
      </c>
      <c r="H745" s="21">
        <f>IF(ISNUMBER(E745),MAX($E$2:E745),"")</f>
        <v>542.07000732421875</v>
      </c>
      <c r="I745" s="21">
        <f>IF(AND(ISNUMBER(E745),ISNUMBER(H745)),E745/H745-1,"")</f>
        <v>-0.39024481282248324</v>
      </c>
      <c r="L745"/>
      <c r="M745"/>
      <c r="N745" s="2">
        <v>45223</v>
      </c>
      <c r="O745" s="21">
        <v>422.64999389648438</v>
      </c>
      <c r="P745" s="21">
        <v>424.82000732421869</v>
      </c>
      <c r="Q745" s="21">
        <v>420.739990234375</v>
      </c>
      <c r="R745" s="21">
        <v>423.6300048828125</v>
      </c>
      <c r="S745">
        <v>78564200</v>
      </c>
      <c r="T745" s="16">
        <f>(SP500_Data[[#This Row],[Close]]-R746)/R746</f>
        <v>7.5393937405648708E-3</v>
      </c>
      <c r="U745" s="21">
        <v>60180100</v>
      </c>
    </row>
    <row r="746" spans="1:21" x14ac:dyDescent="0.25">
      <c r="A746" s="2">
        <v>45222</v>
      </c>
      <c r="B746" s="21">
        <v>325.47000122070313</v>
      </c>
      <c r="C746" s="21">
        <v>332.73001098632813</v>
      </c>
      <c r="D746" s="21">
        <v>324.3900146484375</v>
      </c>
      <c r="E746" s="21">
        <v>329.32000732421875</v>
      </c>
      <c r="F746" s="16">
        <f>(StockData[[#This Row],[Close]]-E747)/E747</f>
        <v>8.1121431033050855E-3</v>
      </c>
      <c r="G746" s="21">
        <v>24374700</v>
      </c>
      <c r="H746" s="21">
        <f>IF(ISNUMBER(E746),MAX($E$2:E746),"")</f>
        <v>542.07000732421875</v>
      </c>
      <c r="I746" s="21">
        <f>IF(AND(ISNUMBER(E746),ISNUMBER(H746)),E746/H746-1,"")</f>
        <v>-0.39247698106409268</v>
      </c>
      <c r="L746"/>
      <c r="M746"/>
      <c r="N746" s="2">
        <v>45222</v>
      </c>
      <c r="O746" s="21">
        <v>419.6099853515625</v>
      </c>
      <c r="P746" s="21">
        <v>424.45001220703131</v>
      </c>
      <c r="Q746" s="21">
        <v>417.79998779296869</v>
      </c>
      <c r="R746" s="21">
        <v>420.45999145507813</v>
      </c>
      <c r="S746">
        <v>92035100</v>
      </c>
      <c r="T746" s="16">
        <f>(SP500_Data[[#This Row],[Close]]-R747)/R747</f>
        <v>-1.7332106225139575E-3</v>
      </c>
      <c r="U746" s="21">
        <v>61659700</v>
      </c>
    </row>
    <row r="747" spans="1:21" x14ac:dyDescent="0.25">
      <c r="A747" s="2">
        <v>45219</v>
      </c>
      <c r="B747" s="21">
        <v>331.72000122070313</v>
      </c>
      <c r="C747" s="21">
        <v>331.92001342773438</v>
      </c>
      <c r="D747" s="21">
        <v>325.45001220703125</v>
      </c>
      <c r="E747" s="21">
        <v>326.67001342773438</v>
      </c>
      <c r="F747" s="16">
        <f>(StockData[[#This Row],[Close]]-E748)/E748</f>
        <v>-1.403475127879629E-2</v>
      </c>
      <c r="G747" s="21">
        <v>25027700</v>
      </c>
      <c r="H747" s="21">
        <f>IF(ISNUMBER(E747),MAX($E$2:E747),"")</f>
        <v>542.07000732421875</v>
      </c>
      <c r="I747" s="21">
        <f>IF(AND(ISNUMBER(E747),ISNUMBER(H747)),E747/H747-1,"")</f>
        <v>-0.39736563725366014</v>
      </c>
      <c r="L747"/>
      <c r="M747"/>
      <c r="N747" s="2">
        <v>45219</v>
      </c>
      <c r="O747" s="21">
        <v>425.98001098632813</v>
      </c>
      <c r="P747" s="21">
        <v>426.54000854492188</v>
      </c>
      <c r="Q747" s="21">
        <v>421.07998657226563</v>
      </c>
      <c r="R747" s="21">
        <v>421.19000244140625</v>
      </c>
      <c r="S747">
        <v>123919900</v>
      </c>
      <c r="T747" s="16">
        <f>(SP500_Data[[#This Row],[Close]]-R748)/R748</f>
        <v>-1.228804334679871E-2</v>
      </c>
      <c r="U747" s="21">
        <v>70355400</v>
      </c>
    </row>
    <row r="748" spans="1:21" x14ac:dyDescent="0.25">
      <c r="A748" s="2">
        <v>45218</v>
      </c>
      <c r="B748" s="21">
        <v>332.14999389648438</v>
      </c>
      <c r="C748" s="21">
        <v>336.8800048828125</v>
      </c>
      <c r="D748" s="21">
        <v>330.91000366210938</v>
      </c>
      <c r="E748" s="21">
        <v>331.32000732421875</v>
      </c>
      <c r="F748" s="16">
        <f>(StockData[[#This Row],[Close]]-E749)/E749</f>
        <v>3.6655115759906313E-3</v>
      </c>
      <c r="G748" s="21">
        <v>25052100</v>
      </c>
      <c r="H748" s="21">
        <f>IF(ISNUMBER(E748),MAX($E$2:E748),"")</f>
        <v>542.07000732421875</v>
      </c>
      <c r="I748" s="21">
        <f>IF(AND(ISNUMBER(E748),ISNUMBER(H748)),E748/H748-1,"")</f>
        <v>-0.38878742072506478</v>
      </c>
      <c r="L748"/>
      <c r="M748"/>
      <c r="N748" s="2">
        <v>45218</v>
      </c>
      <c r="O748" s="21">
        <v>430.95001220703131</v>
      </c>
      <c r="P748" s="21">
        <v>432.82000732421869</v>
      </c>
      <c r="Q748" s="21">
        <v>425.73001098632813</v>
      </c>
      <c r="R748" s="21">
        <v>426.42999267578131</v>
      </c>
      <c r="S748">
        <v>121323000</v>
      </c>
      <c r="T748" s="16">
        <f>(SP500_Data[[#This Row],[Close]]-R749)/R749</f>
        <v>-8.7864039756768882E-3</v>
      </c>
      <c r="U748" s="21">
        <v>70758500</v>
      </c>
    </row>
    <row r="749" spans="1:21" x14ac:dyDescent="0.25">
      <c r="A749" s="2">
        <v>45217</v>
      </c>
      <c r="B749" s="21">
        <v>332.489990234375</v>
      </c>
      <c r="C749" s="21">
        <v>335.58999633789063</v>
      </c>
      <c r="D749" s="21">
        <v>328.29998779296875</v>
      </c>
      <c r="E749" s="21">
        <v>330.1099853515625</v>
      </c>
      <c r="F749" s="16">
        <f>(StockData[[#This Row],[Close]]-E750)/E750</f>
        <v>-5.872469497585779E-3</v>
      </c>
      <c r="G749" s="21">
        <v>23153600</v>
      </c>
      <c r="H749" s="21">
        <f>IF(ISNUMBER(E749),MAX($E$2:E749),"")</f>
        <v>542.07000732421875</v>
      </c>
      <c r="I749" s="21">
        <f>IF(AND(ISNUMBER(E749),ISNUMBER(H749)),E749/H749-1,"")</f>
        <v>-0.39101964526489719</v>
      </c>
      <c r="L749"/>
      <c r="M749"/>
      <c r="N749" s="2">
        <v>45217</v>
      </c>
      <c r="O749" s="21">
        <v>434.19000244140625</v>
      </c>
      <c r="P749" s="21">
        <v>435.17999267578131</v>
      </c>
      <c r="Q749" s="21">
        <v>429.08999633789063</v>
      </c>
      <c r="R749" s="21">
        <v>430.20999145507813</v>
      </c>
      <c r="S749">
        <v>93559800</v>
      </c>
      <c r="T749" s="16">
        <f>(SP500_Data[[#This Row],[Close]]-R750)/R750</f>
        <v>-1.3325071567788997E-2</v>
      </c>
      <c r="U749" s="21">
        <v>55166200</v>
      </c>
    </row>
    <row r="750" spans="1:21" x14ac:dyDescent="0.25">
      <c r="A750" s="2">
        <v>45216</v>
      </c>
      <c r="B750" s="21">
        <v>329.58999633789063</v>
      </c>
      <c r="C750" s="21">
        <v>333.45999145507813</v>
      </c>
      <c r="D750" s="21">
        <v>327.41000366210938</v>
      </c>
      <c r="E750" s="21">
        <v>332.05999755859375</v>
      </c>
      <c r="F750" s="16">
        <f>(StockData[[#This Row],[Close]]-E751)/E751</f>
        <v>-1.7436780432347017E-3</v>
      </c>
      <c r="G750" s="21">
        <v>18338500</v>
      </c>
      <c r="H750" s="21">
        <f>IF(ISNUMBER(E750),MAX($E$2:E750),"")</f>
        <v>542.07000732421875</v>
      </c>
      <c r="I750" s="21">
        <f>IF(AND(ISNUMBER(E750),ISNUMBER(H750)),E750/H750-1,"")</f>
        <v>-0.38742230141505585</v>
      </c>
      <c r="L750"/>
      <c r="M750"/>
      <c r="N750" s="2">
        <v>45216</v>
      </c>
      <c r="O750" s="21">
        <v>432.80999755859375</v>
      </c>
      <c r="P750" s="21">
        <v>438.1400146484375</v>
      </c>
      <c r="Q750" s="21">
        <v>432.45001220703131</v>
      </c>
      <c r="R750" s="21">
        <v>436.01998901367188</v>
      </c>
      <c r="S750">
        <v>75324700</v>
      </c>
      <c r="T750" s="16">
        <f>(SP500_Data[[#This Row],[Close]]-R751)/R751</f>
        <v>-4.5912143054959002E-5</v>
      </c>
      <c r="U750" s="21">
        <v>58944100</v>
      </c>
    </row>
    <row r="751" spans="1:21" x14ac:dyDescent="0.25">
      <c r="A751" s="2">
        <v>45215</v>
      </c>
      <c r="B751" s="21">
        <v>331.04998779296875</v>
      </c>
      <c r="C751" s="21">
        <v>336.1400146484375</v>
      </c>
      <c r="D751" s="21">
        <v>330.60000610351563</v>
      </c>
      <c r="E751" s="21">
        <v>332.6400146484375</v>
      </c>
      <c r="F751" s="16">
        <f>(StockData[[#This Row],[Close]]-E752)/E752</f>
        <v>1.4981855483214216E-2</v>
      </c>
      <c r="G751" s="21">
        <v>22158000</v>
      </c>
      <c r="H751" s="21">
        <f>IF(ISNUMBER(E751),MAX($E$2:E751),"")</f>
        <v>542.07000732421875</v>
      </c>
      <c r="I751" s="21">
        <f>IF(AND(ISNUMBER(E751),ISNUMBER(H751)),E751/H751-1,"")</f>
        <v>-0.38635229738973287</v>
      </c>
      <c r="L751"/>
      <c r="M751"/>
      <c r="N751" s="2">
        <v>45215</v>
      </c>
      <c r="O751" s="21">
        <v>433.82000732421869</v>
      </c>
      <c r="P751" s="21">
        <v>437.1400146484375</v>
      </c>
      <c r="Q751" s="21">
        <v>433.57000732421869</v>
      </c>
      <c r="R751" s="21">
        <v>436.04000854492188</v>
      </c>
      <c r="S751">
        <v>75433200</v>
      </c>
      <c r="T751" s="16">
        <f>(SP500_Data[[#This Row],[Close]]-R752)/R752</f>
        <v>1.0521456651035632E-2</v>
      </c>
      <c r="U751" s="21">
        <v>66084600</v>
      </c>
    </row>
    <row r="752" spans="1:21" x14ac:dyDescent="0.25">
      <c r="A752" s="2">
        <v>45212</v>
      </c>
      <c r="B752" s="21">
        <v>332.3800048828125</v>
      </c>
      <c r="C752" s="21">
        <v>333.82998657226563</v>
      </c>
      <c r="D752" s="21">
        <v>326.3599853515625</v>
      </c>
      <c r="E752" s="21">
        <v>327.73001098632813</v>
      </c>
      <c r="F752" s="16">
        <f>(StockData[[#This Row],[Close]]-E753)/E753</f>
        <v>-1.035750887139425E-2</v>
      </c>
      <c r="G752" s="21">
        <v>21072400</v>
      </c>
      <c r="H752" s="21">
        <f>IF(ISNUMBER(E752),MAX($E$2:E752),"")</f>
        <v>542.07000732421875</v>
      </c>
      <c r="I752" s="21">
        <f>IF(AND(ISNUMBER(E752),ISNUMBER(H752)),E752/H752-1,"")</f>
        <v>-0.39541017477783313</v>
      </c>
      <c r="L752"/>
      <c r="M752"/>
      <c r="N752" s="2">
        <v>45212</v>
      </c>
      <c r="O752" s="21">
        <v>435.20999145507813</v>
      </c>
      <c r="P752" s="21">
        <v>436.45001220703131</v>
      </c>
      <c r="Q752" s="21">
        <v>429.8800048828125</v>
      </c>
      <c r="R752" s="21">
        <v>431.5</v>
      </c>
      <c r="S752">
        <v>95143100</v>
      </c>
      <c r="T752" s="16">
        <f>(SP500_Data[[#This Row],[Close]]-R753)/R753</f>
        <v>-4.9808689846167226E-3</v>
      </c>
      <c r="U752" s="21">
        <v>69053900</v>
      </c>
    </row>
    <row r="753" spans="1:21" x14ac:dyDescent="0.25">
      <c r="A753" s="2">
        <v>45211</v>
      </c>
      <c r="B753" s="21">
        <v>330.57000732421875</v>
      </c>
      <c r="C753" s="21">
        <v>333.6300048828125</v>
      </c>
      <c r="D753" s="21">
        <v>328.72000122070313</v>
      </c>
      <c r="E753" s="21">
        <v>331.16000366210938</v>
      </c>
      <c r="F753" s="16">
        <f>(StockData[[#This Row],[Close]]-E754)/E754</f>
        <v>-3.7904148809587744E-3</v>
      </c>
      <c r="G753" s="21">
        <v>19313100</v>
      </c>
      <c r="H753" s="21">
        <f>IF(ISNUMBER(E753),MAX($E$2:E753),"")</f>
        <v>542.07000732421875</v>
      </c>
      <c r="I753" s="21">
        <f>IF(AND(ISNUMBER(E753),ISNUMBER(H753)),E753/H753-1,"")</f>
        <v>-0.38908259230797382</v>
      </c>
      <c r="L753"/>
      <c r="M753"/>
      <c r="N753" s="2">
        <v>45211</v>
      </c>
      <c r="O753" s="21">
        <v>436.95001220703131</v>
      </c>
      <c r="P753" s="21">
        <v>437.33999633789063</v>
      </c>
      <c r="Q753" s="21">
        <v>431.23001098632813</v>
      </c>
      <c r="R753" s="21">
        <v>433.66000366210938</v>
      </c>
      <c r="S753">
        <v>81154200</v>
      </c>
      <c r="T753" s="16">
        <f>(SP500_Data[[#This Row],[Close]]-R754)/R754</f>
        <v>-6.0964512684671245E-3</v>
      </c>
      <c r="U753" s="21">
        <v>83081900</v>
      </c>
    </row>
    <row r="754" spans="1:21" x14ac:dyDescent="0.25">
      <c r="A754" s="2">
        <v>45210</v>
      </c>
      <c r="B754" s="21">
        <v>331.20999145507813</v>
      </c>
      <c r="C754" s="21">
        <v>332.82000732421875</v>
      </c>
      <c r="D754" s="21">
        <v>329.1400146484375</v>
      </c>
      <c r="E754" s="21">
        <v>332.42001342773438</v>
      </c>
      <c r="F754" s="16">
        <f>(StockData[[#This Row],[Close]]-E755)/E755</f>
        <v>1.2271989401417233E-2</v>
      </c>
      <c r="G754" s="21">
        <v>20063200</v>
      </c>
      <c r="H754" s="21">
        <f>IF(ISNUMBER(E754),MAX($E$2:E754),"")</f>
        <v>542.07000732421875</v>
      </c>
      <c r="I754" s="21">
        <f>IF(AND(ISNUMBER(E754),ISNUMBER(H754)),E754/H754-1,"")</f>
        <v>-0.38675815127895485</v>
      </c>
      <c r="L754"/>
      <c r="M754"/>
      <c r="N754" s="2">
        <v>45210</v>
      </c>
      <c r="O754" s="21">
        <v>435.6400146484375</v>
      </c>
      <c r="P754" s="21">
        <v>436.57998657226563</v>
      </c>
      <c r="Q754" s="21">
        <v>433.17999267578131</v>
      </c>
      <c r="R754" s="21">
        <v>436.32000732421869</v>
      </c>
      <c r="S754">
        <v>62451700</v>
      </c>
      <c r="T754" s="16">
        <f>(SP500_Data[[#This Row],[Close]]-R755)/R755</f>
        <v>4.0962828377005597E-3</v>
      </c>
      <c r="U754" s="21">
        <v>61595400</v>
      </c>
    </row>
    <row r="755" spans="1:21" x14ac:dyDescent="0.25">
      <c r="A755" s="2">
        <v>45209</v>
      </c>
      <c r="B755" s="21">
        <v>330.95999145507813</v>
      </c>
      <c r="C755" s="21">
        <v>331.10000610351563</v>
      </c>
      <c r="D755" s="21">
        <v>327.67001342773438</v>
      </c>
      <c r="E755" s="21">
        <v>328.3900146484375</v>
      </c>
      <c r="F755" s="16">
        <f>(StockData[[#This Row],[Close]]-E756)/E756</f>
        <v>-4.3356759566606359E-3</v>
      </c>
      <c r="G755" s="21">
        <v>20557100</v>
      </c>
      <c r="H755" s="21">
        <f>IF(ISNUMBER(E755),MAX($E$2:E755),"")</f>
        <v>542.07000732421875</v>
      </c>
      <c r="I755" s="21">
        <f>IF(AND(ISNUMBER(E755),ISNUMBER(H755)),E755/H755-1,"")</f>
        <v>-0.39419261311016718</v>
      </c>
      <c r="L755"/>
      <c r="M755"/>
      <c r="N755" s="2">
        <v>45209</v>
      </c>
      <c r="O755" s="21">
        <v>432.94000244140625</v>
      </c>
      <c r="P755" s="21">
        <v>437.22000122070313</v>
      </c>
      <c r="Q755" s="21">
        <v>432.52999877929688</v>
      </c>
      <c r="R755" s="21">
        <v>434.54000854492188</v>
      </c>
      <c r="S755">
        <v>78607300</v>
      </c>
      <c r="T755" s="16">
        <f>(SP500_Data[[#This Row],[Close]]-R756)/R756</f>
        <v>5.2048392410767204E-3</v>
      </c>
      <c r="U755" s="21">
        <v>102325100</v>
      </c>
    </row>
    <row r="756" spans="1:21" x14ac:dyDescent="0.25">
      <c r="A756" s="2">
        <v>45208</v>
      </c>
      <c r="B756" s="21">
        <v>324.75</v>
      </c>
      <c r="C756" s="21">
        <v>330.29998779296875</v>
      </c>
      <c r="D756" s="21">
        <v>323.17999267578125</v>
      </c>
      <c r="E756" s="21">
        <v>329.82000732421875</v>
      </c>
      <c r="F756" s="16">
        <f>(StockData[[#This Row],[Close]]-E757)/E757</f>
        <v>7.8225187380124832E-3</v>
      </c>
      <c r="G756" s="21">
        <v>19891200</v>
      </c>
      <c r="H756" s="21">
        <f>IF(ISNUMBER(E756),MAX($E$2:E756),"")</f>
        <v>542.07000732421875</v>
      </c>
      <c r="I756" s="21">
        <f>IF(AND(ISNUMBER(E756),ISNUMBER(H756)),E756/H756-1,"")</f>
        <v>-0.39155459097933576</v>
      </c>
      <c r="L756"/>
      <c r="M756"/>
      <c r="N756" s="2">
        <v>45208</v>
      </c>
      <c r="O756" s="21">
        <v>427.57998657226563</v>
      </c>
      <c r="P756" s="21">
        <v>432.8800048828125</v>
      </c>
      <c r="Q756" s="21">
        <v>427.010009765625</v>
      </c>
      <c r="R756" s="21">
        <v>432.29000854492188</v>
      </c>
      <c r="S756">
        <v>80374400</v>
      </c>
      <c r="T756" s="16">
        <f>(SP500_Data[[#This Row],[Close]]-R757)/R757</f>
        <v>6.4021975725048232E-3</v>
      </c>
      <c r="U756" s="21">
        <v>88517300</v>
      </c>
    </row>
    <row r="757" spans="1:21" x14ac:dyDescent="0.25">
      <c r="A757" s="2">
        <v>45205</v>
      </c>
      <c r="B757" s="21">
        <v>316.54998779296875</v>
      </c>
      <c r="C757" s="21">
        <v>329.19000244140625</v>
      </c>
      <c r="D757" s="21">
        <v>316.29998779296875</v>
      </c>
      <c r="E757" s="21">
        <v>327.260009765625</v>
      </c>
      <c r="F757" s="16">
        <f>(StockData[[#This Row],[Close]]-E758)/E758</f>
        <v>2.4737051529376421E-2</v>
      </c>
      <c r="G757" s="21">
        <v>25673600</v>
      </c>
      <c r="H757" s="21">
        <f>IF(ISNUMBER(E757),MAX($E$2:E757),"")</f>
        <v>542.07000732421875</v>
      </c>
      <c r="I757" s="21">
        <f>IF(AND(ISNUMBER(E757),ISNUMBER(H757)),E757/H757-1,"")</f>
        <v>-0.39627722370943363</v>
      </c>
      <c r="L757"/>
      <c r="M757"/>
      <c r="N757" s="2">
        <v>45205</v>
      </c>
      <c r="O757" s="21">
        <v>421.97000122070313</v>
      </c>
      <c r="P757" s="21">
        <v>431.1300048828125</v>
      </c>
      <c r="Q757" s="21">
        <v>420.60000610351563</v>
      </c>
      <c r="R757" s="21">
        <v>429.54000854492188</v>
      </c>
      <c r="S757">
        <v>113273300</v>
      </c>
      <c r="T757" s="16">
        <f>(SP500_Data[[#This Row],[Close]]-R758)/R758</f>
        <v>1.1872811648814782E-2</v>
      </c>
      <c r="U757" s="21">
        <v>68441000</v>
      </c>
    </row>
    <row r="758" spans="1:21" x14ac:dyDescent="0.25">
      <c r="A758" s="2">
        <v>45204</v>
      </c>
      <c r="B758" s="21">
        <v>319.08999633789063</v>
      </c>
      <c r="C758" s="21">
        <v>319.98001098632813</v>
      </c>
      <c r="D758" s="21">
        <v>314.89999389648438</v>
      </c>
      <c r="E758" s="21">
        <v>319.3599853515625</v>
      </c>
      <c r="F758" s="16">
        <f>(StockData[[#This Row],[Close]]-E759)/E759</f>
        <v>1.2540566440939023E-3</v>
      </c>
      <c r="G758" s="21">
        <v>16965600</v>
      </c>
      <c r="H758" s="21">
        <f>IF(ISNUMBER(E758),MAX($E$2:E758),"")</f>
        <v>542.07000732421875</v>
      </c>
      <c r="I758" s="21">
        <f>IF(AND(ISNUMBER(E758),ISNUMBER(H758)),E758/H758-1,"")</f>
        <v>-0.41085103208717222</v>
      </c>
      <c r="L758"/>
      <c r="M758"/>
      <c r="N758" s="2">
        <v>45204</v>
      </c>
      <c r="O758" s="21">
        <v>424.3599853515625</v>
      </c>
      <c r="P758" s="21">
        <v>425.3699951171875</v>
      </c>
      <c r="Q758" s="21">
        <v>421.17001342773438</v>
      </c>
      <c r="R758" s="21">
        <v>424.5</v>
      </c>
      <c r="S758">
        <v>70142700</v>
      </c>
      <c r="T758" s="16">
        <f>(SP500_Data[[#This Row],[Close]]-R759)/R759</f>
        <v>-3.767806262175932E-4</v>
      </c>
      <c r="U758" s="21">
        <v>64994200</v>
      </c>
    </row>
    <row r="759" spans="1:21" x14ac:dyDescent="0.25">
      <c r="A759" s="2">
        <v>45203</v>
      </c>
      <c r="B759" s="21">
        <v>314.02999877929688</v>
      </c>
      <c r="C759" s="21">
        <v>320.04000854492188</v>
      </c>
      <c r="D759" s="21">
        <v>314</v>
      </c>
      <c r="E759" s="21">
        <v>318.95999145507813</v>
      </c>
      <c r="F759" s="16">
        <f>(StockData[[#This Row],[Close]]-E760)/E760</f>
        <v>1.7773306571012011E-2</v>
      </c>
      <c r="G759" s="21">
        <v>20720100</v>
      </c>
      <c r="H759" s="21">
        <f>IF(ISNUMBER(E759),MAX($E$2:E759),"")</f>
        <v>542.07000732421875</v>
      </c>
      <c r="I759" s="21">
        <f>IF(AND(ISNUMBER(E759),ISNUMBER(H759)),E759/H759-1,"")</f>
        <v>-0.41158893289533316</v>
      </c>
      <c r="L759"/>
      <c r="M759"/>
      <c r="N759" s="2">
        <v>45203</v>
      </c>
      <c r="O759" s="21">
        <v>422.07000732421869</v>
      </c>
      <c r="P759" s="21">
        <v>425.42999267578131</v>
      </c>
      <c r="Q759" s="21">
        <v>420.55999755859375</v>
      </c>
      <c r="R759" s="21">
        <v>424.66000366210938</v>
      </c>
      <c r="S759">
        <v>87453000</v>
      </c>
      <c r="T759" s="16">
        <f>(SP500_Data[[#This Row],[Close]]-R760)/R760</f>
        <v>7.2819738392422371E-3</v>
      </c>
      <c r="U759" s="21">
        <v>68719000</v>
      </c>
    </row>
    <row r="760" spans="1:21" x14ac:dyDescent="0.25">
      <c r="A760" s="2">
        <v>45202</v>
      </c>
      <c r="B760" s="21">
        <v>320.82998657226563</v>
      </c>
      <c r="C760" s="21">
        <v>321.3900146484375</v>
      </c>
      <c r="D760" s="21">
        <v>311.20999145507813</v>
      </c>
      <c r="E760" s="21">
        <v>313.3900146484375</v>
      </c>
      <c r="F760" s="16">
        <f>(StockData[[#This Row],[Close]]-E761)/E761</f>
        <v>-2.6134162410042842E-2</v>
      </c>
      <c r="G760" s="21">
        <v>21033500</v>
      </c>
      <c r="H760" s="21">
        <f>IF(ISNUMBER(E760),MAX($E$2:E760),"")</f>
        <v>542.07000732421875</v>
      </c>
      <c r="I760" s="21">
        <f>IF(AND(ISNUMBER(E760),ISNUMBER(H760)),E760/H760-1,"")</f>
        <v>-0.42186431565287641</v>
      </c>
      <c r="L760"/>
      <c r="M760"/>
      <c r="N760" s="2">
        <v>45202</v>
      </c>
      <c r="O760" s="21">
        <v>425.05999755859375</v>
      </c>
      <c r="P760" s="21">
        <v>427.3699951171875</v>
      </c>
      <c r="Q760" s="21">
        <v>420.17999267578131</v>
      </c>
      <c r="R760" s="21">
        <v>421.58999633789063</v>
      </c>
      <c r="S760">
        <v>103760600</v>
      </c>
      <c r="T760" s="16">
        <f>(SP500_Data[[#This Row],[Close]]-R761)/R761</f>
        <v>-1.3386069255069992E-2</v>
      </c>
      <c r="U760" s="21">
        <v>98852000</v>
      </c>
    </row>
    <row r="761" spans="1:21" x14ac:dyDescent="0.25">
      <c r="A761" s="2">
        <v>45201</v>
      </c>
      <c r="B761" s="21">
        <v>316.27999877929688</v>
      </c>
      <c r="C761" s="21">
        <v>321.8900146484375</v>
      </c>
      <c r="D761" s="21">
        <v>315.17999267578125</v>
      </c>
      <c r="E761" s="21">
        <v>321.79998779296875</v>
      </c>
      <c r="F761" s="16">
        <f>(StockData[[#This Row],[Close]]-E762)/E762</f>
        <v>1.916068976395487E-2</v>
      </c>
      <c r="G761" s="21">
        <v>20570000</v>
      </c>
      <c r="H761" s="21">
        <f>IF(ISNUMBER(E761),MAX($E$2:E761),"")</f>
        <v>542.07000732421875</v>
      </c>
      <c r="I761" s="21">
        <f>IF(AND(ISNUMBER(E761),ISNUMBER(H761)),E761/H761-1,"")</f>
        <v>-0.40634976396970035</v>
      </c>
      <c r="L761"/>
      <c r="M761"/>
      <c r="N761" s="2">
        <v>45201</v>
      </c>
      <c r="O761" s="21">
        <v>426.6199951171875</v>
      </c>
      <c r="P761" s="21">
        <v>428.60000610351563</v>
      </c>
      <c r="Q761" s="21">
        <v>424.45999145507813</v>
      </c>
      <c r="R761" s="21">
        <v>427.30999755859375</v>
      </c>
      <c r="S761">
        <v>83798600</v>
      </c>
      <c r="T761" s="16">
        <f>(SP500_Data[[#This Row],[Close]]-R762)/R762</f>
        <v>-3.9771082475201968E-4</v>
      </c>
      <c r="U761" s="21">
        <v>95711300</v>
      </c>
    </row>
    <row r="762" spans="1:21" x14ac:dyDescent="0.25">
      <c r="A762" s="2">
        <v>45198</v>
      </c>
      <c r="B762" s="21">
        <v>317.75</v>
      </c>
      <c r="C762" s="21">
        <v>319.47000122070313</v>
      </c>
      <c r="D762" s="21">
        <v>314.98001098632813</v>
      </c>
      <c r="E762" s="21">
        <v>315.75</v>
      </c>
      <c r="F762" s="16">
        <f>(StockData[[#This Row],[Close]]-E763)/E763</f>
        <v>6.7274112135455848E-3</v>
      </c>
      <c r="G762" s="21">
        <v>24147300</v>
      </c>
      <c r="H762" s="21">
        <f>IF(ISNUMBER(E762),MAX($E$2:E762),"")</f>
        <v>542.07000732421875</v>
      </c>
      <c r="I762" s="21">
        <f>IF(AND(ISNUMBER(E762),ISNUMBER(H762)),E762/H762-1,"")</f>
        <v>-0.41751066147597049</v>
      </c>
      <c r="L762"/>
      <c r="M762"/>
      <c r="N762" s="2">
        <v>45198</v>
      </c>
      <c r="O762" s="21">
        <v>431.67001342773438</v>
      </c>
      <c r="P762" s="21">
        <v>431.85000610351563</v>
      </c>
      <c r="Q762" s="21">
        <v>425.91000366210938</v>
      </c>
      <c r="R762" s="21">
        <v>427.48001098632813</v>
      </c>
      <c r="S762">
        <v>115111300</v>
      </c>
      <c r="T762" s="16">
        <f>(SP500_Data[[#This Row],[Close]]-R763)/R763</f>
        <v>-2.4269066881511788E-3</v>
      </c>
      <c r="U762" s="21">
        <v>80107200</v>
      </c>
    </row>
    <row r="763" spans="1:21" x14ac:dyDescent="0.25">
      <c r="A763" s="2">
        <v>45197</v>
      </c>
      <c r="B763" s="21">
        <v>310.989990234375</v>
      </c>
      <c r="C763" s="21">
        <v>315.48001098632813</v>
      </c>
      <c r="D763" s="21">
        <v>309.45001220703125</v>
      </c>
      <c r="E763" s="21">
        <v>313.6400146484375</v>
      </c>
      <c r="F763" s="16">
        <f>(StockData[[#This Row],[Close]]-E764)/E764</f>
        <v>2.7174976191528507E-3</v>
      </c>
      <c r="G763" s="21">
        <v>19683600</v>
      </c>
      <c r="H763" s="21">
        <f>IF(ISNUMBER(E763),MAX($E$2:E763),"")</f>
        <v>542.07000732421875</v>
      </c>
      <c r="I763" s="21">
        <f>IF(AND(ISNUMBER(E763),ISNUMBER(H763)),E763/H763-1,"")</f>
        <v>-0.42140312061049789</v>
      </c>
      <c r="L763"/>
      <c r="M763"/>
      <c r="N763" s="2">
        <v>45197</v>
      </c>
      <c r="O763" s="21">
        <v>425.48001098632813</v>
      </c>
      <c r="P763" s="21">
        <v>430.25</v>
      </c>
      <c r="Q763" s="21">
        <v>424.8699951171875</v>
      </c>
      <c r="R763" s="21">
        <v>428.51998901367188</v>
      </c>
      <c r="S763">
        <v>92258300</v>
      </c>
      <c r="T763" s="16">
        <f>(SP500_Data[[#This Row],[Close]]-R764)/R764</f>
        <v>5.797444646104378E-3</v>
      </c>
      <c r="U763" s="21">
        <v>75707500</v>
      </c>
    </row>
    <row r="764" spans="1:21" x14ac:dyDescent="0.25">
      <c r="A764" s="2">
        <v>45196</v>
      </c>
      <c r="B764" s="21">
        <v>312.29998779296875</v>
      </c>
      <c r="C764" s="21">
        <v>314.29998779296875</v>
      </c>
      <c r="D764" s="21">
        <v>309.69000244140625</v>
      </c>
      <c r="E764" s="21">
        <v>312.79000854492188</v>
      </c>
      <c r="F764" s="16">
        <f>(StockData[[#This Row],[Close]]-E765)/E765</f>
        <v>2.0823792720598847E-3</v>
      </c>
      <c r="G764" s="21">
        <v>19410100</v>
      </c>
      <c r="H764" s="21">
        <f>IF(ISNUMBER(E764),MAX($E$2:E764),"")</f>
        <v>542.07000732421875</v>
      </c>
      <c r="I764" s="21">
        <f>IF(AND(ISNUMBER(E764),ISNUMBER(H764)),E764/H764-1,"")</f>
        <v>-0.42297119501422942</v>
      </c>
      <c r="L764"/>
      <c r="M764"/>
      <c r="N764" s="2">
        <v>45196</v>
      </c>
      <c r="O764" s="21">
        <v>427.08999633789063</v>
      </c>
      <c r="P764" s="21">
        <v>427.67001342773438</v>
      </c>
      <c r="Q764" s="21">
        <v>422.29000854492188</v>
      </c>
      <c r="R764" s="21">
        <v>426.04998779296869</v>
      </c>
      <c r="S764">
        <v>104705800</v>
      </c>
      <c r="T764" s="16">
        <f>(SP500_Data[[#This Row],[Close]]-R765)/R765</f>
        <v>3.9913334321240698E-4</v>
      </c>
      <c r="U764" s="21">
        <v>47867400</v>
      </c>
    </row>
    <row r="765" spans="1:21" x14ac:dyDescent="0.25">
      <c r="A765" s="2">
        <v>45195</v>
      </c>
      <c r="B765" s="21">
        <v>315.1300048828125</v>
      </c>
      <c r="C765" s="21">
        <v>315.8800048828125</v>
      </c>
      <c r="D765" s="21">
        <v>310.01998901367188</v>
      </c>
      <c r="E765" s="21">
        <v>312.1400146484375</v>
      </c>
      <c r="F765" s="16">
        <f>(StockData[[#This Row],[Close]]-E766)/E766</f>
        <v>-1.7005711882508961E-2</v>
      </c>
      <c r="G765" s="21">
        <v>26297600</v>
      </c>
      <c r="H765" s="21">
        <f>IF(ISNUMBER(E765),MAX($E$2:E765),"")</f>
        <v>542.07000732421875</v>
      </c>
      <c r="I765" s="21">
        <f>IF(AND(ISNUMBER(E765),ISNUMBER(H765)),E765/H765-1,"")</f>
        <v>-0.42417029086476887</v>
      </c>
      <c r="L765"/>
      <c r="M765"/>
      <c r="N765" s="2">
        <v>45195</v>
      </c>
      <c r="O765" s="21">
        <v>429.08999633789063</v>
      </c>
      <c r="P765" s="21">
        <v>429.82000732421869</v>
      </c>
      <c r="Q765" s="21">
        <v>425.01998901367188</v>
      </c>
      <c r="R765" s="21">
        <v>425.8800048828125</v>
      </c>
      <c r="S765">
        <v>96168400</v>
      </c>
      <c r="T765" s="16">
        <f>(SP500_Data[[#This Row],[Close]]-R766)/R766</f>
        <v>-1.46912660900737E-2</v>
      </c>
      <c r="U765" s="21">
        <v>68690900</v>
      </c>
    </row>
    <row r="766" spans="1:21" x14ac:dyDescent="0.25">
      <c r="A766" s="2">
        <v>45194</v>
      </c>
      <c r="B766" s="21">
        <v>316.58999633789063</v>
      </c>
      <c r="C766" s="21">
        <v>317.67001342773438</v>
      </c>
      <c r="D766" s="21">
        <v>315</v>
      </c>
      <c r="E766" s="21">
        <v>317.54000854492188</v>
      </c>
      <c r="F766" s="16">
        <f>(StockData[[#This Row],[Close]]-E767)/E767</f>
        <v>1.6718676476137741E-3</v>
      </c>
      <c r="G766" s="21">
        <v>17836000</v>
      </c>
      <c r="H766" s="21">
        <f>IF(ISNUMBER(E766),MAX($E$2:E766),"")</f>
        <v>542.07000732421875</v>
      </c>
      <c r="I766" s="21">
        <f>IF(AND(ISNUMBER(E766),ISNUMBER(H766)),E766/H766-1,"")</f>
        <v>-0.41420848920903808</v>
      </c>
      <c r="L766"/>
      <c r="M766"/>
      <c r="N766" s="2">
        <v>45194</v>
      </c>
      <c r="O766" s="21">
        <v>429.17001342773438</v>
      </c>
      <c r="P766" s="21">
        <v>432.26998901367188</v>
      </c>
      <c r="Q766" s="21">
        <v>428.72000122070313</v>
      </c>
      <c r="R766" s="21">
        <v>432.23001098632813</v>
      </c>
      <c r="S766">
        <v>70874500</v>
      </c>
      <c r="T766" s="16">
        <f>(SP500_Data[[#This Row],[Close]]-R767)/R767</f>
        <v>4.2051891225491087E-3</v>
      </c>
      <c r="U766" s="21">
        <v>93005500</v>
      </c>
    </row>
    <row r="767" spans="1:21" x14ac:dyDescent="0.25">
      <c r="A767" s="2">
        <v>45191</v>
      </c>
      <c r="B767" s="21">
        <v>321.32000732421875</v>
      </c>
      <c r="C767" s="21">
        <v>321.45001220703125</v>
      </c>
      <c r="D767" s="21">
        <v>316.14999389648438</v>
      </c>
      <c r="E767" s="21">
        <v>317.010009765625</v>
      </c>
      <c r="F767" s="16">
        <f>(StockData[[#This Row],[Close]]-E768)/E768</f>
        <v>-7.886549066751198E-3</v>
      </c>
      <c r="G767" s="21">
        <v>21447900</v>
      </c>
      <c r="H767" s="21">
        <f>IF(ISNUMBER(E767),MAX($E$2:E767),"")</f>
        <v>542.07000732421875</v>
      </c>
      <c r="I767" s="21">
        <f>IF(AND(ISNUMBER(E767),ISNUMBER(H767)),E767/H767-1,"")</f>
        <v>-0.41518622044695164</v>
      </c>
      <c r="L767"/>
      <c r="M767"/>
      <c r="N767" s="2">
        <v>45191</v>
      </c>
      <c r="O767" s="21">
        <v>432.45001220703131</v>
      </c>
      <c r="P767" s="21">
        <v>434.10000610351563</v>
      </c>
      <c r="Q767" s="21">
        <v>429.989990234375</v>
      </c>
      <c r="R767" s="21">
        <v>430.42001342773438</v>
      </c>
      <c r="S767">
        <v>100829700</v>
      </c>
      <c r="T767" s="16">
        <f>(SP500_Data[[#This Row],[Close]]-R768)/R768</f>
        <v>-2.2485481530990703E-3</v>
      </c>
      <c r="U767" s="21">
        <v>78789600</v>
      </c>
    </row>
    <row r="768" spans="1:21" x14ac:dyDescent="0.25">
      <c r="A768" s="2">
        <v>45190</v>
      </c>
      <c r="B768" s="21">
        <v>319.260009765625</v>
      </c>
      <c r="C768" s="21">
        <v>325.35000610351563</v>
      </c>
      <c r="D768" s="21">
        <v>315</v>
      </c>
      <c r="E768" s="21">
        <v>319.52999877929688</v>
      </c>
      <c r="F768" s="16">
        <f>(StockData[[#This Row],[Close]]-E769)/E769</f>
        <v>-3.8656678518704849E-3</v>
      </c>
      <c r="G768" s="21">
        <v>35560400</v>
      </c>
      <c r="H768" s="21">
        <f>IF(ISNUMBER(E768),MAX($E$2:E768),"")</f>
        <v>542.07000732421875</v>
      </c>
      <c r="I768" s="21">
        <f>IF(AND(ISNUMBER(E768),ISNUMBER(H768)),E768/H768-1,"")</f>
        <v>-0.41053739468713668</v>
      </c>
      <c r="L768"/>
      <c r="M768"/>
      <c r="N768" s="2">
        <v>45190</v>
      </c>
      <c r="O768" s="21">
        <v>435.70001220703131</v>
      </c>
      <c r="P768" s="21">
        <v>435.97000122070313</v>
      </c>
      <c r="Q768" s="21">
        <v>431.23001098632813</v>
      </c>
      <c r="R768" s="21">
        <v>431.3900146484375</v>
      </c>
      <c r="S768">
        <v>104095800</v>
      </c>
      <c r="T768" s="16">
        <f>(SP500_Data[[#This Row],[Close]]-R769)/R769</f>
        <v>-1.6528359834683006E-2</v>
      </c>
      <c r="U768" s="21">
        <v>71361300</v>
      </c>
    </row>
    <row r="769" spans="1:21" x14ac:dyDescent="0.25">
      <c r="A769" s="2">
        <v>45189</v>
      </c>
      <c r="B769" s="21">
        <v>329.510009765625</v>
      </c>
      <c r="C769" s="21">
        <v>329.58999633789063</v>
      </c>
      <c r="D769" s="21">
        <v>320.510009765625</v>
      </c>
      <c r="E769" s="21">
        <v>320.76998901367188</v>
      </c>
      <c r="F769" s="16">
        <f>(StockData[[#This Row],[Close]]-E770)/E770</f>
        <v>-2.3976890397553095E-2</v>
      </c>
      <c r="G769" s="21">
        <v>21436500</v>
      </c>
      <c r="H769" s="21">
        <f>IF(ISNUMBER(E769),MAX($E$2:E769),"")</f>
        <v>542.07000732421875</v>
      </c>
      <c r="I769" s="21">
        <f>IF(AND(ISNUMBER(E769),ISNUMBER(H769)),E769/H769-1,"")</f>
        <v>-0.40824988529237072</v>
      </c>
      <c r="L769"/>
      <c r="M769"/>
      <c r="N769" s="2">
        <v>45189</v>
      </c>
      <c r="O769" s="21">
        <v>444.010009765625</v>
      </c>
      <c r="P769" s="21">
        <v>444.44000244140625</v>
      </c>
      <c r="Q769" s="21">
        <v>438.42999267578131</v>
      </c>
      <c r="R769" s="21">
        <v>438.6400146484375</v>
      </c>
      <c r="S769">
        <v>82562600</v>
      </c>
      <c r="T769" s="16">
        <f>(SP500_Data[[#This Row],[Close]]-R770)/R770</f>
        <v>-9.1933249422802028E-3</v>
      </c>
      <c r="U769" s="21">
        <v>58357500</v>
      </c>
    </row>
    <row r="770" spans="1:21" x14ac:dyDescent="0.25">
      <c r="A770" s="2">
        <v>45188</v>
      </c>
      <c r="B770" s="21">
        <v>326.17001342773438</v>
      </c>
      <c r="C770" s="21">
        <v>329.3900146484375</v>
      </c>
      <c r="D770" s="21">
        <v>324.510009765625</v>
      </c>
      <c r="E770" s="21">
        <v>328.64999389648438</v>
      </c>
      <c r="F770" s="16">
        <f>(StockData[[#This Row],[Close]]-E771)/E771</f>
        <v>-1.2459845169614338E-3</v>
      </c>
      <c r="G770" s="21">
        <v>16505900</v>
      </c>
      <c r="H770" s="21">
        <f>IF(ISNUMBER(E770),MAX($E$2:E770),"")</f>
        <v>542.07000732421875</v>
      </c>
      <c r="I770" s="21">
        <f>IF(AND(ISNUMBER(E770),ISNUMBER(H770)),E770/H770-1,"")</f>
        <v>-0.39371300854888513</v>
      </c>
      <c r="L770"/>
      <c r="M770"/>
      <c r="N770" s="2">
        <v>45188</v>
      </c>
      <c r="O770" s="21">
        <v>442.67999267578131</v>
      </c>
      <c r="P770" s="21">
        <v>443.29000854492188</v>
      </c>
      <c r="Q770" s="21">
        <v>439.94000244140625</v>
      </c>
      <c r="R770" s="21">
        <v>442.70999145507813</v>
      </c>
      <c r="S770">
        <v>66514600</v>
      </c>
      <c r="T770" s="16">
        <f>(SP500_Data[[#This Row],[Close]]-R771)/R771</f>
        <v>-2.0738304839804556E-3</v>
      </c>
      <c r="U770" s="21">
        <v>100128900</v>
      </c>
    </row>
    <row r="771" spans="1:21" x14ac:dyDescent="0.25">
      <c r="A771" s="2">
        <v>45187</v>
      </c>
      <c r="B771" s="21">
        <v>327.79998779296875</v>
      </c>
      <c r="C771" s="21">
        <v>330.39999389648438</v>
      </c>
      <c r="D771" s="21">
        <v>326.3599853515625</v>
      </c>
      <c r="E771" s="21">
        <v>329.05999755859375</v>
      </c>
      <c r="F771" s="16">
        <f>(StockData[[#This Row],[Close]]-E772)/E772</f>
        <v>-3.5128207189790558E-3</v>
      </c>
      <c r="G771" s="21">
        <v>16834200</v>
      </c>
      <c r="H771" s="21">
        <f>IF(ISNUMBER(E771),MAX($E$2:E771),"")</f>
        <v>542.07000732421875</v>
      </c>
      <c r="I771" s="21">
        <f>IF(AND(ISNUMBER(E771),ISNUMBER(H771)),E771/H771-1,"")</f>
        <v>-0.39295664192359769</v>
      </c>
      <c r="L771"/>
      <c r="M771"/>
      <c r="N771" s="2">
        <v>45187</v>
      </c>
      <c r="O771" s="21">
        <v>443.04998779296869</v>
      </c>
      <c r="P771" s="21">
        <v>444.97000122070313</v>
      </c>
      <c r="Q771" s="21">
        <v>442.55999755859375</v>
      </c>
      <c r="R771" s="21">
        <v>443.6300048828125</v>
      </c>
      <c r="S771">
        <v>55752200</v>
      </c>
      <c r="T771" s="16">
        <f>(SP500_Data[[#This Row],[Close]]-R772)/R772</f>
        <v>5.864396970667277E-4</v>
      </c>
      <c r="U771" s="21">
        <v>64276100</v>
      </c>
    </row>
    <row r="772" spans="1:21" x14ac:dyDescent="0.25">
      <c r="A772" s="2">
        <v>45184</v>
      </c>
      <c r="B772" s="21">
        <v>336.92001342773438</v>
      </c>
      <c r="C772" s="21">
        <v>337.39999389648438</v>
      </c>
      <c r="D772" s="21">
        <v>329.64999389648438</v>
      </c>
      <c r="E772" s="21">
        <v>330.22000122070313</v>
      </c>
      <c r="F772" s="16">
        <f>(StockData[[#This Row],[Close]]-E773)/E773</f>
        <v>-2.5036937350757155E-2</v>
      </c>
      <c r="G772" s="21">
        <v>37679800</v>
      </c>
      <c r="H772" s="21">
        <f>IF(ISNUMBER(E772),MAX($E$2:E772),"")</f>
        <v>542.07000732421875</v>
      </c>
      <c r="I772" s="21">
        <f>IF(AND(ISNUMBER(E772),ISNUMBER(H772)),E772/H772-1,"")</f>
        <v>-0.39081669017117471</v>
      </c>
      <c r="L772"/>
      <c r="M772"/>
      <c r="N772" s="2">
        <v>45184</v>
      </c>
      <c r="O772" s="21">
        <v>447.1400146484375</v>
      </c>
      <c r="P772" s="21">
        <v>447.48001098632813</v>
      </c>
      <c r="Q772" s="21">
        <v>442.92001342773438</v>
      </c>
      <c r="R772" s="21">
        <v>443.3699951171875</v>
      </c>
      <c r="S772">
        <v>111848900</v>
      </c>
      <c r="T772" s="16">
        <f>(SP500_Data[[#This Row],[Close]]-R773)/R773</f>
        <v>-1.5520895420845249E-2</v>
      </c>
      <c r="U772" s="21">
        <v>93933400</v>
      </c>
    </row>
    <row r="773" spans="1:21" x14ac:dyDescent="0.25">
      <c r="A773" s="2">
        <v>45183</v>
      </c>
      <c r="B773" s="21">
        <v>339.14999389648438</v>
      </c>
      <c r="C773" s="21">
        <v>340.8599853515625</v>
      </c>
      <c r="D773" s="21">
        <v>336.57000732421875</v>
      </c>
      <c r="E773" s="21">
        <v>338.70001220703125</v>
      </c>
      <c r="F773" s="16">
        <f>(StockData[[#This Row],[Close]]-E774)/E774</f>
        <v>7.8557836922473947E-3</v>
      </c>
      <c r="G773" s="21">
        <v>20267000</v>
      </c>
      <c r="H773" s="21">
        <f>IF(ISNUMBER(E773),MAX($E$2:E773),"")</f>
        <v>542.07000732421875</v>
      </c>
      <c r="I773" s="21">
        <f>IF(AND(ISNUMBER(E773),ISNUMBER(H773)),E773/H773-1,"")</f>
        <v>-0.37517293406633623</v>
      </c>
      <c r="L773"/>
      <c r="M773"/>
      <c r="N773" s="2">
        <v>45183</v>
      </c>
      <c r="O773" s="21">
        <v>449.07000732421869</v>
      </c>
      <c r="P773" s="21">
        <v>451.07998657226563</v>
      </c>
      <c r="Q773" s="21">
        <v>447.72000122070313</v>
      </c>
      <c r="R773" s="21">
        <v>450.3599853515625</v>
      </c>
      <c r="S773">
        <v>83430800</v>
      </c>
      <c r="T773" s="16">
        <f>(SP500_Data[[#This Row],[Close]]-R774)/R774</f>
        <v>8.6223724031592678E-3</v>
      </c>
      <c r="U773" s="21">
        <v>55291500</v>
      </c>
    </row>
    <row r="774" spans="1:21" x14ac:dyDescent="0.25">
      <c r="A774" s="2">
        <v>45182</v>
      </c>
      <c r="B774" s="21">
        <v>331.30999755859375</v>
      </c>
      <c r="C774" s="21">
        <v>336.85000610351563</v>
      </c>
      <c r="D774" s="21">
        <v>331.17001342773438</v>
      </c>
      <c r="E774" s="21">
        <v>336.05999755859375</v>
      </c>
      <c r="F774" s="16">
        <f>(StockData[[#This Row],[Close]]-E775)/E775</f>
        <v>1.2930670907503597E-2</v>
      </c>
      <c r="G774" s="21">
        <v>16544400</v>
      </c>
      <c r="H774" s="21">
        <f>IF(ISNUMBER(E774),MAX($E$2:E774),"")</f>
        <v>542.07000732421875</v>
      </c>
      <c r="I774" s="21">
        <f>IF(AND(ISNUMBER(E774),ISNUMBER(H774)),E774/H774-1,"")</f>
        <v>-0.38004318073700005</v>
      </c>
      <c r="L774"/>
      <c r="M774"/>
      <c r="N774" s="2">
        <v>45182</v>
      </c>
      <c r="O774" s="21">
        <v>446.22000122070313</v>
      </c>
      <c r="P774" s="21">
        <v>447.70999145507813</v>
      </c>
      <c r="Q774" s="21">
        <v>445.07998657226563</v>
      </c>
      <c r="R774" s="21">
        <v>446.510009765625</v>
      </c>
      <c r="S774">
        <v>60199300</v>
      </c>
      <c r="T774" s="16">
        <f>(SP500_Data[[#This Row],[Close]]-R775)/R775</f>
        <v>1.1659892433386707E-3</v>
      </c>
      <c r="U774" s="21">
        <v>62040400</v>
      </c>
    </row>
    <row r="775" spans="1:21" x14ac:dyDescent="0.25">
      <c r="A775" s="2">
        <v>45181</v>
      </c>
      <c r="B775" s="21">
        <v>335.82000732421875</v>
      </c>
      <c r="C775" s="21">
        <v>336.79000854492188</v>
      </c>
      <c r="D775" s="21">
        <v>331.48001098632813</v>
      </c>
      <c r="E775" s="21">
        <v>331.76998901367188</v>
      </c>
      <c r="F775" s="16">
        <f>(StockData[[#This Row],[Close]]-E776)/E776</f>
        <v>-1.8257718480084829E-2</v>
      </c>
      <c r="G775" s="21">
        <v>17565500</v>
      </c>
      <c r="H775" s="21">
        <f>IF(ISNUMBER(E775),MAX($E$2:E775),"")</f>
        <v>542.07000732421875</v>
      </c>
      <c r="I775" s="21">
        <f>IF(AND(ISNUMBER(E775),ISNUMBER(H775)),E775/H775-1,"")</f>
        <v>-0.38795730342771728</v>
      </c>
      <c r="L775"/>
      <c r="M775"/>
      <c r="N775" s="2">
        <v>45181</v>
      </c>
      <c r="O775" s="21">
        <v>446.95001220703131</v>
      </c>
      <c r="P775" s="21">
        <v>448.52999877929688</v>
      </c>
      <c r="Q775" s="21">
        <v>445.3900146484375</v>
      </c>
      <c r="R775" s="21">
        <v>445.989990234375</v>
      </c>
      <c r="S775">
        <v>67565400</v>
      </c>
      <c r="T775" s="16">
        <f>(SP500_Data[[#This Row],[Close]]-R776)/R776</f>
        <v>-5.4856102256512235E-3</v>
      </c>
      <c r="U775" s="21">
        <v>80011800</v>
      </c>
    </row>
    <row r="776" spans="1:21" x14ac:dyDescent="0.25">
      <c r="A776" s="2">
        <v>45180</v>
      </c>
      <c r="B776" s="21">
        <v>337.239990234375</v>
      </c>
      <c r="C776" s="21">
        <v>338.42001342773438</v>
      </c>
      <c r="D776" s="21">
        <v>335.42999267578125</v>
      </c>
      <c r="E776" s="21">
        <v>337.94000244140625</v>
      </c>
      <c r="F776" s="16">
        <f>(StockData[[#This Row],[Close]]-E777)/E777</f>
        <v>1.0979189123628651E-2</v>
      </c>
      <c r="G776" s="21">
        <v>16583300</v>
      </c>
      <c r="H776" s="21">
        <f>IF(ISNUMBER(E776),MAX($E$2:E776),"")</f>
        <v>542.07000732421875</v>
      </c>
      <c r="I776" s="21">
        <f>IF(AND(ISNUMBER(E776),ISNUMBER(H776)),E776/H776-1,"")</f>
        <v>-0.37657498501059816</v>
      </c>
      <c r="L776"/>
      <c r="M776"/>
      <c r="N776" s="2">
        <v>45180</v>
      </c>
      <c r="O776" s="21">
        <v>448.239990234375</v>
      </c>
      <c r="P776" s="21">
        <v>448.76998901367188</v>
      </c>
      <c r="Q776" s="21">
        <v>446.47000122070313</v>
      </c>
      <c r="R776" s="21">
        <v>448.45001220703131</v>
      </c>
      <c r="S776">
        <v>60180100</v>
      </c>
      <c r="T776" s="16">
        <f>(SP500_Data[[#This Row],[Close]]-R777)/R777</f>
        <v>6.5766368863631767E-3</v>
      </c>
      <c r="U776" s="21">
        <v>92194400</v>
      </c>
    </row>
    <row r="777" spans="1:21" x14ac:dyDescent="0.25">
      <c r="A777" s="2">
        <v>45177</v>
      </c>
      <c r="B777" s="21">
        <v>330.08999633789063</v>
      </c>
      <c r="C777" s="21">
        <v>336.16000366210938</v>
      </c>
      <c r="D777" s="21">
        <v>329.45999145507813</v>
      </c>
      <c r="E777" s="21">
        <v>334.26998901367188</v>
      </c>
      <c r="F777" s="16">
        <f>(StockData[[#This Row],[Close]]-E778)/E778</f>
        <v>1.3215680952881788E-2</v>
      </c>
      <c r="G777" s="21">
        <v>19530100</v>
      </c>
      <c r="H777" s="21">
        <f>IF(ISNUMBER(E777),MAX($E$2:E777),"")</f>
        <v>542.07000732421875</v>
      </c>
      <c r="I777" s="21">
        <f>IF(AND(ISNUMBER(E777),ISNUMBER(H777)),E777/H777-1,"")</f>
        <v>-0.38334535300393247</v>
      </c>
      <c r="L777"/>
      <c r="M777"/>
      <c r="N777" s="2">
        <v>45177</v>
      </c>
      <c r="O777" s="21">
        <v>444.89999389648438</v>
      </c>
      <c r="P777" s="21">
        <v>447.1099853515625</v>
      </c>
      <c r="Q777" s="21">
        <v>444.52999877929688</v>
      </c>
      <c r="R777" s="21">
        <v>445.51998901367188</v>
      </c>
      <c r="S777">
        <v>61659700</v>
      </c>
      <c r="T777" s="16">
        <f>(SP500_Data[[#This Row],[Close]]-R778)/R778</f>
        <v>1.5060872225779996E-3</v>
      </c>
      <c r="U777" s="21">
        <v>71052900</v>
      </c>
    </row>
    <row r="778" spans="1:21" x14ac:dyDescent="0.25">
      <c r="A778" s="2">
        <v>45176</v>
      </c>
      <c r="B778" s="21">
        <v>331.29000854492188</v>
      </c>
      <c r="C778" s="21">
        <v>333.07998657226563</v>
      </c>
      <c r="D778" s="21">
        <v>329.02999877929688</v>
      </c>
      <c r="E778" s="21">
        <v>329.91000366210938</v>
      </c>
      <c r="F778" s="16">
        <f>(StockData[[#This Row],[Close]]-E779)/E779</f>
        <v>-8.9221376386024991E-3</v>
      </c>
      <c r="G778" s="21">
        <v>18381000</v>
      </c>
      <c r="H778" s="21">
        <f>IF(ISNUMBER(E778),MAX($E$2:E778),"")</f>
        <v>542.07000732421875</v>
      </c>
      <c r="I778" s="21">
        <f>IF(AND(ISNUMBER(E778),ISNUMBER(H778)),E778/H778-1,"")</f>
        <v>-0.39138856751986628</v>
      </c>
      <c r="L778"/>
      <c r="M778"/>
      <c r="N778" s="2">
        <v>45176</v>
      </c>
      <c r="O778" s="21">
        <v>443.1099853515625</v>
      </c>
      <c r="P778" s="21">
        <v>445.54998779296869</v>
      </c>
      <c r="Q778" s="21">
        <v>442.75</v>
      </c>
      <c r="R778" s="21">
        <v>444.85000610351563</v>
      </c>
      <c r="S778">
        <v>70355400</v>
      </c>
      <c r="T778" s="16">
        <f>(SP500_Data[[#This Row],[Close]]-R779)/R779</f>
        <v>-3.0702234625065408E-3</v>
      </c>
      <c r="U778" s="21">
        <v>55191200</v>
      </c>
    </row>
    <row r="779" spans="1:21" x14ac:dyDescent="0.25">
      <c r="A779" s="2">
        <v>45175</v>
      </c>
      <c r="B779" s="21">
        <v>333.3800048828125</v>
      </c>
      <c r="C779" s="21">
        <v>334.45999145507813</v>
      </c>
      <c r="D779" s="21">
        <v>330.17999267578125</v>
      </c>
      <c r="E779" s="21">
        <v>332.8800048828125</v>
      </c>
      <c r="F779" s="16">
        <f>(StockData[[#This Row],[Close]]-E780)/E780</f>
        <v>-2.0086431859565887E-3</v>
      </c>
      <c r="G779" s="21">
        <v>17535800</v>
      </c>
      <c r="H779" s="21">
        <f>IF(ISNUMBER(E779),MAX($E$2:E779),"")</f>
        <v>542.07000732421875</v>
      </c>
      <c r="I779" s="21">
        <f>IF(AND(ISNUMBER(E779),ISNUMBER(H779)),E779/H779-1,"")</f>
        <v>-0.38590956816448085</v>
      </c>
      <c r="L779"/>
      <c r="M779"/>
      <c r="N779" s="2">
        <v>45175</v>
      </c>
      <c r="O779" s="21">
        <v>448.39999389648438</v>
      </c>
      <c r="P779" s="21">
        <v>448.510009765625</v>
      </c>
      <c r="Q779" s="21">
        <v>443.80999755859375</v>
      </c>
      <c r="R779" s="21">
        <v>446.22000122070313</v>
      </c>
      <c r="S779">
        <v>70758500</v>
      </c>
      <c r="T779" s="16">
        <f>(SP500_Data[[#This Row],[Close]]-R780)/R780</f>
        <v>-6.7224402976598392E-3</v>
      </c>
      <c r="U779" s="21">
        <v>54023400</v>
      </c>
    </row>
    <row r="780" spans="1:21" x14ac:dyDescent="0.25">
      <c r="A780" s="2">
        <v>45174</v>
      </c>
      <c r="B780" s="21">
        <v>329</v>
      </c>
      <c r="C780" s="21">
        <v>334.85000610351563</v>
      </c>
      <c r="D780" s="21">
        <v>328.66000366210938</v>
      </c>
      <c r="E780" s="21">
        <v>333.54998779296875</v>
      </c>
      <c r="F780" s="16">
        <f>(StockData[[#This Row],[Close]]-E781)/E781</f>
        <v>1.487854949300949E-2</v>
      </c>
      <c r="G780" s="21">
        <v>18553900</v>
      </c>
      <c r="H780" s="21">
        <f>IF(ISNUMBER(E780),MAX($E$2:E780),"")</f>
        <v>542.07000732421875</v>
      </c>
      <c r="I780" s="21">
        <f>IF(AND(ISNUMBER(E780),ISNUMBER(H780)),E780/H780-1,"")</f>
        <v>-0.38467359697791137</v>
      </c>
      <c r="L780"/>
      <c r="M780"/>
      <c r="N780" s="2">
        <v>45174</v>
      </c>
      <c r="O780" s="21">
        <v>450.73001098632813</v>
      </c>
      <c r="P780" s="21">
        <v>451.05999755859375</v>
      </c>
      <c r="Q780" s="21">
        <v>449.17001342773438</v>
      </c>
      <c r="R780" s="21">
        <v>449.239990234375</v>
      </c>
      <c r="S780">
        <v>55166200</v>
      </c>
      <c r="T780" s="16">
        <f>(SP500_Data[[#This Row],[Close]]-R781)/R781</f>
        <v>-4.3219313293283539E-3</v>
      </c>
      <c r="U780" s="21">
        <v>71275600</v>
      </c>
    </row>
    <row r="781" spans="1:21" x14ac:dyDescent="0.25">
      <c r="A781" s="2">
        <v>45170</v>
      </c>
      <c r="B781" s="21">
        <v>331.30999755859375</v>
      </c>
      <c r="C781" s="21">
        <v>331.989990234375</v>
      </c>
      <c r="D781" s="21">
        <v>326.77999877929688</v>
      </c>
      <c r="E781" s="21">
        <v>328.66000366210938</v>
      </c>
      <c r="F781" s="16">
        <f>(StockData[[#This Row],[Close]]-E782)/E782</f>
        <v>2.7458929389462235E-3</v>
      </c>
      <c r="G781" s="21">
        <v>14942000</v>
      </c>
      <c r="H781" s="21">
        <f>IF(ISNUMBER(E781),MAX($E$2:E781),"")</f>
        <v>542.07000732421875</v>
      </c>
      <c r="I781" s="21">
        <f>IF(AND(ISNUMBER(E781),ISNUMBER(H781)),E781/H781-1,"")</f>
        <v>-0.39369454273175863</v>
      </c>
      <c r="L781"/>
      <c r="M781"/>
      <c r="N781" s="2">
        <v>45170</v>
      </c>
      <c r="O781" s="21">
        <v>453.17001342773438</v>
      </c>
      <c r="P781" s="21">
        <v>453.67001342773438</v>
      </c>
      <c r="Q781" s="21">
        <v>449.67999267578131</v>
      </c>
      <c r="R781" s="21">
        <v>451.19000244140625</v>
      </c>
      <c r="S781">
        <v>58944100</v>
      </c>
      <c r="T781" s="16">
        <f>(SP500_Data[[#This Row],[Close]]-R782)/R782</f>
        <v>1.8652077861803045E-3</v>
      </c>
      <c r="U781" s="21">
        <v>70591600</v>
      </c>
    </row>
    <row r="782" spans="1:21" x14ac:dyDescent="0.25">
      <c r="A782" s="2">
        <v>45169</v>
      </c>
      <c r="B782" s="21">
        <v>329.20001220703125</v>
      </c>
      <c r="C782" s="21">
        <v>330.91000366210938</v>
      </c>
      <c r="D782" s="21">
        <v>326.77999877929688</v>
      </c>
      <c r="E782" s="21">
        <v>327.760009765625</v>
      </c>
      <c r="F782" s="16">
        <f>(StockData[[#This Row],[Close]]-E783)/E783</f>
        <v>-3.1326948889207149E-3</v>
      </c>
      <c r="G782" s="21">
        <v>26411000</v>
      </c>
      <c r="H782" s="21">
        <f>IF(ISNUMBER(E782),MAX($E$2:E782),"")</f>
        <v>542.07000732421875</v>
      </c>
      <c r="I782" s="21">
        <f>IF(AND(ISNUMBER(E782),ISNUMBER(H782)),E782/H782-1,"")</f>
        <v>-0.3953548336246766</v>
      </c>
      <c r="L782"/>
      <c r="M782"/>
      <c r="N782" s="2">
        <v>45169</v>
      </c>
      <c r="O782" s="21">
        <v>451.64999389648438</v>
      </c>
      <c r="P782" s="21">
        <v>452.82998657226563</v>
      </c>
      <c r="Q782" s="21">
        <v>450.16000366210938</v>
      </c>
      <c r="R782" s="21">
        <v>450.35000610351563</v>
      </c>
      <c r="S782">
        <v>66084600</v>
      </c>
      <c r="T782" s="16">
        <f>(SP500_Data[[#This Row],[Close]]-R783)/R783</f>
        <v>-1.4633902747576647E-3</v>
      </c>
      <c r="U782" s="21">
        <v>65891700</v>
      </c>
    </row>
    <row r="783" spans="1:21" x14ac:dyDescent="0.25">
      <c r="A783" s="2">
        <v>45168</v>
      </c>
      <c r="B783" s="21">
        <v>328.67001342773438</v>
      </c>
      <c r="C783" s="21">
        <v>329.80999755859375</v>
      </c>
      <c r="D783" s="21">
        <v>326.45001220703125</v>
      </c>
      <c r="E783" s="21">
        <v>328.79000854492188</v>
      </c>
      <c r="F783" s="16">
        <f>(StockData[[#This Row],[Close]]-E784)/E784</f>
        <v>1.1571050777231346E-3</v>
      </c>
      <c r="G783" s="21">
        <v>15222100</v>
      </c>
      <c r="H783" s="21">
        <f>IF(ISNUMBER(E783),MAX($E$2:E783),"")</f>
        <v>542.07000732421875</v>
      </c>
      <c r="I783" s="21">
        <f>IF(AND(ISNUMBER(E783),ISNUMBER(H783)),E783/H783-1,"")</f>
        <v>-0.39345471230200624</v>
      </c>
      <c r="L783"/>
      <c r="M783"/>
      <c r="N783" s="2">
        <v>45168</v>
      </c>
      <c r="O783" s="21">
        <v>449.510009765625</v>
      </c>
      <c r="P783" s="21">
        <v>451.67001342773438</v>
      </c>
      <c r="Q783" s="21">
        <v>448.77999877929688</v>
      </c>
      <c r="R783" s="21">
        <v>451.010009765625</v>
      </c>
      <c r="S783">
        <v>69053900</v>
      </c>
      <c r="T783" s="16">
        <f>(SP500_Data[[#This Row],[Close]]-R784)/R784</f>
        <v>4.118813092065369E-3</v>
      </c>
      <c r="U783" s="21">
        <v>80668200</v>
      </c>
    </row>
    <row r="784" spans="1:21" x14ac:dyDescent="0.25">
      <c r="A784" s="2">
        <v>45167</v>
      </c>
      <c r="B784" s="21">
        <v>321.8800048828125</v>
      </c>
      <c r="C784" s="21">
        <v>328.98001098632813</v>
      </c>
      <c r="D784" s="21">
        <v>321.8800048828125</v>
      </c>
      <c r="E784" s="21">
        <v>328.41000366210938</v>
      </c>
      <c r="F784" s="16">
        <f>(StockData[[#This Row],[Close]]-E785)/E785</f>
        <v>1.4550482784862302E-2</v>
      </c>
      <c r="G784" s="21">
        <v>19284600</v>
      </c>
      <c r="H784" s="21">
        <f>IF(ISNUMBER(E784),MAX($E$2:E784),"")</f>
        <v>542.07000732421875</v>
      </c>
      <c r="I784" s="21">
        <f>IF(AND(ISNUMBER(E784),ISNUMBER(H784)),E784/H784-1,"")</f>
        <v>-0.39415573777413715</v>
      </c>
      <c r="L784"/>
      <c r="M784"/>
      <c r="N784" s="2">
        <v>45167</v>
      </c>
      <c r="O784" s="21">
        <v>442.64999389648438</v>
      </c>
      <c r="P784" s="21">
        <v>449.45001220703131</v>
      </c>
      <c r="Q784" s="21">
        <v>442.45999145507813</v>
      </c>
      <c r="R784" s="21">
        <v>449.16000366210938</v>
      </c>
      <c r="S784">
        <v>83081900</v>
      </c>
      <c r="T784" s="16">
        <f>(SP500_Data[[#This Row],[Close]]-R785)/R785</f>
        <v>1.445476952598364E-2</v>
      </c>
      <c r="U784" s="21">
        <v>52680200</v>
      </c>
    </row>
    <row r="785" spans="1:21" x14ac:dyDescent="0.25">
      <c r="A785" s="2">
        <v>45166</v>
      </c>
      <c r="B785" s="21">
        <v>325.66000366210938</v>
      </c>
      <c r="C785" s="21">
        <v>326.14999389648438</v>
      </c>
      <c r="D785" s="21">
        <v>321.72000122070313</v>
      </c>
      <c r="E785" s="21">
        <v>323.70001220703125</v>
      </c>
      <c r="F785" s="16">
        <f>(StockData[[#This Row],[Close]]-E786)/E786</f>
        <v>2.2292439043034244E-3</v>
      </c>
      <c r="G785" s="21">
        <v>14808500</v>
      </c>
      <c r="H785" s="21">
        <f>IF(ISNUMBER(E785),MAX($E$2:E785),"")</f>
        <v>542.07000732421875</v>
      </c>
      <c r="I785" s="21">
        <f>IF(AND(ISNUMBER(E785),ISNUMBER(H785)),E785/H785-1,"")</f>
        <v>-0.40284463660904546</v>
      </c>
      <c r="L785"/>
      <c r="M785"/>
      <c r="N785" s="2">
        <v>45166</v>
      </c>
      <c r="O785" s="21">
        <v>442.239990234375</v>
      </c>
      <c r="P785" s="21">
        <v>443.39999389648438</v>
      </c>
      <c r="Q785" s="21">
        <v>439.97000122070313</v>
      </c>
      <c r="R785" s="21">
        <v>442.760009765625</v>
      </c>
      <c r="S785">
        <v>61595400</v>
      </c>
      <c r="T785" s="16">
        <f>(SP500_Data[[#This Row],[Close]]-R786)/R786</f>
        <v>6.3413608591062027E-3</v>
      </c>
      <c r="U785" s="21">
        <v>69815800</v>
      </c>
    </row>
    <row r="786" spans="1:21" x14ac:dyDescent="0.25">
      <c r="A786" s="2">
        <v>45163</v>
      </c>
      <c r="B786" s="21">
        <v>321.47000122070313</v>
      </c>
      <c r="C786" s="21">
        <v>325.3599853515625</v>
      </c>
      <c r="D786" s="21">
        <v>318.79998779296875</v>
      </c>
      <c r="E786" s="21">
        <v>322.98001098632813</v>
      </c>
      <c r="F786" s="16">
        <f>(StockData[[#This Row],[Close]]-E787)/E787</f>
        <v>9.4071624031679454E-3</v>
      </c>
      <c r="G786" s="21">
        <v>21684100</v>
      </c>
      <c r="H786" s="21">
        <f>IF(ISNUMBER(E786),MAX($E$2:E786),"")</f>
        <v>542.07000732421875</v>
      </c>
      <c r="I786" s="21">
        <f>IF(AND(ISNUMBER(E786),ISNUMBER(H786)),E786/H786-1,"")</f>
        <v>-0.40417288058302436</v>
      </c>
      <c r="L786"/>
      <c r="M786"/>
      <c r="N786" s="2">
        <v>45163</v>
      </c>
      <c r="O786" s="21">
        <v>438.67999267578131</v>
      </c>
      <c r="P786" s="21">
        <v>441.29998779296869</v>
      </c>
      <c r="Q786" s="21">
        <v>435</v>
      </c>
      <c r="R786" s="21">
        <v>439.97000122070313</v>
      </c>
      <c r="S786">
        <v>102325100</v>
      </c>
      <c r="T786" s="16">
        <f>(SP500_Data[[#This Row],[Close]]-R787)/R787</f>
        <v>7.0497985053379394E-3</v>
      </c>
      <c r="U786" s="21">
        <v>72425200</v>
      </c>
    </row>
    <row r="787" spans="1:21" x14ac:dyDescent="0.25">
      <c r="A787" s="2">
        <v>45162</v>
      </c>
      <c r="B787" s="21">
        <v>332.85000610351563</v>
      </c>
      <c r="C787" s="21">
        <v>332.98001098632813</v>
      </c>
      <c r="D787" s="21">
        <v>319.95999145507813</v>
      </c>
      <c r="E787" s="21">
        <v>319.97000122070313</v>
      </c>
      <c r="F787" s="16">
        <f>(StockData[[#This Row],[Close]]-E788)/E788</f>
        <v>-2.1498467214975153E-2</v>
      </c>
      <c r="G787" s="21">
        <v>23281400</v>
      </c>
      <c r="H787" s="21">
        <f>IF(ISNUMBER(E787),MAX($E$2:E787),"")</f>
        <v>542.07000732421875</v>
      </c>
      <c r="I787" s="21">
        <f>IF(AND(ISNUMBER(E787),ISNUMBER(H787)),E787/H787-1,"")</f>
        <v>-0.40972568690869271</v>
      </c>
      <c r="L787"/>
      <c r="M787"/>
      <c r="N787" s="2">
        <v>45162</v>
      </c>
      <c r="O787" s="21">
        <v>444.69000244140625</v>
      </c>
      <c r="P787" s="21">
        <v>445.22000122070313</v>
      </c>
      <c r="Q787" s="21">
        <v>436.8599853515625</v>
      </c>
      <c r="R787" s="21">
        <v>436.8900146484375</v>
      </c>
      <c r="S787">
        <v>88517300</v>
      </c>
      <c r="T787" s="16">
        <f>(SP500_Data[[#This Row],[Close]]-R788)/R788</f>
        <v>-1.3859070825400506E-2</v>
      </c>
      <c r="U787" s="21">
        <v>91924500</v>
      </c>
    </row>
    <row r="788" spans="1:21" x14ac:dyDescent="0.25">
      <c r="A788" s="2">
        <v>45161</v>
      </c>
      <c r="B788" s="21">
        <v>323.82000732421875</v>
      </c>
      <c r="C788" s="21">
        <v>329.20001220703125</v>
      </c>
      <c r="D788" s="21">
        <v>323.45999145507813</v>
      </c>
      <c r="E788" s="21">
        <v>327</v>
      </c>
      <c r="F788" s="16">
        <f>(StockData[[#This Row],[Close]]-E789)/E789</f>
        <v>1.4079292517609407E-2</v>
      </c>
      <c r="G788" s="21">
        <v>21166400</v>
      </c>
      <c r="H788" s="21">
        <f>IF(ISNUMBER(E788),MAX($E$2:E788),"")</f>
        <v>542.07000732421875</v>
      </c>
      <c r="I788" s="21">
        <f>IF(AND(ISNUMBER(E788),ISNUMBER(H788)),E788/H788-1,"")</f>
        <v>-0.39675688456893854</v>
      </c>
      <c r="L788"/>
      <c r="M788"/>
      <c r="N788" s="2">
        <v>45161</v>
      </c>
      <c r="O788" s="21">
        <v>439.25</v>
      </c>
      <c r="P788" s="21">
        <v>443.67001342773438</v>
      </c>
      <c r="Q788" s="21">
        <v>439.10000610351563</v>
      </c>
      <c r="R788" s="21">
        <v>443.02999877929688</v>
      </c>
      <c r="S788">
        <v>68441000</v>
      </c>
      <c r="T788" s="16">
        <f>(SP500_Data[[#This Row],[Close]]-R789)/R789</f>
        <v>1.1137749516813712E-2</v>
      </c>
      <c r="U788" s="21">
        <v>64463800</v>
      </c>
    </row>
    <row r="789" spans="1:21" x14ac:dyDescent="0.25">
      <c r="A789" s="2">
        <v>45160</v>
      </c>
      <c r="B789" s="21">
        <v>325.5</v>
      </c>
      <c r="C789" s="21">
        <v>326.07998657226563</v>
      </c>
      <c r="D789" s="21">
        <v>321.45999145507813</v>
      </c>
      <c r="E789" s="21">
        <v>322.45999145507813</v>
      </c>
      <c r="F789" s="16">
        <f>(StockData[[#This Row],[Close]]-E790)/E790</f>
        <v>1.8018720127607238E-3</v>
      </c>
      <c r="G789" s="21">
        <v>16084600</v>
      </c>
      <c r="H789" s="21">
        <f>IF(ISNUMBER(E789),MAX($E$2:E789),"")</f>
        <v>542.07000732421875</v>
      </c>
      <c r="I789" s="21">
        <f>IF(AND(ISNUMBER(E789),ISNUMBER(H789)),E789/H789-1,"")</f>
        <v>-0.40513220230203428</v>
      </c>
      <c r="L789"/>
      <c r="M789"/>
      <c r="N789" s="2">
        <v>45160</v>
      </c>
      <c r="O789" s="21">
        <v>441.17999267578131</v>
      </c>
      <c r="P789" s="21">
        <v>441.17999267578131</v>
      </c>
      <c r="Q789" s="21">
        <v>437.57000732421869</v>
      </c>
      <c r="R789" s="21">
        <v>438.14999389648438</v>
      </c>
      <c r="S789">
        <v>64994200</v>
      </c>
      <c r="T789" s="16">
        <f>(SP500_Data[[#This Row],[Close]]-R790)/R790</f>
        <v>-2.708613946659741E-3</v>
      </c>
      <c r="U789" s="21">
        <v>62443500</v>
      </c>
    </row>
    <row r="790" spans="1:21" x14ac:dyDescent="0.25">
      <c r="A790" s="2">
        <v>45159</v>
      </c>
      <c r="B790" s="21">
        <v>317.92999267578125</v>
      </c>
      <c r="C790" s="21">
        <v>322.76998901367188</v>
      </c>
      <c r="D790" s="21">
        <v>317.04000854492188</v>
      </c>
      <c r="E790" s="21">
        <v>321.8800048828125</v>
      </c>
      <c r="F790" s="16">
        <f>(StockData[[#This Row],[Close]]-E791)/E791</f>
        <v>1.7062669707495853E-2</v>
      </c>
      <c r="G790" s="21">
        <v>24040000</v>
      </c>
      <c r="H790" s="21">
        <f>IF(ISNUMBER(E790),MAX($E$2:E790),"")</f>
        <v>542.07000732421875</v>
      </c>
      <c r="I790" s="21">
        <f>IF(AND(ISNUMBER(E790),ISNUMBER(H790)),E790/H790-1,"")</f>
        <v>-0.40620215002913429</v>
      </c>
      <c r="L790"/>
      <c r="M790"/>
      <c r="N790" s="2">
        <v>45159</v>
      </c>
      <c r="O790" s="21">
        <v>437.54998779296869</v>
      </c>
      <c r="P790" s="21">
        <v>440.1099853515625</v>
      </c>
      <c r="Q790" s="21">
        <v>435.32000732421869</v>
      </c>
      <c r="R790" s="21">
        <v>439.33999633789063</v>
      </c>
      <c r="S790">
        <v>68719000</v>
      </c>
      <c r="T790" s="16">
        <f>(SP500_Data[[#This Row],[Close]]-R791)/R791</f>
        <v>6.5062917248353376E-3</v>
      </c>
      <c r="U790" s="21">
        <v>86134200</v>
      </c>
    </row>
    <row r="791" spans="1:21" x14ac:dyDescent="0.25">
      <c r="A791" s="2">
        <v>45156</v>
      </c>
      <c r="B791" s="21">
        <v>314.489990234375</v>
      </c>
      <c r="C791" s="21">
        <v>318.3800048828125</v>
      </c>
      <c r="D791" s="21">
        <v>311.54998779296875</v>
      </c>
      <c r="E791" s="21">
        <v>316.48001098632813</v>
      </c>
      <c r="F791" s="16">
        <f>(StockData[[#This Row],[Close]]-E792)/E792</f>
        <v>-1.2622882173720599E-3</v>
      </c>
      <c r="G791" s="21">
        <v>24755000</v>
      </c>
      <c r="H791" s="21">
        <f>IF(ISNUMBER(E791),MAX($E$2:E791),"")</f>
        <v>542.07000732421875</v>
      </c>
      <c r="I791" s="21">
        <f>IF(AND(ISNUMBER(E791),ISNUMBER(H791)),E791/H791-1,"")</f>
        <v>-0.41616395168486509</v>
      </c>
      <c r="L791"/>
      <c r="M791"/>
      <c r="N791" s="2">
        <v>45156</v>
      </c>
      <c r="O791" s="21">
        <v>433.3699951171875</v>
      </c>
      <c r="P791" s="21">
        <v>437.57000732421869</v>
      </c>
      <c r="Q791" s="21">
        <v>433.010009765625</v>
      </c>
      <c r="R791" s="21">
        <v>436.5</v>
      </c>
      <c r="S791">
        <v>98852000</v>
      </c>
      <c r="T791" s="16">
        <f>(SP500_Data[[#This Row],[Close]]-R792)/R792</f>
        <v>4.8131162979979999E-4</v>
      </c>
      <c r="U791" s="21">
        <v>80658300</v>
      </c>
    </row>
    <row r="792" spans="1:21" x14ac:dyDescent="0.25">
      <c r="A792" s="2">
        <v>45155</v>
      </c>
      <c r="B792" s="21">
        <v>320.54000854492188</v>
      </c>
      <c r="C792" s="21">
        <v>321.8699951171875</v>
      </c>
      <c r="D792" s="21">
        <v>316.20999145507813</v>
      </c>
      <c r="E792" s="21">
        <v>316.8800048828125</v>
      </c>
      <c r="F792" s="16">
        <f>(StockData[[#This Row],[Close]]-E793)/E793</f>
        <v>-1.0986233085912985E-2</v>
      </c>
      <c r="G792" s="21">
        <v>21257200</v>
      </c>
      <c r="H792" s="21">
        <f>IF(ISNUMBER(E792),MAX($E$2:E792),"")</f>
        <v>542.07000732421875</v>
      </c>
      <c r="I792" s="21">
        <f>IF(AND(ISNUMBER(E792),ISNUMBER(H792)),E792/H792-1,"")</f>
        <v>-0.41542605087670403</v>
      </c>
      <c r="L792"/>
      <c r="M792"/>
      <c r="N792" s="2">
        <v>45155</v>
      </c>
      <c r="O792" s="21">
        <v>441.16000366210938</v>
      </c>
      <c r="P792" s="21">
        <v>441.42999267578131</v>
      </c>
      <c r="Q792" s="21">
        <v>435.75</v>
      </c>
      <c r="R792" s="21">
        <v>436.29000854492188</v>
      </c>
      <c r="S792">
        <v>95711300</v>
      </c>
      <c r="T792" s="16">
        <f>(SP500_Data[[#This Row],[Close]]-R793)/R793</f>
        <v>-7.6198844324816307E-3</v>
      </c>
      <c r="U792" s="21">
        <v>58418400</v>
      </c>
    </row>
    <row r="793" spans="1:21" x14ac:dyDescent="0.25">
      <c r="A793" s="2">
        <v>45154</v>
      </c>
      <c r="B793" s="21">
        <v>320.79998779296875</v>
      </c>
      <c r="C793" s="21">
        <v>324.42001342773438</v>
      </c>
      <c r="D793" s="21">
        <v>319.79998779296875</v>
      </c>
      <c r="E793" s="21">
        <v>320.39999389648438</v>
      </c>
      <c r="F793" s="16">
        <f>(StockData[[#This Row],[Close]]-E794)/E794</f>
        <v>-4.5361073806158281E-3</v>
      </c>
      <c r="G793" s="21">
        <v>20698900</v>
      </c>
      <c r="H793" s="21">
        <f>IF(ISNUMBER(E793),MAX($E$2:E793),"")</f>
        <v>542.07000732421875</v>
      </c>
      <c r="I793" s="21">
        <f>IF(AND(ISNUMBER(E793),ISNUMBER(H793)),E793/H793-1,"")</f>
        <v>-0.40893244494737524</v>
      </c>
      <c r="L793"/>
      <c r="M793"/>
      <c r="N793" s="2">
        <v>45154</v>
      </c>
      <c r="O793" s="21">
        <v>442.45999145507813</v>
      </c>
      <c r="P793" s="21">
        <v>444.17999267578131</v>
      </c>
      <c r="Q793" s="21">
        <v>439.52999877929688</v>
      </c>
      <c r="R793" s="21">
        <v>439.6400146484375</v>
      </c>
      <c r="S793">
        <v>80107200</v>
      </c>
      <c r="T793" s="16">
        <f>(SP500_Data[[#This Row],[Close]]-R794)/R794</f>
        <v>-7.3381649901947408E-3</v>
      </c>
      <c r="U793" s="21">
        <v>32793400</v>
      </c>
    </row>
    <row r="794" spans="1:21" x14ac:dyDescent="0.25">
      <c r="A794" s="2">
        <v>45153</v>
      </c>
      <c r="B794" s="21">
        <v>323</v>
      </c>
      <c r="C794" s="21">
        <v>325.08999633789063</v>
      </c>
      <c r="D794" s="21">
        <v>320.89999389648438</v>
      </c>
      <c r="E794" s="21">
        <v>321.8599853515625</v>
      </c>
      <c r="F794" s="16">
        <f>(StockData[[#This Row],[Close]]-E795)/E795</f>
        <v>-6.7276358964086279E-3</v>
      </c>
      <c r="G794" s="21">
        <v>16966300</v>
      </c>
      <c r="H794" s="21">
        <f>IF(ISNUMBER(E794),MAX($E$2:E794),"")</f>
        <v>542.07000732421875</v>
      </c>
      <c r="I794" s="21">
        <f>IF(AND(ISNUMBER(E794),ISNUMBER(H794)),E794/H794-1,"")</f>
        <v>-0.40623908166338729</v>
      </c>
      <c r="L794"/>
      <c r="M794"/>
      <c r="N794" s="2">
        <v>45153</v>
      </c>
      <c r="O794" s="21">
        <v>446.26998901367188</v>
      </c>
      <c r="P794" s="21">
        <v>446.6400146484375</v>
      </c>
      <c r="Q794" s="21">
        <v>442.29998779296869</v>
      </c>
      <c r="R794" s="21">
        <v>442.8900146484375</v>
      </c>
      <c r="S794">
        <v>75707500</v>
      </c>
      <c r="T794" s="16">
        <f>(SP500_Data[[#This Row],[Close]]-R795)/R795</f>
        <v>-1.1648860489082155E-2</v>
      </c>
      <c r="U794" s="21">
        <v>104964000</v>
      </c>
    </row>
    <row r="795" spans="1:21" x14ac:dyDescent="0.25">
      <c r="A795" s="2">
        <v>45152</v>
      </c>
      <c r="B795" s="21">
        <v>321.3900146484375</v>
      </c>
      <c r="C795" s="21">
        <v>324.05999755859375</v>
      </c>
      <c r="D795" s="21">
        <v>320.07998657226563</v>
      </c>
      <c r="E795" s="21">
        <v>324.04000854492188</v>
      </c>
      <c r="F795" s="16">
        <f>(StockData[[#This Row],[Close]]-E796)/E796</f>
        <v>9.4389541980610826E-3</v>
      </c>
      <c r="G795" s="21">
        <v>18836100</v>
      </c>
      <c r="H795" s="21">
        <f>IF(ISNUMBER(E795),MAX($E$2:E795),"")</f>
        <v>542.07000732421875</v>
      </c>
      <c r="I795" s="21">
        <f>IF(AND(ISNUMBER(E795),ISNUMBER(H795)),E795/H795-1,"")</f>
        <v>-0.40221741810719747</v>
      </c>
      <c r="L795"/>
      <c r="M795"/>
      <c r="N795" s="2">
        <v>45152</v>
      </c>
      <c r="O795" s="21">
        <v>444.70001220703131</v>
      </c>
      <c r="P795" s="21">
        <v>448.1099853515625</v>
      </c>
      <c r="Q795" s="21">
        <v>444.3800048828125</v>
      </c>
      <c r="R795" s="21">
        <v>448.1099853515625</v>
      </c>
      <c r="S795">
        <v>47867400</v>
      </c>
      <c r="T795" s="16">
        <f>(SP500_Data[[#This Row],[Close]]-R796)/R796</f>
        <v>5.5200078284967551E-3</v>
      </c>
      <c r="U795" s="21">
        <v>67882300</v>
      </c>
    </row>
    <row r="796" spans="1:21" x14ac:dyDescent="0.25">
      <c r="A796" s="2">
        <v>45149</v>
      </c>
      <c r="B796" s="21">
        <v>320.260009765625</v>
      </c>
      <c r="C796" s="21">
        <v>322.41000366210938</v>
      </c>
      <c r="D796" s="21">
        <v>319.20999145507813</v>
      </c>
      <c r="E796" s="21">
        <v>321.010009765625</v>
      </c>
      <c r="F796" s="16">
        <f>(StockData[[#This Row],[Close]]-E797)/E797</f>
        <v>-5.9455081711282708E-3</v>
      </c>
      <c r="G796" s="21">
        <v>24355500</v>
      </c>
      <c r="H796" s="21">
        <f>IF(ISNUMBER(E796),MAX($E$2:E796),"")</f>
        <v>542.07000732421875</v>
      </c>
      <c r="I796" s="21">
        <f>IF(AND(ISNUMBER(E796),ISNUMBER(H796)),E796/H796-1,"")</f>
        <v>-0.40780709976889584</v>
      </c>
      <c r="L796"/>
      <c r="M796"/>
      <c r="N796" s="2">
        <v>45149</v>
      </c>
      <c r="O796" s="21">
        <v>443.97000122070313</v>
      </c>
      <c r="P796" s="21">
        <v>446.70001220703131</v>
      </c>
      <c r="Q796" s="21">
        <v>443.35000610351563</v>
      </c>
      <c r="R796" s="21">
        <v>445.64999389648438</v>
      </c>
      <c r="S796">
        <v>68690900</v>
      </c>
      <c r="T796" s="16">
        <f>(SP500_Data[[#This Row],[Close]]-R797)/R797</f>
        <v>-5.8309919824544633E-4</v>
      </c>
      <c r="U796" s="21">
        <v>75636000</v>
      </c>
    </row>
    <row r="797" spans="1:21" x14ac:dyDescent="0.25">
      <c r="A797" s="2">
        <v>45148</v>
      </c>
      <c r="B797" s="21">
        <v>326.01998901367188</v>
      </c>
      <c r="C797" s="21">
        <v>328.260009765625</v>
      </c>
      <c r="D797" s="21">
        <v>321.17999267578125</v>
      </c>
      <c r="E797" s="21">
        <v>322.92999267578125</v>
      </c>
      <c r="F797" s="16">
        <f>(StockData[[#This Row],[Close]]-E798)/E798</f>
        <v>2.1723044582673103E-3</v>
      </c>
      <c r="G797" s="21">
        <v>20113700</v>
      </c>
      <c r="H797" s="21">
        <f>IF(ISNUMBER(E797),MAX($E$2:E797),"")</f>
        <v>542.07000732421875</v>
      </c>
      <c r="I797" s="21">
        <f>IF(AND(ISNUMBER(E797),ISNUMBER(H797)),E797/H797-1,"")</f>
        <v>-0.40426515337043389</v>
      </c>
      <c r="L797"/>
      <c r="M797"/>
      <c r="N797" s="2">
        <v>45148</v>
      </c>
      <c r="O797" s="21">
        <v>448.19000244140625</v>
      </c>
      <c r="P797" s="21">
        <v>451.70001220703131</v>
      </c>
      <c r="Q797" s="21">
        <v>444.70001220703131</v>
      </c>
      <c r="R797" s="21">
        <v>445.91000366210938</v>
      </c>
      <c r="S797">
        <v>93005500</v>
      </c>
      <c r="T797" s="16">
        <f>(SP500_Data[[#This Row],[Close]]-R798)/R798</f>
        <v>3.5895381292063935E-4</v>
      </c>
      <c r="U797" s="21">
        <v>72813700</v>
      </c>
    </row>
    <row r="798" spans="1:21" x14ac:dyDescent="0.25">
      <c r="A798" s="2">
        <v>45147</v>
      </c>
      <c r="B798" s="21">
        <v>326.47000122070313</v>
      </c>
      <c r="C798" s="21">
        <v>327.1099853515625</v>
      </c>
      <c r="D798" s="21">
        <v>321.04998779296875</v>
      </c>
      <c r="E798" s="21">
        <v>322.23001098632813</v>
      </c>
      <c r="F798" s="16">
        <f>(StockData[[#This Row],[Close]]-E799)/E799</f>
        <v>-1.1715923783644449E-2</v>
      </c>
      <c r="G798" s="21">
        <v>22373300</v>
      </c>
      <c r="H798" s="21">
        <f>IF(ISNUMBER(E798),MAX($E$2:E798),"")</f>
        <v>542.07000732421875</v>
      </c>
      <c r="I798" s="21">
        <f>IF(AND(ISNUMBER(E798),ISNUMBER(H798)),E798/H798-1,"")</f>
        <v>-0.40555646571015991</v>
      </c>
      <c r="L798"/>
      <c r="M798"/>
      <c r="N798" s="2">
        <v>45147</v>
      </c>
      <c r="O798" s="21">
        <v>449.02999877929688</v>
      </c>
      <c r="P798" s="21">
        <v>449.20001220703131</v>
      </c>
      <c r="Q798" s="21">
        <v>444.95999145507813</v>
      </c>
      <c r="R798" s="21">
        <v>445.75</v>
      </c>
      <c r="S798">
        <v>78789600</v>
      </c>
      <c r="T798" s="16">
        <f>(SP500_Data[[#This Row],[Close]]-R799)/R799</f>
        <v>-6.6852367688022283E-3</v>
      </c>
      <c r="U798" s="21">
        <v>72823600</v>
      </c>
    </row>
    <row r="799" spans="1:21" x14ac:dyDescent="0.25">
      <c r="A799" s="2">
        <v>45146</v>
      </c>
      <c r="B799" s="21">
        <v>326.95999145507813</v>
      </c>
      <c r="C799" s="21">
        <v>328.75</v>
      </c>
      <c r="D799" s="21">
        <v>323</v>
      </c>
      <c r="E799" s="21">
        <v>326.04998779296875</v>
      </c>
      <c r="F799" s="16">
        <f>(StockData[[#This Row],[Close]]-E800)/E800</f>
        <v>-1.2298923809499157E-2</v>
      </c>
      <c r="G799" s="21">
        <v>22327600</v>
      </c>
      <c r="H799" s="21">
        <f>IF(ISNUMBER(E799),MAX($E$2:E799),"")</f>
        <v>542.07000732421875</v>
      </c>
      <c r="I799" s="21">
        <f>IF(AND(ISNUMBER(E799),ISNUMBER(H799)),E799/H799-1,"")</f>
        <v>-0.39850944824926604</v>
      </c>
      <c r="L799"/>
      <c r="M799"/>
      <c r="N799" s="2">
        <v>45146</v>
      </c>
      <c r="O799" s="21">
        <v>448.07998657226563</v>
      </c>
      <c r="P799" s="21">
        <v>450.70001220703131</v>
      </c>
      <c r="Q799" s="21">
        <v>445.26998901367188</v>
      </c>
      <c r="R799" s="21">
        <v>448.75</v>
      </c>
      <c r="S799">
        <v>71361300</v>
      </c>
      <c r="T799" s="16">
        <f>(SP500_Data[[#This Row],[Close]]-R800)/R800</f>
        <v>-4.3486754059976849E-3</v>
      </c>
      <c r="U799" s="21">
        <v>92074500</v>
      </c>
    </row>
    <row r="800" spans="1:21" x14ac:dyDescent="0.25">
      <c r="A800" s="2">
        <v>45145</v>
      </c>
      <c r="B800" s="21">
        <v>328.3699951171875</v>
      </c>
      <c r="C800" s="21">
        <v>331.1099853515625</v>
      </c>
      <c r="D800" s="21">
        <v>327.51998901367188</v>
      </c>
      <c r="E800" s="21">
        <v>330.1099853515625</v>
      </c>
      <c r="F800" s="16">
        <f>(StockData[[#This Row],[Close]]-E801)/E801</f>
        <v>7.1083854443311162E-3</v>
      </c>
      <c r="G800" s="21">
        <v>17741500</v>
      </c>
      <c r="H800" s="21">
        <f>IF(ISNUMBER(E800),MAX($E$2:E800),"")</f>
        <v>542.07000732421875</v>
      </c>
      <c r="I800" s="21">
        <f>IF(AND(ISNUMBER(E800),ISNUMBER(H800)),E800/H800-1,"")</f>
        <v>-0.39101964526489719</v>
      </c>
      <c r="L800"/>
      <c r="M800"/>
      <c r="N800" s="2">
        <v>45145</v>
      </c>
      <c r="O800" s="21">
        <v>448.70999145507813</v>
      </c>
      <c r="P800" s="21">
        <v>450.8699951171875</v>
      </c>
      <c r="Q800" s="21">
        <v>447.989990234375</v>
      </c>
      <c r="R800" s="21">
        <v>450.70999145507813</v>
      </c>
      <c r="S800">
        <v>58357500</v>
      </c>
      <c r="T800" s="16">
        <f>(SP500_Data[[#This Row],[Close]]-R801)/R801</f>
        <v>8.7285287209199879E-3</v>
      </c>
      <c r="U800" s="21">
        <v>70637200</v>
      </c>
    </row>
    <row r="801" spans="1:21" x14ac:dyDescent="0.25">
      <c r="A801" s="2">
        <v>45142</v>
      </c>
      <c r="B801" s="21">
        <v>331.8800048828125</v>
      </c>
      <c r="C801" s="21">
        <v>335.1400146484375</v>
      </c>
      <c r="D801" s="21">
        <v>327.239990234375</v>
      </c>
      <c r="E801" s="21">
        <v>327.77999877929688</v>
      </c>
      <c r="F801" s="16">
        <f>(StockData[[#This Row],[Close]]-E802)/E802</f>
        <v>3.4286264147171219E-3</v>
      </c>
      <c r="G801" s="21">
        <v>23741500</v>
      </c>
      <c r="H801" s="21">
        <f>IF(ISNUMBER(E801),MAX($E$2:E801),"")</f>
        <v>542.07000732421875</v>
      </c>
      <c r="I801" s="21">
        <f>IF(AND(ISNUMBER(E801),ISNUMBER(H801)),E801/H801-1,"")</f>
        <v>-0.39531795828864658</v>
      </c>
      <c r="L801"/>
      <c r="M801"/>
      <c r="N801" s="2">
        <v>45142</v>
      </c>
      <c r="O801" s="21">
        <v>450.72000122070313</v>
      </c>
      <c r="P801" s="21">
        <v>452.89999389648438</v>
      </c>
      <c r="Q801" s="21">
        <v>446.26998901367188</v>
      </c>
      <c r="R801" s="21">
        <v>446.80999755859375</v>
      </c>
      <c r="S801">
        <v>100128900</v>
      </c>
      <c r="T801" s="16">
        <f>(SP500_Data[[#This Row],[Close]]-R802)/R802</f>
        <v>-4.5227671238297455E-3</v>
      </c>
      <c r="U801" s="21">
        <v>76982300</v>
      </c>
    </row>
    <row r="802" spans="1:21" x14ac:dyDescent="0.25">
      <c r="A802" s="2">
        <v>45141</v>
      </c>
      <c r="B802" s="21">
        <v>326</v>
      </c>
      <c r="C802" s="21">
        <v>329.8800048828125</v>
      </c>
      <c r="D802" s="21">
        <v>325.95001220703125</v>
      </c>
      <c r="E802" s="21">
        <v>326.66000366210938</v>
      </c>
      <c r="F802" s="16">
        <f>(StockData[[#This Row],[Close]]-E803)/E803</f>
        <v>-2.5648743141698472E-3</v>
      </c>
      <c r="G802" s="21">
        <v>18253700</v>
      </c>
      <c r="H802" s="21">
        <f>IF(ISNUMBER(E802),MAX($E$2:E802),"")</f>
        <v>542.07000732421875</v>
      </c>
      <c r="I802" s="21">
        <f>IF(AND(ISNUMBER(E802),ISNUMBER(H802)),E802/H802-1,"")</f>
        <v>-0.39738410307078653</v>
      </c>
      <c r="L802"/>
      <c r="M802"/>
      <c r="N802" s="2">
        <v>45141</v>
      </c>
      <c r="O802" s="21">
        <v>448.04000854492188</v>
      </c>
      <c r="P802" s="21">
        <v>450.79000854492188</v>
      </c>
      <c r="Q802" s="21">
        <v>447.3699951171875</v>
      </c>
      <c r="R802" s="21">
        <v>448.83999633789063</v>
      </c>
      <c r="S802">
        <v>64276100</v>
      </c>
      <c r="T802" s="16">
        <f>(SP500_Data[[#This Row],[Close]]-R803)/R803</f>
        <v>-2.86585770983589E-3</v>
      </c>
      <c r="U802" s="21">
        <v>76160400</v>
      </c>
    </row>
    <row r="803" spans="1:21" x14ac:dyDescent="0.25">
      <c r="A803" s="2">
        <v>45140</v>
      </c>
      <c r="B803" s="21">
        <v>333.6300048828125</v>
      </c>
      <c r="C803" s="21">
        <v>333.6300048828125</v>
      </c>
      <c r="D803" s="21">
        <v>326.3599853515625</v>
      </c>
      <c r="E803" s="21">
        <v>327.5</v>
      </c>
      <c r="F803" s="16">
        <f>(StockData[[#This Row],[Close]]-E804)/E804</f>
        <v>-2.6282917387588582E-2</v>
      </c>
      <c r="G803" s="21">
        <v>27761300</v>
      </c>
      <c r="H803" s="21">
        <f>IF(ISNUMBER(E803),MAX($E$2:E803),"")</f>
        <v>542.07000732421875</v>
      </c>
      <c r="I803" s="21">
        <f>IF(AND(ISNUMBER(E803),ISNUMBER(H803)),E803/H803-1,"")</f>
        <v>-0.39583449448418162</v>
      </c>
      <c r="L803"/>
      <c r="M803"/>
      <c r="N803" s="2">
        <v>45140</v>
      </c>
      <c r="O803" s="21">
        <v>453.25</v>
      </c>
      <c r="P803" s="21">
        <v>453.51998901367188</v>
      </c>
      <c r="Q803" s="21">
        <v>449.35000610351563</v>
      </c>
      <c r="R803" s="21">
        <v>450.1300048828125</v>
      </c>
      <c r="S803">
        <v>93933400</v>
      </c>
      <c r="T803" s="16">
        <f>(SP500_Data[[#This Row],[Close]]-R804)/R804</f>
        <v>-1.3910808689727735E-2</v>
      </c>
      <c r="U803" s="21">
        <v>114165800</v>
      </c>
    </row>
    <row r="804" spans="1:21" x14ac:dyDescent="0.25">
      <c r="A804" s="2">
        <v>45139</v>
      </c>
      <c r="B804" s="21">
        <v>335.19000244140625</v>
      </c>
      <c r="C804" s="21">
        <v>338.54000854492188</v>
      </c>
      <c r="D804" s="21">
        <v>333.70001220703125</v>
      </c>
      <c r="E804" s="21">
        <v>336.33999633789063</v>
      </c>
      <c r="F804" s="16">
        <f>(StockData[[#This Row],[Close]]-E805)/E805</f>
        <v>1.2502467652068009E-3</v>
      </c>
      <c r="G804" s="21">
        <v>18311900</v>
      </c>
      <c r="H804" s="21">
        <f>IF(ISNUMBER(E804),MAX($E$2:E804),"")</f>
        <v>542.07000732421875</v>
      </c>
      <c r="I804" s="21">
        <f>IF(AND(ISNUMBER(E804),ISNUMBER(H804)),E804/H804-1,"")</f>
        <v>-0.37952664454146501</v>
      </c>
      <c r="L804"/>
      <c r="M804"/>
      <c r="N804" s="2">
        <v>45139</v>
      </c>
      <c r="O804" s="21">
        <v>456.26998901367188</v>
      </c>
      <c r="P804" s="21">
        <v>457.25</v>
      </c>
      <c r="Q804" s="21">
        <v>455.489990234375</v>
      </c>
      <c r="R804" s="21">
        <v>456.48001098632813</v>
      </c>
      <c r="S804">
        <v>55291500</v>
      </c>
      <c r="T804" s="16">
        <f>(SP500_Data[[#This Row],[Close]]-R805)/R805</f>
        <v>-2.8615686977475894E-3</v>
      </c>
      <c r="U804" s="21">
        <v>110303100</v>
      </c>
    </row>
    <row r="805" spans="1:21" x14ac:dyDescent="0.25">
      <c r="A805" s="2">
        <v>45138</v>
      </c>
      <c r="B805" s="21">
        <v>336.92001342773438</v>
      </c>
      <c r="C805" s="21">
        <v>337.70001220703125</v>
      </c>
      <c r="D805" s="21">
        <v>333.3599853515625</v>
      </c>
      <c r="E805" s="21">
        <v>335.92001342773438</v>
      </c>
      <c r="F805" s="16">
        <f>(StockData[[#This Row],[Close]]-E806)/E806</f>
        <v>-7.2405406058673261E-3</v>
      </c>
      <c r="G805" s="21">
        <v>25446000</v>
      </c>
      <c r="H805" s="21">
        <f>IF(ISNUMBER(E805),MAX($E$2:E805),"")</f>
        <v>542.07000732421875</v>
      </c>
      <c r="I805" s="21">
        <f>IF(AND(ISNUMBER(E805),ISNUMBER(H805)),E805/H805-1,"")</f>
        <v>-0.38030142068565609</v>
      </c>
      <c r="L805"/>
      <c r="M805"/>
      <c r="N805" s="2">
        <v>45138</v>
      </c>
      <c r="O805" s="21">
        <v>457.41000366210938</v>
      </c>
      <c r="P805" s="21">
        <v>458.16000366210938</v>
      </c>
      <c r="Q805" s="21">
        <v>456.04998779296869</v>
      </c>
      <c r="R805" s="21">
        <v>457.79000854492188</v>
      </c>
      <c r="S805">
        <v>62040400</v>
      </c>
      <c r="T805" s="16">
        <f>(SP500_Data[[#This Row],[Close]]-R806)/R806</f>
        <v>1.9040424836306647E-3</v>
      </c>
      <c r="U805" s="21">
        <v>100612100</v>
      </c>
    </row>
    <row r="806" spans="1:21" x14ac:dyDescent="0.25">
      <c r="A806" s="2">
        <v>45135</v>
      </c>
      <c r="B806" s="21">
        <v>333.67001342773438</v>
      </c>
      <c r="C806" s="21">
        <v>340.010009765625</v>
      </c>
      <c r="D806" s="21">
        <v>333.17001342773438</v>
      </c>
      <c r="E806" s="21">
        <v>338.3699951171875</v>
      </c>
      <c r="F806" s="16">
        <f>(StockData[[#This Row],[Close]]-E807)/E807</f>
        <v>2.3131331241678418E-2</v>
      </c>
      <c r="G806" s="21">
        <v>28484900</v>
      </c>
      <c r="H806" s="21">
        <f>IF(ISNUMBER(E806),MAX($E$2:E806),"")</f>
        <v>542.07000732421875</v>
      </c>
      <c r="I806" s="21">
        <f>IF(AND(ISNUMBER(E806),ISNUMBER(H806)),E806/H806-1,"")</f>
        <v>-0.37578174304928069</v>
      </c>
      <c r="L806"/>
      <c r="M806"/>
      <c r="N806" s="2">
        <v>45135</v>
      </c>
      <c r="O806" s="21">
        <v>455.8800048828125</v>
      </c>
      <c r="P806" s="21">
        <v>457.77999877929688</v>
      </c>
      <c r="Q806" s="21">
        <v>452.489990234375</v>
      </c>
      <c r="R806" s="21">
        <v>456.92001342773438</v>
      </c>
      <c r="S806">
        <v>80011800</v>
      </c>
      <c r="T806" s="16">
        <f>(SP500_Data[[#This Row],[Close]]-R807)/R807</f>
        <v>9.790323076682355E-3</v>
      </c>
      <c r="U806" s="21">
        <v>95899700</v>
      </c>
    </row>
    <row r="807" spans="1:21" x14ac:dyDescent="0.25">
      <c r="A807" s="2">
        <v>45134</v>
      </c>
      <c r="B807" s="21">
        <v>340.48001098632813</v>
      </c>
      <c r="C807" s="21">
        <v>341.32998657226563</v>
      </c>
      <c r="D807" s="21">
        <v>329.04998779296875</v>
      </c>
      <c r="E807" s="21">
        <v>330.72000122070313</v>
      </c>
      <c r="F807" s="16">
        <f>(StockData[[#This Row],[Close]]-E808)/E808</f>
        <v>-2.0872155674799719E-2</v>
      </c>
      <c r="G807" s="21">
        <v>39635300</v>
      </c>
      <c r="H807" s="21">
        <f>IF(ISNUMBER(E807),MAX($E$2:E807),"")</f>
        <v>542.07000732421875</v>
      </c>
      <c r="I807" s="21">
        <f>IF(AND(ISNUMBER(E807),ISNUMBER(H807)),E807/H807-1,"")</f>
        <v>-0.38989430008641779</v>
      </c>
      <c r="L807"/>
      <c r="M807"/>
      <c r="N807" s="2">
        <v>45134</v>
      </c>
      <c r="O807" s="21">
        <v>459.01998901367188</v>
      </c>
      <c r="P807" s="21">
        <v>459.44000244140625</v>
      </c>
      <c r="Q807" s="21">
        <v>451.54998779296869</v>
      </c>
      <c r="R807" s="21">
        <v>452.489990234375</v>
      </c>
      <c r="S807">
        <v>92194400</v>
      </c>
      <c r="T807" s="16">
        <f>(SP500_Data[[#This Row],[Close]]-R808)/R808</f>
        <v>-6.6299740214356652E-3</v>
      </c>
      <c r="U807" s="21">
        <v>76104300</v>
      </c>
    </row>
    <row r="808" spans="1:21" x14ac:dyDescent="0.25">
      <c r="A808" s="2">
        <v>45133</v>
      </c>
      <c r="B808" s="21">
        <v>341.44000244140625</v>
      </c>
      <c r="C808" s="21">
        <v>344.67001342773438</v>
      </c>
      <c r="D808" s="21">
        <v>333.1099853515625</v>
      </c>
      <c r="E808" s="21">
        <v>337.76998901367188</v>
      </c>
      <c r="F808" s="16">
        <f>(StockData[[#This Row],[Close]]-E809)/E809</f>
        <v>-3.7637533646241825E-2</v>
      </c>
      <c r="G808" s="21">
        <v>58383700</v>
      </c>
      <c r="H808" s="21">
        <f>IF(ISNUMBER(E808),MAX($E$2:E808),"")</f>
        <v>542.07000732421875</v>
      </c>
      <c r="I808" s="21">
        <f>IF(AND(ISNUMBER(E808),ISNUMBER(H808)),E808/H808-1,"")</f>
        <v>-0.37688862241063359</v>
      </c>
      <c r="L808"/>
      <c r="M808"/>
      <c r="N808" s="2">
        <v>45133</v>
      </c>
      <c r="O808" s="21">
        <v>454.47000122070313</v>
      </c>
      <c r="P808" s="21">
        <v>456.989990234375</v>
      </c>
      <c r="Q808" s="21">
        <v>453.3800048828125</v>
      </c>
      <c r="R808" s="21">
        <v>455.510009765625</v>
      </c>
      <c r="S808">
        <v>71052900</v>
      </c>
      <c r="T808" s="16">
        <f>(SP500_Data[[#This Row],[Close]]-R809)/R809</f>
        <v>1.5371360408280487E-4</v>
      </c>
      <c r="U808" s="21">
        <v>85742800</v>
      </c>
    </row>
    <row r="809" spans="1:21" x14ac:dyDescent="0.25">
      <c r="A809" s="2">
        <v>45132</v>
      </c>
      <c r="B809" s="21">
        <v>347.1099853515625</v>
      </c>
      <c r="C809" s="21">
        <v>351.8900146484375</v>
      </c>
      <c r="D809" s="21">
        <v>345.07000732421875</v>
      </c>
      <c r="E809" s="21">
        <v>350.98001098632813</v>
      </c>
      <c r="F809" s="16">
        <f>(StockData[[#This Row],[Close]]-E810)/E810</f>
        <v>1.7009144573970666E-2</v>
      </c>
      <c r="G809" s="21">
        <v>41637700</v>
      </c>
      <c r="H809" s="21">
        <f>IF(ISNUMBER(E809),MAX($E$2:E809),"")</f>
        <v>542.07000732421875</v>
      </c>
      <c r="I809" s="21">
        <f>IF(AND(ISNUMBER(E809),ISNUMBER(H809)),E809/H809-1,"")</f>
        <v>-0.3525190358366338</v>
      </c>
      <c r="L809"/>
      <c r="M809"/>
      <c r="N809" s="2">
        <v>45132</v>
      </c>
      <c r="O809" s="21">
        <v>453.92001342773438</v>
      </c>
      <c r="P809" s="21">
        <v>456.739990234375</v>
      </c>
      <c r="Q809" s="21">
        <v>453.8699951171875</v>
      </c>
      <c r="R809" s="21">
        <v>455.44000244140625</v>
      </c>
      <c r="S809">
        <v>55191200</v>
      </c>
      <c r="T809" s="16">
        <f>(SP500_Data[[#This Row],[Close]]-R810)/R810</f>
        <v>2.7300532828029443E-3</v>
      </c>
      <c r="U809" s="21">
        <v>61952800</v>
      </c>
    </row>
    <row r="810" spans="1:21" x14ac:dyDescent="0.25">
      <c r="A810" s="2">
        <v>45131</v>
      </c>
      <c r="B810" s="21">
        <v>345.85000610351563</v>
      </c>
      <c r="C810" s="21">
        <v>346.92001342773438</v>
      </c>
      <c r="D810" s="21">
        <v>342.30999755859375</v>
      </c>
      <c r="E810" s="21">
        <v>345.1099853515625</v>
      </c>
      <c r="F810" s="16">
        <f>(StockData[[#This Row],[Close]]-E811)/E811</f>
        <v>3.897944499853746E-3</v>
      </c>
      <c r="G810" s="21">
        <v>26678100</v>
      </c>
      <c r="H810" s="21">
        <f>IF(ISNUMBER(E810),MAX($E$2:E810),"")</f>
        <v>542.07000732421875</v>
      </c>
      <c r="I810" s="21">
        <f>IF(AND(ISNUMBER(E810),ISNUMBER(H810)),E810/H810-1,"")</f>
        <v>-0.36334794272218796</v>
      </c>
      <c r="L810"/>
      <c r="M810"/>
      <c r="N810" s="2">
        <v>45131</v>
      </c>
      <c r="O810" s="21">
        <v>453.3699951171875</v>
      </c>
      <c r="P810" s="21">
        <v>455.04000854492188</v>
      </c>
      <c r="Q810" s="21">
        <v>452.29998779296869</v>
      </c>
      <c r="R810" s="21">
        <v>454.20001220703131</v>
      </c>
      <c r="S810">
        <v>54023400</v>
      </c>
      <c r="T810" s="16">
        <f>(SP500_Data[[#This Row],[Close]]-R811)/R811</f>
        <v>4.4672908221712925E-3</v>
      </c>
      <c r="U810" s="21">
        <v>85373300</v>
      </c>
    </row>
    <row r="811" spans="1:21" x14ac:dyDescent="0.25">
      <c r="A811" s="2">
        <v>45128</v>
      </c>
      <c r="B811" s="21">
        <v>349.14999389648438</v>
      </c>
      <c r="C811" s="21">
        <v>350.29998779296875</v>
      </c>
      <c r="D811" s="21">
        <v>339.82998657226563</v>
      </c>
      <c r="E811" s="21">
        <v>343.76998901367188</v>
      </c>
      <c r="F811" s="16">
        <f>(StockData[[#This Row],[Close]]-E812)/E812</f>
        <v>-8.9370834812861535E-3</v>
      </c>
      <c r="G811" s="21">
        <v>69405400</v>
      </c>
      <c r="H811" s="21">
        <f>IF(ISNUMBER(E811),MAX($E$2:E811),"")</f>
        <v>542.07000732421875</v>
      </c>
      <c r="I811" s="21">
        <f>IF(AND(ISNUMBER(E811),ISNUMBER(H811)),E811/H811-1,"")</f>
        <v>-0.3658199413935499</v>
      </c>
      <c r="L811"/>
      <c r="M811"/>
      <c r="N811" s="2">
        <v>45128</v>
      </c>
      <c r="O811" s="21">
        <v>453.95999145507813</v>
      </c>
      <c r="P811" s="21">
        <v>454.17001342773438</v>
      </c>
      <c r="Q811" s="21">
        <v>452.17001342773438</v>
      </c>
      <c r="R811" s="21">
        <v>452.17999267578131</v>
      </c>
      <c r="S811">
        <v>71275600</v>
      </c>
      <c r="T811" s="16">
        <f>(SP500_Data[[#This Row],[Close]]-R812)/R812</f>
        <v>0</v>
      </c>
      <c r="U811" s="21">
        <v>64022200</v>
      </c>
    </row>
    <row r="812" spans="1:21" x14ac:dyDescent="0.25">
      <c r="A812" s="2">
        <v>45127</v>
      </c>
      <c r="B812" s="21">
        <v>353.57000732421875</v>
      </c>
      <c r="C812" s="21">
        <v>357.97000122070313</v>
      </c>
      <c r="D812" s="21">
        <v>345.3699951171875</v>
      </c>
      <c r="E812" s="21">
        <v>346.8699951171875</v>
      </c>
      <c r="F812" s="16">
        <f>(StockData[[#This Row],[Close]]-E813)/E813</f>
        <v>-2.3121526882809076E-2</v>
      </c>
      <c r="G812" s="21">
        <v>33778400</v>
      </c>
      <c r="H812" s="21">
        <f>IF(ISNUMBER(E812),MAX($E$2:E812),"")</f>
        <v>542.07000732421875</v>
      </c>
      <c r="I812" s="21">
        <f>IF(AND(ISNUMBER(E812),ISNUMBER(H812)),E812/H812-1,"")</f>
        <v>-0.36010111160841207</v>
      </c>
      <c r="L812"/>
      <c r="M812"/>
      <c r="N812" s="2">
        <v>45127</v>
      </c>
      <c r="O812" s="21">
        <v>454.17001342773438</v>
      </c>
      <c r="P812" s="21">
        <v>455.10000610351563</v>
      </c>
      <c r="Q812" s="21">
        <v>451.44000244140625</v>
      </c>
      <c r="R812" s="21">
        <v>452.17999267578131</v>
      </c>
      <c r="S812">
        <v>70591600</v>
      </c>
      <c r="T812" s="16">
        <f>(SP500_Data[[#This Row],[Close]]-R813)/R813</f>
        <v>-6.634489126235904E-3</v>
      </c>
      <c r="U812" s="21">
        <v>65460200</v>
      </c>
    </row>
    <row r="813" spans="1:21" x14ac:dyDescent="0.25">
      <c r="A813" s="2">
        <v>45126</v>
      </c>
      <c r="B813" s="21">
        <v>361.75</v>
      </c>
      <c r="C813" s="21">
        <v>362.45999145507813</v>
      </c>
      <c r="D813" s="21">
        <v>352.44000244140625</v>
      </c>
      <c r="E813" s="21">
        <v>355.07998657226563</v>
      </c>
      <c r="F813" s="16">
        <f>(StockData[[#This Row],[Close]]-E814)/E814</f>
        <v>-1.2267389306818267E-2</v>
      </c>
      <c r="G813" s="21">
        <v>39732900</v>
      </c>
      <c r="H813" s="21">
        <f>IF(ISNUMBER(E813),MAX($E$2:E813),"")</f>
        <v>542.07000732421875</v>
      </c>
      <c r="I813" s="21">
        <f>IF(AND(ISNUMBER(E813),ISNUMBER(H813)),E813/H813-1,"")</f>
        <v>-0.344955482180205</v>
      </c>
      <c r="L813"/>
      <c r="M813"/>
      <c r="N813" s="2">
        <v>45126</v>
      </c>
      <c r="O813" s="21">
        <v>455.010009765625</v>
      </c>
      <c r="P813" s="21">
        <v>456.42999267578131</v>
      </c>
      <c r="Q813" s="21">
        <v>454.1099853515625</v>
      </c>
      <c r="R813" s="21">
        <v>455.20001220703131</v>
      </c>
      <c r="S813">
        <v>65891700</v>
      </c>
      <c r="T813" s="16">
        <f>(SP500_Data[[#This Row],[Close]]-R814)/R814</f>
        <v>2.2237604531054277E-3</v>
      </c>
      <c r="U813" s="21">
        <v>91426200</v>
      </c>
    </row>
    <row r="814" spans="1:21" x14ac:dyDescent="0.25">
      <c r="A814" s="2">
        <v>45125</v>
      </c>
      <c r="B814" s="21">
        <v>345.82998657226563</v>
      </c>
      <c r="C814" s="21">
        <v>366.77999877929688</v>
      </c>
      <c r="D814" s="21">
        <v>342.17001342773438</v>
      </c>
      <c r="E814" s="21">
        <v>359.489990234375</v>
      </c>
      <c r="F814" s="16">
        <f>(StockData[[#This Row],[Close]]-E815)/E815</f>
        <v>3.9799782520444874E-2</v>
      </c>
      <c r="G814" s="21">
        <v>64738600</v>
      </c>
      <c r="H814" s="21">
        <f>IF(ISNUMBER(E814),MAX($E$2:E814),"")</f>
        <v>542.07000732421875</v>
      </c>
      <c r="I814" s="21">
        <f>IF(AND(ISNUMBER(E814),ISNUMBER(H814)),E814/H814-1,"")</f>
        <v>-0.33681999487686176</v>
      </c>
      <c r="L814"/>
      <c r="M814"/>
      <c r="N814" s="2">
        <v>45125</v>
      </c>
      <c r="O814" s="21">
        <v>450.5</v>
      </c>
      <c r="P814" s="21">
        <v>454.8599853515625</v>
      </c>
      <c r="Q814" s="21">
        <v>450.04998779296869</v>
      </c>
      <c r="R814" s="21">
        <v>454.19000244140625</v>
      </c>
      <c r="S814">
        <v>80668200</v>
      </c>
      <c r="T814" s="16">
        <f>(SP500_Data[[#This Row],[Close]]-R815)/R815</f>
        <v>7.4305876380251299E-3</v>
      </c>
      <c r="U814" s="21">
        <v>88865000</v>
      </c>
    </row>
    <row r="815" spans="1:21" x14ac:dyDescent="0.25">
      <c r="A815" s="2">
        <v>45124</v>
      </c>
      <c r="B815" s="21">
        <v>345.67999267578125</v>
      </c>
      <c r="C815" s="21">
        <v>346.989990234375</v>
      </c>
      <c r="D815" s="21">
        <v>342.20001220703125</v>
      </c>
      <c r="E815" s="21">
        <v>345.73001098632813</v>
      </c>
      <c r="F815" s="16">
        <f>(StockData[[#This Row],[Close]]-E816)/E816</f>
        <v>1.4193626631157702E-3</v>
      </c>
      <c r="G815" s="21">
        <v>20363900</v>
      </c>
      <c r="H815" s="21">
        <f>IF(ISNUMBER(E815),MAX($E$2:E815),"")</f>
        <v>542.07000732421875</v>
      </c>
      <c r="I815" s="21">
        <f>IF(AND(ISNUMBER(E815),ISNUMBER(H815)),E815/H815-1,"")</f>
        <v>-0.36220413172658206</v>
      </c>
      <c r="L815"/>
      <c r="M815"/>
      <c r="N815" s="2">
        <v>45124</v>
      </c>
      <c r="O815" s="21">
        <v>449.1300048828125</v>
      </c>
      <c r="P815" s="21">
        <v>451.92999267578131</v>
      </c>
      <c r="Q815" s="21">
        <v>449.07998657226563</v>
      </c>
      <c r="R815" s="21">
        <v>450.83999633789063</v>
      </c>
      <c r="S815">
        <v>52680200</v>
      </c>
      <c r="T815" s="16">
        <f>(SP500_Data[[#This Row],[Close]]-R816)/R816</f>
        <v>3.4722167976146186E-3</v>
      </c>
      <c r="U815" s="21">
        <v>110811800</v>
      </c>
    </row>
    <row r="816" spans="1:21" x14ac:dyDescent="0.25">
      <c r="A816" s="2">
        <v>45121</v>
      </c>
      <c r="B816" s="21">
        <v>347.58999633789063</v>
      </c>
      <c r="C816" s="21">
        <v>351.42999267578125</v>
      </c>
      <c r="D816" s="21">
        <v>344.30999755859375</v>
      </c>
      <c r="E816" s="21">
        <v>345.239990234375</v>
      </c>
      <c r="F816" s="16">
        <f>(StockData[[#This Row],[Close]]-E817)/E817</f>
        <v>7.5292900971591116E-3</v>
      </c>
      <c r="G816" s="21">
        <v>28352700</v>
      </c>
      <c r="H816" s="21">
        <f>IF(ISNUMBER(E816),MAX($E$2:E816),"")</f>
        <v>542.07000732421875</v>
      </c>
      <c r="I816" s="21">
        <f>IF(AND(ISNUMBER(E816),ISNUMBER(H816)),E816/H816-1,"")</f>
        <v>-0.36310811229243545</v>
      </c>
      <c r="L816"/>
      <c r="M816"/>
      <c r="N816" s="2">
        <v>45121</v>
      </c>
      <c r="O816" s="21">
        <v>450.48001098632813</v>
      </c>
      <c r="P816" s="21">
        <v>451.3599853515625</v>
      </c>
      <c r="Q816" s="21">
        <v>448.489990234375</v>
      </c>
      <c r="R816" s="21">
        <v>449.27999877929688</v>
      </c>
      <c r="S816">
        <v>69815800</v>
      </c>
      <c r="T816" s="16">
        <f>(SP500_Data[[#This Row],[Close]]-R817)/R817</f>
        <v>-6.2282850079511606E-4</v>
      </c>
      <c r="U816" s="21">
        <v>72216000</v>
      </c>
    </row>
    <row r="817" spans="1:21" x14ac:dyDescent="0.25">
      <c r="A817" s="2">
        <v>45120</v>
      </c>
      <c r="B817" s="21">
        <v>339.55999755859375</v>
      </c>
      <c r="C817" s="21">
        <v>343.739990234375</v>
      </c>
      <c r="D817" s="21">
        <v>339.01998901367188</v>
      </c>
      <c r="E817" s="21">
        <v>342.66000366210938</v>
      </c>
      <c r="F817" s="16">
        <f>(StockData[[#This Row],[Close]]-E818)/E818</f>
        <v>1.6192144891518701E-2</v>
      </c>
      <c r="G817" s="21">
        <v>20567200</v>
      </c>
      <c r="H817" s="21">
        <f>IF(ISNUMBER(E817),MAX($E$2:E817),"")</f>
        <v>542.07000732421875</v>
      </c>
      <c r="I817" s="21">
        <f>IF(AND(ISNUMBER(E817),ISNUMBER(H817)),E817/H817-1,"")</f>
        <v>-0.36786762035856335</v>
      </c>
      <c r="L817"/>
      <c r="M817"/>
      <c r="N817" s="2">
        <v>45120</v>
      </c>
      <c r="O817" s="21">
        <v>447.89999389648438</v>
      </c>
      <c r="P817" s="21">
        <v>450.3800048828125</v>
      </c>
      <c r="Q817" s="21">
        <v>447.45001220703131</v>
      </c>
      <c r="R817" s="21">
        <v>449.55999755859375</v>
      </c>
      <c r="S817">
        <v>72425200</v>
      </c>
      <c r="T817" s="16">
        <f>(SP500_Data[[#This Row],[Close]]-R818)/R818</f>
        <v>7.9368831714252235E-3</v>
      </c>
      <c r="U817" s="21">
        <v>93830000</v>
      </c>
    </row>
    <row r="818" spans="1:21" x14ac:dyDescent="0.25">
      <c r="A818" s="2">
        <v>45119</v>
      </c>
      <c r="B818" s="21">
        <v>336.60000610351563</v>
      </c>
      <c r="C818" s="21">
        <v>341.64999389648438</v>
      </c>
      <c r="D818" s="21">
        <v>335.67001342773438</v>
      </c>
      <c r="E818" s="21">
        <v>337.20001220703125</v>
      </c>
      <c r="F818" s="16">
        <f>(StockData[[#This Row],[Close]]-E819)/E819</f>
        <v>1.4226880527450077E-2</v>
      </c>
      <c r="G818" s="21">
        <v>29995300</v>
      </c>
      <c r="H818" s="21">
        <f>IF(ISNUMBER(E818),MAX($E$2:E818),"")</f>
        <v>542.07000732421875</v>
      </c>
      <c r="I818" s="21">
        <f>IF(AND(ISNUMBER(E818),ISNUMBER(H818)),E818/H818-1,"")</f>
        <v>-0.3779401043206071</v>
      </c>
      <c r="L818"/>
      <c r="M818"/>
      <c r="N818" s="2">
        <v>45119</v>
      </c>
      <c r="O818" s="21">
        <v>446.3900146484375</v>
      </c>
      <c r="P818" s="21">
        <v>447.48001098632813</v>
      </c>
      <c r="Q818" s="21">
        <v>444.91000366210938</v>
      </c>
      <c r="R818" s="21">
        <v>446.01998901367188</v>
      </c>
      <c r="S818">
        <v>91924500</v>
      </c>
      <c r="T818" s="16">
        <f>(SP500_Data[[#This Row],[Close]]-R819)/R819</f>
        <v>8.0459196929564374E-3</v>
      </c>
      <c r="U818" s="21">
        <v>90961600</v>
      </c>
    </row>
    <row r="819" spans="1:21" x14ac:dyDescent="0.25">
      <c r="A819" s="2">
        <v>45118</v>
      </c>
      <c r="B819" s="21">
        <v>331.05999755859375</v>
      </c>
      <c r="C819" s="21">
        <v>332.8599853515625</v>
      </c>
      <c r="D819" s="21">
        <v>327</v>
      </c>
      <c r="E819" s="21">
        <v>332.47000122070313</v>
      </c>
      <c r="F819" s="16">
        <f>(StockData[[#This Row],[Close]]-E820)/E820</f>
        <v>1.9287426523706235E-3</v>
      </c>
      <c r="G819" s="21">
        <v>26698200</v>
      </c>
      <c r="H819" s="21">
        <f>IF(ISNUMBER(E819),MAX($E$2:E819),"")</f>
        <v>542.07000732421875</v>
      </c>
      <c r="I819" s="21">
        <f>IF(AND(ISNUMBER(E819),ISNUMBER(H819)),E819/H819-1,"")</f>
        <v>-0.38666593478976841</v>
      </c>
      <c r="L819"/>
      <c r="M819"/>
      <c r="N819" s="2">
        <v>45118</v>
      </c>
      <c r="O819" s="21">
        <v>440.45001220703131</v>
      </c>
      <c r="P819" s="21">
        <v>442.97000122070313</v>
      </c>
      <c r="Q819" s="21">
        <v>439.44000244140625</v>
      </c>
      <c r="R819" s="21">
        <v>442.45999145507813</v>
      </c>
      <c r="S819">
        <v>64463800</v>
      </c>
      <c r="T819" s="16">
        <f>(SP500_Data[[#This Row],[Close]]-R820)/R820</f>
        <v>6.3685297039678332E-3</v>
      </c>
      <c r="U819" s="21">
        <v>89213700</v>
      </c>
    </row>
    <row r="820" spans="1:21" x14ac:dyDescent="0.25">
      <c r="A820" s="2">
        <v>45117</v>
      </c>
      <c r="B820" s="21">
        <v>334.60000610351563</v>
      </c>
      <c r="C820" s="21">
        <v>335.23001098632813</v>
      </c>
      <c r="D820" s="21">
        <v>327.58999633789063</v>
      </c>
      <c r="E820" s="21">
        <v>331.82998657226563</v>
      </c>
      <c r="F820" s="16">
        <f>(StockData[[#This Row],[Close]]-E821)/E821</f>
        <v>-1.5983674245080893E-2</v>
      </c>
      <c r="G820" s="21">
        <v>32791400</v>
      </c>
      <c r="H820" s="21">
        <f>IF(ISNUMBER(E820),MAX($E$2:E820),"")</f>
        <v>542.07000732421875</v>
      </c>
      <c r="I820" s="21">
        <f>IF(AND(ISNUMBER(E820),ISNUMBER(H820)),E820/H820-1,"")</f>
        <v>-0.38784662112140433</v>
      </c>
      <c r="L820"/>
      <c r="M820"/>
      <c r="N820" s="2">
        <v>45117</v>
      </c>
      <c r="O820" s="21">
        <v>438.17999267578131</v>
      </c>
      <c r="P820" s="21">
        <v>439.83999633789063</v>
      </c>
      <c r="Q820" s="21">
        <v>437.58999633789063</v>
      </c>
      <c r="R820" s="21">
        <v>439.66000366210938</v>
      </c>
      <c r="S820">
        <v>62443500</v>
      </c>
      <c r="T820" s="16">
        <f>(SP500_Data[[#This Row],[Close]]-R821)/R821</f>
        <v>2.5311045491687475E-3</v>
      </c>
      <c r="U820" s="21">
        <v>86383500</v>
      </c>
    </row>
    <row r="821" spans="1:21" x14ac:dyDescent="0.25">
      <c r="A821" s="2">
        <v>45114</v>
      </c>
      <c r="B821" s="21">
        <v>339.32000732421875</v>
      </c>
      <c r="C821" s="21">
        <v>341.79000854492188</v>
      </c>
      <c r="D821" s="21">
        <v>337</v>
      </c>
      <c r="E821" s="21">
        <v>337.22000122070313</v>
      </c>
      <c r="F821" s="16">
        <f>(StockData[[#This Row],[Close]]-E822)/E822</f>
        <v>-1.1867400953344598E-2</v>
      </c>
      <c r="G821" s="21">
        <v>21214800</v>
      </c>
      <c r="H821" s="21">
        <f>IF(ISNUMBER(E821),MAX($E$2:E821),"")</f>
        <v>542.07000732421875</v>
      </c>
      <c r="I821" s="21">
        <f>IF(AND(ISNUMBER(E821),ISNUMBER(H821)),E821/H821-1,"")</f>
        <v>-0.37790322898457707</v>
      </c>
      <c r="L821"/>
      <c r="M821"/>
      <c r="N821" s="2">
        <v>45114</v>
      </c>
      <c r="O821" s="21">
        <v>438.6300048828125</v>
      </c>
      <c r="P821" s="21">
        <v>442.6400146484375</v>
      </c>
      <c r="Q821" s="21">
        <v>438.29998779296869</v>
      </c>
      <c r="R821" s="21">
        <v>438.54998779296869</v>
      </c>
      <c r="S821">
        <v>86134200</v>
      </c>
      <c r="T821" s="16">
        <f>(SP500_Data[[#This Row],[Close]]-R822)/R822</f>
        <v>-2.5247142334870179E-3</v>
      </c>
      <c r="U821" s="21">
        <v>60745400</v>
      </c>
    </row>
    <row r="822" spans="1:21" x14ac:dyDescent="0.25">
      <c r="A822" s="2">
        <v>45113</v>
      </c>
      <c r="B822" s="21">
        <v>337.29998779296875</v>
      </c>
      <c r="C822" s="21">
        <v>342.989990234375</v>
      </c>
      <c r="D822" s="21">
        <v>335.5</v>
      </c>
      <c r="E822" s="21">
        <v>341.26998901367188</v>
      </c>
      <c r="F822" s="16">
        <f>(StockData[[#This Row],[Close]]-E823)/E823</f>
        <v>9.2266602794693637E-3</v>
      </c>
      <c r="G822" s="21">
        <v>28161200</v>
      </c>
      <c r="H822" s="21">
        <f>IF(ISNUMBER(E822),MAX($E$2:E822),"")</f>
        <v>542.07000732421875</v>
      </c>
      <c r="I822" s="21">
        <f>IF(AND(ISNUMBER(E822),ISNUMBER(H822)),E822/H822-1,"")</f>
        <v>-0.37043189181733482</v>
      </c>
      <c r="L822"/>
      <c r="M822"/>
      <c r="N822" s="2">
        <v>45113</v>
      </c>
      <c r="O822" s="21">
        <v>439.42001342773438</v>
      </c>
      <c r="P822" s="21">
        <v>440.10000610351563</v>
      </c>
      <c r="Q822" s="21">
        <v>437.05999755859375</v>
      </c>
      <c r="R822" s="21">
        <v>439.66000366210938</v>
      </c>
      <c r="S822">
        <v>80658300</v>
      </c>
      <c r="T822" s="16">
        <f>(SP500_Data[[#This Row],[Close]]-R823)/R823</f>
        <v>-7.8306618429523425E-3</v>
      </c>
      <c r="U822" s="21">
        <v>103793300</v>
      </c>
    </row>
    <row r="823" spans="1:21" x14ac:dyDescent="0.25">
      <c r="A823" s="2">
        <v>45112</v>
      </c>
      <c r="B823" s="21">
        <v>335.08999633789063</v>
      </c>
      <c r="C823" s="21">
        <v>341.64999389648438</v>
      </c>
      <c r="D823" s="21">
        <v>334.73001098632813</v>
      </c>
      <c r="E823" s="21">
        <v>338.14999389648438</v>
      </c>
      <c r="F823" s="16">
        <f>(StockData[[#This Row],[Close]]-E824)/E824</f>
        <v>4.7339763523299145E-4</v>
      </c>
      <c r="G823" s="21">
        <v>18172400</v>
      </c>
      <c r="H823" s="21">
        <f>IF(ISNUMBER(E823),MAX($E$2:E823),"")</f>
        <v>542.07000732421875</v>
      </c>
      <c r="I823" s="21">
        <f>IF(AND(ISNUMBER(E823),ISNUMBER(H823)),E823/H823-1,"")</f>
        <v>-0.37618759693850268</v>
      </c>
      <c r="L823"/>
      <c r="M823"/>
      <c r="N823" s="2">
        <v>45112</v>
      </c>
      <c r="O823" s="21">
        <v>441.91000366210938</v>
      </c>
      <c r="P823" s="21">
        <v>443.8900146484375</v>
      </c>
      <c r="Q823" s="21">
        <v>441.89999389648438</v>
      </c>
      <c r="R823" s="21">
        <v>443.1300048828125</v>
      </c>
      <c r="S823">
        <v>58418400</v>
      </c>
      <c r="T823" s="16">
        <f>(SP500_Data[[#This Row],[Close]]-R824)/R824</f>
        <v>-1.4871981103706333E-3</v>
      </c>
      <c r="U823" s="21">
        <v>97177200</v>
      </c>
    </row>
    <row r="824" spans="1:21" x14ac:dyDescent="0.25">
      <c r="A824" s="2">
        <v>45110</v>
      </c>
      <c r="B824" s="21">
        <v>339.19000244140625</v>
      </c>
      <c r="C824" s="21">
        <v>340.89999389648438</v>
      </c>
      <c r="D824" s="21">
        <v>336.57000732421875</v>
      </c>
      <c r="E824" s="21">
        <v>337.989990234375</v>
      </c>
      <c r="F824" s="16">
        <f>(StockData[[#This Row],[Close]]-E825)/E825</f>
        <v>-7.4881607052361739E-3</v>
      </c>
      <c r="G824" s="21">
        <v>12508700</v>
      </c>
      <c r="H824" s="21">
        <f>IF(ISNUMBER(E824),MAX($E$2:E824),"")</f>
        <v>542.07000732421875</v>
      </c>
      <c r="I824" s="21">
        <f>IF(AND(ISNUMBER(E824),ISNUMBER(H824)),E824/H824-1,"")</f>
        <v>-0.3764827685214116</v>
      </c>
      <c r="L824"/>
      <c r="M824"/>
      <c r="N824" s="2">
        <v>45110</v>
      </c>
      <c r="O824" s="21">
        <v>442.92001342773438</v>
      </c>
      <c r="P824" s="21">
        <v>444.07998657226563</v>
      </c>
      <c r="Q824" s="21">
        <v>442.6300048828125</v>
      </c>
      <c r="R824" s="21">
        <v>443.79000854492188</v>
      </c>
      <c r="S824">
        <v>32793400</v>
      </c>
      <c r="T824" s="16">
        <f>(SP500_Data[[#This Row],[Close]]-R825)/R825</f>
        <v>1.1505363811348658E-3</v>
      </c>
      <c r="U824" s="21">
        <v>87287000</v>
      </c>
    </row>
    <row r="825" spans="1:21" x14ac:dyDescent="0.25">
      <c r="A825" s="2">
        <v>45107</v>
      </c>
      <c r="B825" s="21">
        <v>337.75</v>
      </c>
      <c r="C825" s="21">
        <v>342.73001098632813</v>
      </c>
      <c r="D825" s="21">
        <v>337.20001220703125</v>
      </c>
      <c r="E825" s="21">
        <v>340.54000854492188</v>
      </c>
      <c r="F825" s="16">
        <f>(StockData[[#This Row],[Close]]-E826)/E826</f>
        <v>1.6385676621320972E-2</v>
      </c>
      <c r="G825" s="21">
        <v>26832800</v>
      </c>
      <c r="H825" s="21">
        <f>IF(ISNUMBER(E825),MAX($E$2:E825),"")</f>
        <v>542.07000732421875</v>
      </c>
      <c r="I825" s="21">
        <f>IF(AND(ISNUMBER(E825),ISNUMBER(H825)),E825/H825-1,"")</f>
        <v>-0.37177854531021726</v>
      </c>
      <c r="L825"/>
      <c r="M825"/>
      <c r="N825" s="2">
        <v>45107</v>
      </c>
      <c r="O825" s="21">
        <v>441.44000244140625</v>
      </c>
      <c r="P825" s="21">
        <v>444.29998779296869</v>
      </c>
      <c r="Q825" s="21">
        <v>441.1099853515625</v>
      </c>
      <c r="R825" s="21">
        <v>443.27999877929688</v>
      </c>
      <c r="S825">
        <v>104964000</v>
      </c>
      <c r="T825" s="16">
        <f>(SP500_Data[[#This Row],[Close]]-R826)/R826</f>
        <v>1.1800720368392617E-2</v>
      </c>
      <c r="U825" s="21">
        <v>57705500</v>
      </c>
    </row>
    <row r="826" spans="1:21" x14ac:dyDescent="0.25">
      <c r="A826" s="2">
        <v>45106</v>
      </c>
      <c r="B826" s="21">
        <v>334.70999145507813</v>
      </c>
      <c r="C826" s="21">
        <v>336.1099853515625</v>
      </c>
      <c r="D826" s="21">
        <v>332.6199951171875</v>
      </c>
      <c r="E826" s="21">
        <v>335.04998779296875</v>
      </c>
      <c r="F826" s="16">
        <f>(StockData[[#This Row],[Close]]-E827)/E827</f>
        <v>-2.3820702575788953E-3</v>
      </c>
      <c r="G826" s="21">
        <v>16997000</v>
      </c>
      <c r="H826" s="21">
        <f>IF(ISNUMBER(E826),MAX($E$2:E826),"")</f>
        <v>542.07000732421875</v>
      </c>
      <c r="I826" s="21">
        <f>IF(AND(ISNUMBER(E826),ISNUMBER(H826)),E826/H826-1,"")</f>
        <v>-0.3819064267236405</v>
      </c>
      <c r="L826"/>
      <c r="M826"/>
      <c r="N826" s="2">
        <v>45106</v>
      </c>
      <c r="O826" s="21">
        <v>435.95999145507813</v>
      </c>
      <c r="P826" s="21">
        <v>438.27999877929688</v>
      </c>
      <c r="Q826" s="21">
        <v>435.54000854492188</v>
      </c>
      <c r="R826" s="21">
        <v>438.1099853515625</v>
      </c>
      <c r="S826">
        <v>67882300</v>
      </c>
      <c r="T826" s="16">
        <f>(SP500_Data[[#This Row],[Close]]-R827)/R827</f>
        <v>3.9413612717757417E-3</v>
      </c>
      <c r="U826" s="21">
        <v>54289400</v>
      </c>
    </row>
    <row r="827" spans="1:21" x14ac:dyDescent="0.25">
      <c r="A827" s="2">
        <v>45105</v>
      </c>
      <c r="B827" s="21">
        <v>334.66000366210938</v>
      </c>
      <c r="C827" s="21">
        <v>337.98001098632813</v>
      </c>
      <c r="D827" s="21">
        <v>333.80999755859375</v>
      </c>
      <c r="E827" s="21">
        <v>335.85000610351563</v>
      </c>
      <c r="F827" s="16">
        <f>(StockData[[#This Row],[Close]]-E828)/E828</f>
        <v>3.8258025264544353E-3</v>
      </c>
      <c r="G827" s="21">
        <v>20259500</v>
      </c>
      <c r="H827" s="21">
        <f>IF(ISNUMBER(E827),MAX($E$2:E827),"")</f>
        <v>542.07000732421875</v>
      </c>
      <c r="I827" s="21">
        <f>IF(AND(ISNUMBER(E827),ISNUMBER(H827)),E827/H827-1,"")</f>
        <v>-0.38043056880909554</v>
      </c>
      <c r="L827"/>
      <c r="M827"/>
      <c r="N827" s="2">
        <v>45105</v>
      </c>
      <c r="O827" s="21">
        <v>435.04998779296869</v>
      </c>
      <c r="P827" s="21">
        <v>437.44000244140625</v>
      </c>
      <c r="Q827" s="21">
        <v>434.41000366210938</v>
      </c>
      <c r="R827" s="21">
        <v>436.3900146484375</v>
      </c>
      <c r="S827">
        <v>75636000</v>
      </c>
      <c r="T827" s="16">
        <f>(SP500_Data[[#This Row],[Close]]-R828)/R828</f>
        <v>5.0439327310513357E-4</v>
      </c>
      <c r="U827" s="21">
        <v>70481500</v>
      </c>
    </row>
    <row r="828" spans="1:21" x14ac:dyDescent="0.25">
      <c r="A828" s="2">
        <v>45104</v>
      </c>
      <c r="B828" s="21">
        <v>331.8599853515625</v>
      </c>
      <c r="C828" s="21">
        <v>336.14999389648438</v>
      </c>
      <c r="D828" s="21">
        <v>329.29998779296875</v>
      </c>
      <c r="E828" s="21">
        <v>334.57000732421875</v>
      </c>
      <c r="F828" s="16">
        <f>(StockData[[#This Row],[Close]]-E829)/E829</f>
        <v>1.8167988769977241E-2</v>
      </c>
      <c r="G828" s="21">
        <v>24354100</v>
      </c>
      <c r="H828" s="21">
        <f>IF(ISNUMBER(E828),MAX($E$2:E828),"")</f>
        <v>542.07000732421875</v>
      </c>
      <c r="I828" s="21">
        <f>IF(AND(ISNUMBER(E828),ISNUMBER(H828)),E828/H828-1,"")</f>
        <v>-0.38279188517414453</v>
      </c>
      <c r="L828"/>
      <c r="M828"/>
      <c r="N828" s="2">
        <v>45104</v>
      </c>
      <c r="O828" s="21">
        <v>432.35000610351563</v>
      </c>
      <c r="P828" s="21">
        <v>436.80999755859375</v>
      </c>
      <c r="Q828" s="21">
        <v>431.8800048828125</v>
      </c>
      <c r="R828" s="21">
        <v>436.17001342773438</v>
      </c>
      <c r="S828">
        <v>72813700</v>
      </c>
      <c r="T828" s="16">
        <f>(SP500_Data[[#This Row],[Close]]-R829)/R829</f>
        <v>1.0963311143060978E-2</v>
      </c>
      <c r="U828" s="21">
        <v>70157100</v>
      </c>
    </row>
    <row r="829" spans="1:21" x14ac:dyDescent="0.25">
      <c r="A829" s="2">
        <v>45103</v>
      </c>
      <c r="B829" s="21">
        <v>333.72000122070313</v>
      </c>
      <c r="C829" s="21">
        <v>336.1099853515625</v>
      </c>
      <c r="D829" s="21">
        <v>328.489990234375</v>
      </c>
      <c r="E829" s="21">
        <v>328.60000610351563</v>
      </c>
      <c r="F829" s="16">
        <f>(StockData[[#This Row],[Close]]-E830)/E830</f>
        <v>-1.9162984659683264E-2</v>
      </c>
      <c r="G829" s="21">
        <v>21520600</v>
      </c>
      <c r="H829" s="21">
        <f>IF(ISNUMBER(E829),MAX($E$2:E829),"")</f>
        <v>542.07000732421875</v>
      </c>
      <c r="I829" s="21">
        <f>IF(AND(ISNUMBER(E829),ISNUMBER(H829)),E829/H829-1,"")</f>
        <v>-0.39380522503807169</v>
      </c>
      <c r="L829"/>
      <c r="M829"/>
      <c r="N829" s="2">
        <v>45103</v>
      </c>
      <c r="O829" s="21">
        <v>432.6199951171875</v>
      </c>
      <c r="P829" s="21">
        <v>434.6099853515625</v>
      </c>
      <c r="Q829" s="21">
        <v>431.19000244140625</v>
      </c>
      <c r="R829" s="21">
        <v>431.44000244140625</v>
      </c>
      <c r="S829">
        <v>72823600</v>
      </c>
      <c r="T829" s="16">
        <f>(SP500_Data[[#This Row],[Close]]-R830)/R830</f>
        <v>-4.0857529802735739E-3</v>
      </c>
      <c r="U829" s="21">
        <v>96142900</v>
      </c>
    </row>
    <row r="830" spans="1:21" x14ac:dyDescent="0.25">
      <c r="A830" s="2">
        <v>45100</v>
      </c>
      <c r="B830" s="21">
        <v>334.3599853515625</v>
      </c>
      <c r="C830" s="21">
        <v>337.95999145507813</v>
      </c>
      <c r="D830" s="21">
        <v>333.45001220703125</v>
      </c>
      <c r="E830" s="21">
        <v>335.01998901367188</v>
      </c>
      <c r="F830" s="16">
        <f>(StockData[[#This Row],[Close]]-E831)/E831</f>
        <v>-1.3805900795904135E-2</v>
      </c>
      <c r="G830" s="21">
        <v>23146900</v>
      </c>
      <c r="H830" s="21">
        <f>IF(ISNUMBER(E830),MAX($E$2:E830),"")</f>
        <v>542.07000732421875</v>
      </c>
      <c r="I830" s="21">
        <f>IF(AND(ISNUMBER(E830),ISNUMBER(H830)),E830/H830-1,"")</f>
        <v>-0.38196176787679692</v>
      </c>
      <c r="L830"/>
      <c r="M830"/>
      <c r="N830" s="2">
        <v>45100</v>
      </c>
      <c r="O830" s="21">
        <v>432.92999267578131</v>
      </c>
      <c r="P830" s="21">
        <v>435.05999755859375</v>
      </c>
      <c r="Q830" s="21">
        <v>432.47000122070313</v>
      </c>
      <c r="R830" s="21">
        <v>433.20999145507813</v>
      </c>
      <c r="S830">
        <v>92074500</v>
      </c>
      <c r="T830" s="16">
        <f>(SP500_Data[[#This Row],[Close]]-R831)/R831</f>
        <v>-7.5600060404542643E-3</v>
      </c>
      <c r="U830" s="21">
        <v>49220100</v>
      </c>
    </row>
    <row r="831" spans="1:21" x14ac:dyDescent="0.25">
      <c r="A831" s="2">
        <v>45099</v>
      </c>
      <c r="B831" s="21">
        <v>334.1199951171875</v>
      </c>
      <c r="C831" s="21">
        <v>340.1199951171875</v>
      </c>
      <c r="D831" s="21">
        <v>333.33999633789063</v>
      </c>
      <c r="E831" s="21">
        <v>339.70999145507813</v>
      </c>
      <c r="F831" s="16">
        <f>(StockData[[#This Row],[Close]]-E832)/E832</f>
        <v>1.8437444362326617E-2</v>
      </c>
      <c r="G831" s="21">
        <v>23556800</v>
      </c>
      <c r="H831" s="21">
        <f>IF(ISNUMBER(E831),MAX($E$2:E831),"")</f>
        <v>542.07000732421875</v>
      </c>
      <c r="I831" s="21">
        <f>IF(AND(ISNUMBER(E831),ISNUMBER(H831)),E831/H831-1,"")</f>
        <v>-0.37330974437791875</v>
      </c>
      <c r="L831"/>
      <c r="M831"/>
      <c r="N831" s="2">
        <v>45099</v>
      </c>
      <c r="O831" s="21">
        <v>433.95001220703131</v>
      </c>
      <c r="P831" s="21">
        <v>436.6199951171875</v>
      </c>
      <c r="Q831" s="21">
        <v>433.60000610351563</v>
      </c>
      <c r="R831" s="21">
        <v>436.510009765625</v>
      </c>
      <c r="S831">
        <v>70637200</v>
      </c>
      <c r="T831" s="16">
        <f>(SP500_Data[[#This Row],[Close]]-R832)/R832</f>
        <v>3.6097101103738016E-3</v>
      </c>
      <c r="U831" s="21">
        <v>50046800</v>
      </c>
    </row>
    <row r="832" spans="1:21" x14ac:dyDescent="0.25">
      <c r="A832" s="2">
        <v>45098</v>
      </c>
      <c r="B832" s="21">
        <v>336.3699951171875</v>
      </c>
      <c r="C832" s="21">
        <v>337.73001098632813</v>
      </c>
      <c r="D832" s="21">
        <v>332.07000732421875</v>
      </c>
      <c r="E832" s="21">
        <v>333.55999755859375</v>
      </c>
      <c r="F832" s="16">
        <f>(StockData[[#This Row],[Close]]-E833)/E833</f>
        <v>-1.3282030458539153E-2</v>
      </c>
      <c r="G832" s="21">
        <v>25117800</v>
      </c>
      <c r="H832" s="21">
        <f>IF(ISNUMBER(E832),MAX($E$2:E832),"")</f>
        <v>542.07000732421875</v>
      </c>
      <c r="I832" s="21">
        <f>IF(AND(ISNUMBER(E832),ISNUMBER(H832)),E832/H832-1,"")</f>
        <v>-0.38465513116078487</v>
      </c>
      <c r="L832"/>
      <c r="M832"/>
      <c r="N832" s="2">
        <v>45098</v>
      </c>
      <c r="O832" s="21">
        <v>436.16000366210938</v>
      </c>
      <c r="P832" s="21">
        <v>436.989990234375</v>
      </c>
      <c r="Q832" s="21">
        <v>434.32998657226563</v>
      </c>
      <c r="R832" s="21">
        <v>434.94000244140625</v>
      </c>
      <c r="S832">
        <v>76982300</v>
      </c>
      <c r="T832" s="16">
        <f>(SP500_Data[[#This Row],[Close]]-R833)/R833</f>
        <v>-5.1237254035004856E-3</v>
      </c>
      <c r="U832" s="21">
        <v>87891800</v>
      </c>
    </row>
    <row r="833" spans="1:21" x14ac:dyDescent="0.25">
      <c r="A833" s="2">
        <v>45097</v>
      </c>
      <c r="B833" s="21">
        <v>339.30999755859375</v>
      </c>
      <c r="C833" s="21">
        <v>342.07998657226563</v>
      </c>
      <c r="D833" s="21">
        <v>335.8599853515625</v>
      </c>
      <c r="E833" s="21">
        <v>338.04998779296875</v>
      </c>
      <c r="F833" s="16">
        <f>(StockData[[#This Row],[Close]]-E834)/E834</f>
        <v>-1.2502552937743799E-2</v>
      </c>
      <c r="G833" s="21">
        <v>26375400</v>
      </c>
      <c r="H833" s="21">
        <f>IF(ISNUMBER(E833),MAX($E$2:E833),"")</f>
        <v>542.07000732421875</v>
      </c>
      <c r="I833" s="21">
        <f>IF(AND(ISNUMBER(E833),ISNUMBER(H833)),E833/H833-1,"")</f>
        <v>-0.37637208621509866</v>
      </c>
      <c r="L833"/>
      <c r="M833"/>
      <c r="N833" s="2">
        <v>45097</v>
      </c>
      <c r="O833" s="21">
        <v>437.45001220703131</v>
      </c>
      <c r="P833" s="21">
        <v>438.3699951171875</v>
      </c>
      <c r="Q833" s="21">
        <v>435.02999877929688</v>
      </c>
      <c r="R833" s="21">
        <v>437.17999267578131</v>
      </c>
      <c r="S833">
        <v>76160400</v>
      </c>
      <c r="T833" s="16">
        <f>(SP500_Data[[#This Row],[Close]]-R834)/R834</f>
        <v>-5.1881828235321422E-3</v>
      </c>
      <c r="U833" s="21">
        <v>94901900</v>
      </c>
    </row>
    <row r="834" spans="1:21" x14ac:dyDescent="0.25">
      <c r="A834" s="2">
        <v>45093</v>
      </c>
      <c r="B834" s="21">
        <v>351.32000732421875</v>
      </c>
      <c r="C834" s="21">
        <v>351.47000122070313</v>
      </c>
      <c r="D834" s="21">
        <v>341.95001220703125</v>
      </c>
      <c r="E834" s="21">
        <v>342.32998657226563</v>
      </c>
      <c r="F834" s="16">
        <f>(StockData[[#This Row],[Close]]-E835)/E835</f>
        <v>-1.6575752456419523E-2</v>
      </c>
      <c r="G834" s="21">
        <v>46552000</v>
      </c>
      <c r="H834" s="21">
        <f>IF(ISNUMBER(E834),MAX($E$2:E834),"")</f>
        <v>542.07000732421875</v>
      </c>
      <c r="I834" s="21">
        <f>IF(AND(ISNUMBER(E834),ISNUMBER(H834)),E834/H834-1,"")</f>
        <v>-0.36847642934150782</v>
      </c>
      <c r="L834"/>
      <c r="M834"/>
      <c r="N834" s="2">
        <v>45093</v>
      </c>
      <c r="O834" s="21">
        <v>443.01998901367188</v>
      </c>
      <c r="P834" s="21">
        <v>443.6099853515625</v>
      </c>
      <c r="Q834" s="21">
        <v>438.97000122070313</v>
      </c>
      <c r="R834" s="21">
        <v>439.45999145507813</v>
      </c>
      <c r="S834">
        <v>114165800</v>
      </c>
      <c r="T834" s="16">
        <f>(SP500_Data[[#This Row],[Close]]-R835)/R835</f>
        <v>-7.0944749325265732E-3</v>
      </c>
      <c r="U834" s="21">
        <v>91531800</v>
      </c>
    </row>
    <row r="835" spans="1:21" x14ac:dyDescent="0.25">
      <c r="A835" s="2">
        <v>45092</v>
      </c>
      <c r="B835" s="21">
        <v>337.48001098632813</v>
      </c>
      <c r="C835" s="21">
        <v>349.83999633789063</v>
      </c>
      <c r="D835" s="21">
        <v>337.20001220703125</v>
      </c>
      <c r="E835" s="21">
        <v>348.10000610351563</v>
      </c>
      <c r="F835" s="16">
        <f>(StockData[[#This Row],[Close]]-E836)/E836</f>
        <v>3.1896632129109967E-2</v>
      </c>
      <c r="G835" s="21">
        <v>38899100</v>
      </c>
      <c r="H835" s="21">
        <f>IF(ISNUMBER(E835),MAX($E$2:E835),"")</f>
        <v>542.07000732421875</v>
      </c>
      <c r="I835" s="21">
        <f>IF(AND(ISNUMBER(E835),ISNUMBER(H835)),E835/H835-1,"")</f>
        <v>-0.35783201173254964</v>
      </c>
      <c r="L835"/>
      <c r="M835"/>
      <c r="N835" s="2">
        <v>45092</v>
      </c>
      <c r="O835" s="21">
        <v>436.32998657226563</v>
      </c>
      <c r="P835" s="21">
        <v>443.89999389648438</v>
      </c>
      <c r="Q835" s="21">
        <v>436.23001098632813</v>
      </c>
      <c r="R835" s="21">
        <v>442.60000610351563</v>
      </c>
      <c r="S835">
        <v>110303100</v>
      </c>
      <c r="T835" s="16">
        <f>(SP500_Data[[#This Row],[Close]]-R836)/R836</f>
        <v>1.2397670338390518E-2</v>
      </c>
      <c r="U835" s="21">
        <v>103998500</v>
      </c>
    </row>
    <row r="836" spans="1:21" x14ac:dyDescent="0.25">
      <c r="A836" s="2">
        <v>45091</v>
      </c>
      <c r="B836" s="21">
        <v>334.33999633789063</v>
      </c>
      <c r="C836" s="21">
        <v>339.04000854492188</v>
      </c>
      <c r="D836" s="21">
        <v>332.80999755859375</v>
      </c>
      <c r="E836" s="21">
        <v>337.33999633789063</v>
      </c>
      <c r="F836" s="16">
        <f>(StockData[[#This Row],[Close]]-E837)/E837</f>
        <v>9.1237779024403373E-3</v>
      </c>
      <c r="G836" s="21">
        <v>26003800</v>
      </c>
      <c r="H836" s="21">
        <f>IF(ISNUMBER(E836),MAX($E$2:E836),"")</f>
        <v>542.07000732421875</v>
      </c>
      <c r="I836" s="21">
        <f>IF(AND(ISNUMBER(E836),ISNUMBER(H836)),E836/H836-1,"")</f>
        <v>-0.37768186437195106</v>
      </c>
      <c r="L836"/>
      <c r="M836"/>
      <c r="N836" s="2">
        <v>45091</v>
      </c>
      <c r="O836" s="21">
        <v>437.010009765625</v>
      </c>
      <c r="P836" s="21">
        <v>439.05999755859375</v>
      </c>
      <c r="Q836" s="21">
        <v>433.58999633789063</v>
      </c>
      <c r="R836" s="21">
        <v>437.17999267578131</v>
      </c>
      <c r="S836">
        <v>100612100</v>
      </c>
      <c r="T836" s="16">
        <f>(SP500_Data[[#This Row],[Close]]-R837)/R837</f>
        <v>1.1908327057916278E-3</v>
      </c>
      <c r="U836" s="21">
        <v>62122300</v>
      </c>
    </row>
    <row r="837" spans="1:21" x14ac:dyDescent="0.25">
      <c r="A837" s="2">
        <v>45090</v>
      </c>
      <c r="B837" s="21">
        <v>334.47000122070313</v>
      </c>
      <c r="C837" s="21">
        <v>336.98001098632813</v>
      </c>
      <c r="D837" s="21">
        <v>330.3900146484375</v>
      </c>
      <c r="E837" s="21">
        <v>334.29000854492188</v>
      </c>
      <c r="F837" s="16">
        <f>(StockData[[#This Row],[Close]]-E838)/E838</f>
        <v>7.3527268239528916E-3</v>
      </c>
      <c r="G837" s="21">
        <v>22951300</v>
      </c>
      <c r="H837" s="21">
        <f>IF(ISNUMBER(E837),MAX($E$2:E837),"")</f>
        <v>542.07000732421875</v>
      </c>
      <c r="I837" s="21">
        <f>IF(AND(ISNUMBER(E837),ISNUMBER(H837)),E837/H837-1,"")</f>
        <v>-0.38330842136967946</v>
      </c>
      <c r="L837"/>
      <c r="M837"/>
      <c r="N837" s="2">
        <v>45090</v>
      </c>
      <c r="O837" s="21">
        <v>435.32000732421869</v>
      </c>
      <c r="P837" s="21">
        <v>437.32998657226563</v>
      </c>
      <c r="Q837" s="21">
        <v>434.6300048828125</v>
      </c>
      <c r="R837" s="21">
        <v>436.66000366210938</v>
      </c>
      <c r="S837">
        <v>95899700</v>
      </c>
      <c r="T837" s="16">
        <f>(SP500_Data[[#This Row],[Close]]-R838)/R838</f>
        <v>6.59293672111772E-3</v>
      </c>
      <c r="U837" s="21">
        <v>89433100</v>
      </c>
    </row>
    <row r="838" spans="1:21" x14ac:dyDescent="0.25">
      <c r="A838" s="2">
        <v>45089</v>
      </c>
      <c r="B838" s="21">
        <v>328.57998657226563</v>
      </c>
      <c r="C838" s="21">
        <v>332.10000610351563</v>
      </c>
      <c r="D838" s="21">
        <v>325.16000366210938</v>
      </c>
      <c r="E838" s="21">
        <v>331.85000610351563</v>
      </c>
      <c r="F838" s="16">
        <f>(StockData[[#This Row],[Close]]-E839)/E839</f>
        <v>1.5483942061521695E-2</v>
      </c>
      <c r="G838" s="21">
        <v>24260300</v>
      </c>
      <c r="H838" s="21">
        <f>IF(ISNUMBER(E838),MAX($E$2:E838),"")</f>
        <v>542.07000732421875</v>
      </c>
      <c r="I838" s="21">
        <f>IF(AND(ISNUMBER(E838),ISNUMBER(H838)),E838/H838-1,"")</f>
        <v>-0.38780968948715133</v>
      </c>
      <c r="L838"/>
      <c r="M838"/>
      <c r="N838" s="2">
        <v>45089</v>
      </c>
      <c r="O838" s="21">
        <v>430.92001342773438</v>
      </c>
      <c r="P838" s="21">
        <v>433.8800048828125</v>
      </c>
      <c r="Q838" s="21">
        <v>430.17001342773438</v>
      </c>
      <c r="R838" s="21">
        <v>433.79998779296869</v>
      </c>
      <c r="S838">
        <v>76104300</v>
      </c>
      <c r="T838" s="16">
        <f>(SP500_Data[[#This Row],[Close]]-R839)/R839</f>
        <v>9.0718631120134362E-3</v>
      </c>
      <c r="U838" s="21">
        <v>92968400</v>
      </c>
    </row>
    <row r="839" spans="1:21" x14ac:dyDescent="0.25">
      <c r="A839" s="2">
        <v>45086</v>
      </c>
      <c r="B839" s="21">
        <v>324.989990234375</v>
      </c>
      <c r="C839" s="21">
        <v>329.989990234375</v>
      </c>
      <c r="D839" s="21">
        <v>324.41000366210938</v>
      </c>
      <c r="E839" s="21">
        <v>326.79000854492188</v>
      </c>
      <c r="F839" s="16">
        <f>(StockData[[#This Row],[Close]]-E840)/E840</f>
        <v>4.7039252701226858E-3</v>
      </c>
      <c r="G839" s="21">
        <v>22529000</v>
      </c>
      <c r="H839" s="21">
        <f>IF(ISNUMBER(E839),MAX($E$2:E839),"")</f>
        <v>542.07000732421875</v>
      </c>
      <c r="I839" s="21">
        <f>IF(AND(ISNUMBER(E839),ISNUMBER(H839)),E839/H839-1,"")</f>
        <v>-0.39714427264103414</v>
      </c>
      <c r="L839"/>
      <c r="M839"/>
      <c r="N839" s="2">
        <v>45086</v>
      </c>
      <c r="O839" s="21">
        <v>429.95999145507813</v>
      </c>
      <c r="P839" s="21">
        <v>431.989990234375</v>
      </c>
      <c r="Q839" s="21">
        <v>428.8699951171875</v>
      </c>
      <c r="R839" s="21">
        <v>429.89999389648438</v>
      </c>
      <c r="S839">
        <v>85742800</v>
      </c>
      <c r="T839" s="16">
        <f>(SP500_Data[[#This Row],[Close]]-R840)/R840</f>
        <v>1.7943024372815526E-3</v>
      </c>
      <c r="U839" s="21">
        <v>80447000</v>
      </c>
    </row>
    <row r="840" spans="1:21" x14ac:dyDescent="0.25">
      <c r="A840" s="2">
        <v>45085</v>
      </c>
      <c r="B840" s="21">
        <v>323.94000244140625</v>
      </c>
      <c r="C840" s="21">
        <v>326.6400146484375</v>
      </c>
      <c r="D840" s="21">
        <v>323.35000610351563</v>
      </c>
      <c r="E840" s="21">
        <v>325.260009765625</v>
      </c>
      <c r="F840" s="16">
        <f>(StockData[[#This Row],[Close]]-E841)/E841</f>
        <v>5.8136089258016502E-3</v>
      </c>
      <c r="G840" s="21">
        <v>23277700</v>
      </c>
      <c r="H840" s="21">
        <f>IF(ISNUMBER(E840),MAX($E$2:E840),"")</f>
        <v>542.07000732421875</v>
      </c>
      <c r="I840" s="21">
        <f>IF(AND(ISNUMBER(E840),ISNUMBER(H840)),E840/H840-1,"")</f>
        <v>-0.39996678404846153</v>
      </c>
      <c r="L840"/>
      <c r="M840"/>
      <c r="N840" s="2">
        <v>45085</v>
      </c>
      <c r="O840" s="21">
        <v>426.6199951171875</v>
      </c>
      <c r="P840" s="21">
        <v>429.60000610351563</v>
      </c>
      <c r="Q840" s="21">
        <v>425.82000732421869</v>
      </c>
      <c r="R840" s="21">
        <v>429.1300048828125</v>
      </c>
      <c r="S840">
        <v>61952800</v>
      </c>
      <c r="T840" s="16">
        <f>(SP500_Data[[#This Row],[Close]]-R841)/R841</f>
        <v>6.0485691329946771E-3</v>
      </c>
      <c r="U840" s="21">
        <v>97766700</v>
      </c>
    </row>
    <row r="841" spans="1:21" x14ac:dyDescent="0.25">
      <c r="A841" s="2">
        <v>45084</v>
      </c>
      <c r="B841" s="21">
        <v>331.64999389648438</v>
      </c>
      <c r="C841" s="21">
        <v>334.489990234375</v>
      </c>
      <c r="D841" s="21">
        <v>322.5</v>
      </c>
      <c r="E841" s="21">
        <v>323.3800048828125</v>
      </c>
      <c r="F841" s="16">
        <f>(StockData[[#This Row],[Close]]-E842)/E842</f>
        <v>-3.0867861481214696E-2</v>
      </c>
      <c r="G841" s="21">
        <v>40717100</v>
      </c>
      <c r="H841" s="21">
        <f>IF(ISNUMBER(E841),MAX($E$2:E841),"")</f>
        <v>542.07000732421875</v>
      </c>
      <c r="I841" s="21">
        <f>IF(AND(ISNUMBER(E841),ISNUMBER(H841)),E841/H841-1,"")</f>
        <v>-0.40343497977486342</v>
      </c>
      <c r="L841"/>
      <c r="M841"/>
      <c r="N841" s="2">
        <v>45084</v>
      </c>
      <c r="O841" s="21">
        <v>428.44000244140625</v>
      </c>
      <c r="P841" s="21">
        <v>429.6199951171875</v>
      </c>
      <c r="Q841" s="21">
        <v>426.1099853515625</v>
      </c>
      <c r="R841" s="21">
        <v>426.54998779296869</v>
      </c>
      <c r="S841">
        <v>85373300</v>
      </c>
      <c r="T841" s="16">
        <f>(SP500_Data[[#This Row],[Close]]-R842)/R842</f>
        <v>-3.4577272400276621E-3</v>
      </c>
      <c r="U841" s="21">
        <v>64332100</v>
      </c>
    </row>
    <row r="842" spans="1:21" x14ac:dyDescent="0.25">
      <c r="A842" s="2">
        <v>45083</v>
      </c>
      <c r="B842" s="21">
        <v>335.32998657226563</v>
      </c>
      <c r="C842" s="21">
        <v>335.3699951171875</v>
      </c>
      <c r="D842" s="21">
        <v>332.17001342773438</v>
      </c>
      <c r="E842" s="21">
        <v>333.67999267578125</v>
      </c>
      <c r="F842" s="16">
        <f>(StockData[[#This Row],[Close]]-E843)/E843</f>
        <v>-6.72742081681441E-3</v>
      </c>
      <c r="G842" s="21">
        <v>20396200</v>
      </c>
      <c r="H842" s="21">
        <f>IF(ISNUMBER(E842),MAX($E$2:E842),"")</f>
        <v>542.07000732421875</v>
      </c>
      <c r="I842" s="21">
        <f>IF(AND(ISNUMBER(E842),ISNUMBER(H842)),E842/H842-1,"")</f>
        <v>-0.38443376654815886</v>
      </c>
      <c r="L842"/>
      <c r="M842"/>
      <c r="N842" s="2">
        <v>45083</v>
      </c>
      <c r="O842" s="21">
        <v>426.67001342773438</v>
      </c>
      <c r="P842" s="21">
        <v>428.57998657226563</v>
      </c>
      <c r="Q842" s="21">
        <v>425.989990234375</v>
      </c>
      <c r="R842" s="21">
        <v>428.02999877929688</v>
      </c>
      <c r="S842">
        <v>64022200</v>
      </c>
      <c r="T842" s="16">
        <f>(SP500_Data[[#This Row],[Close]]-R843)/R843</f>
        <v>2.1774588210983284E-3</v>
      </c>
      <c r="U842" s="21">
        <v>73457400</v>
      </c>
    </row>
    <row r="843" spans="1:21" x14ac:dyDescent="0.25">
      <c r="A843" s="2">
        <v>45082</v>
      </c>
      <c r="B843" s="21">
        <v>335.22000122070313</v>
      </c>
      <c r="C843" s="21">
        <v>338.55999755859375</v>
      </c>
      <c r="D843" s="21">
        <v>334.66000366210938</v>
      </c>
      <c r="E843" s="21">
        <v>335.94000244140625</v>
      </c>
      <c r="F843" s="16">
        <f>(StockData[[#This Row],[Close]]-E844)/E844</f>
        <v>1.6100433951961837E-3</v>
      </c>
      <c r="G843" s="21">
        <v>21307100</v>
      </c>
      <c r="H843" s="21">
        <f>IF(ISNUMBER(E843),MAX($E$2:E843),"")</f>
        <v>542.07000732421875</v>
      </c>
      <c r="I843" s="21">
        <f>IF(AND(ISNUMBER(E843),ISNUMBER(H843)),E843/H843-1,"")</f>
        <v>-0.38026454534962606</v>
      </c>
      <c r="L843"/>
      <c r="M843"/>
      <c r="N843" s="2">
        <v>45082</v>
      </c>
      <c r="O843" s="21">
        <v>428.27999877929688</v>
      </c>
      <c r="P843" s="21">
        <v>429.6199951171875</v>
      </c>
      <c r="Q843" s="21">
        <v>426.3699951171875</v>
      </c>
      <c r="R843" s="21">
        <v>427.10000610351563</v>
      </c>
      <c r="S843">
        <v>65460200</v>
      </c>
      <c r="T843" s="16">
        <f>(SP500_Data[[#This Row],[Close]]-R844)/R844</f>
        <v>-1.9162630830241128E-3</v>
      </c>
      <c r="U843" s="21">
        <v>75840400</v>
      </c>
    </row>
    <row r="844" spans="1:21" x14ac:dyDescent="0.25">
      <c r="A844" s="2">
        <v>45079</v>
      </c>
      <c r="B844" s="21">
        <v>334.25</v>
      </c>
      <c r="C844" s="21">
        <v>337.5</v>
      </c>
      <c r="D844" s="21">
        <v>332.54998779296875</v>
      </c>
      <c r="E844" s="21">
        <v>335.39999389648438</v>
      </c>
      <c r="F844" s="16">
        <f>(StockData[[#This Row],[Close]]-E845)/E845</f>
        <v>8.4791852729418412E-3</v>
      </c>
      <c r="G844" s="21">
        <v>25873800</v>
      </c>
      <c r="H844" s="21">
        <f>IF(ISNUMBER(E844),MAX($E$2:E844),"")</f>
        <v>542.07000732421875</v>
      </c>
      <c r="I844" s="21">
        <f>IF(AND(ISNUMBER(E844),ISNUMBER(H844)),E844/H844-1,"")</f>
        <v>-0.38126074240466601</v>
      </c>
      <c r="L844"/>
      <c r="M844"/>
      <c r="N844" s="2">
        <v>45079</v>
      </c>
      <c r="O844" s="21">
        <v>424.5</v>
      </c>
      <c r="P844" s="21">
        <v>428.739990234375</v>
      </c>
      <c r="Q844" s="21">
        <v>423.95001220703131</v>
      </c>
      <c r="R844" s="21">
        <v>427.92001342773438</v>
      </c>
      <c r="S844">
        <v>91426200</v>
      </c>
      <c r="T844" s="16">
        <f>(SP500_Data[[#This Row],[Close]]-R845)/R845</f>
        <v>1.4461158782416652E-2</v>
      </c>
      <c r="U844" s="21">
        <v>55227300</v>
      </c>
    </row>
    <row r="845" spans="1:21" x14ac:dyDescent="0.25">
      <c r="A845" s="2">
        <v>45078</v>
      </c>
      <c r="B845" s="21">
        <v>325.92999267578125</v>
      </c>
      <c r="C845" s="21">
        <v>333.52999877929688</v>
      </c>
      <c r="D845" s="21">
        <v>324.72000122070313</v>
      </c>
      <c r="E845" s="21">
        <v>332.57998657226563</v>
      </c>
      <c r="F845" s="16">
        <f>(StockData[[#This Row],[Close]]-E846)/E846</f>
        <v>1.275913315547599E-2</v>
      </c>
      <c r="G845" s="21">
        <v>26773900</v>
      </c>
      <c r="H845" s="21">
        <f>IF(ISNUMBER(E845),MAX($E$2:E845),"")</f>
        <v>542.07000732421875</v>
      </c>
      <c r="I845" s="21">
        <f>IF(AND(ISNUMBER(E845),ISNUMBER(H845)),E845/H845-1,"")</f>
        <v>-0.38646303599426879</v>
      </c>
      <c r="L845"/>
      <c r="M845"/>
      <c r="N845" s="2">
        <v>45078</v>
      </c>
      <c r="O845" s="21">
        <v>418.08999633789063</v>
      </c>
      <c r="P845" s="21">
        <v>422.92001342773438</v>
      </c>
      <c r="Q845" s="21">
        <v>416.79000854492188</v>
      </c>
      <c r="R845" s="21">
        <v>421.82000732421869</v>
      </c>
      <c r="S845">
        <v>88865000</v>
      </c>
      <c r="T845" s="16">
        <f>(SP500_Data[[#This Row],[Close]]-R846)/R846</f>
        <v>9.5010198940132691E-3</v>
      </c>
      <c r="U845" s="21">
        <v>63560000</v>
      </c>
    </row>
    <row r="846" spans="1:21" x14ac:dyDescent="0.25">
      <c r="A846" s="2">
        <v>45077</v>
      </c>
      <c r="B846" s="21">
        <v>332.29000854492188</v>
      </c>
      <c r="C846" s="21">
        <v>335.94000244140625</v>
      </c>
      <c r="D846" s="21">
        <v>327.32998657226563</v>
      </c>
      <c r="E846" s="21">
        <v>328.3900146484375</v>
      </c>
      <c r="F846" s="16">
        <f>(StockData[[#This Row],[Close]]-E847)/E847</f>
        <v>-8.5141658748030171E-3</v>
      </c>
      <c r="G846" s="21">
        <v>45950600</v>
      </c>
      <c r="H846" s="21">
        <f>IF(ISNUMBER(E846),MAX($E$2:E846),"")</f>
        <v>542.07000732421875</v>
      </c>
      <c r="I846" s="21">
        <f>IF(AND(ISNUMBER(E846),ISNUMBER(H846)),E846/H846-1,"")</f>
        <v>-0.39419261311016718</v>
      </c>
      <c r="L846"/>
      <c r="M846"/>
      <c r="N846" s="2">
        <v>45077</v>
      </c>
      <c r="O846" s="21">
        <v>418.27999877929688</v>
      </c>
      <c r="P846" s="21">
        <v>419.22000122070313</v>
      </c>
      <c r="Q846" s="21">
        <v>416.22000122070313</v>
      </c>
      <c r="R846" s="21">
        <v>417.85000610351563</v>
      </c>
      <c r="S846">
        <v>110811800</v>
      </c>
      <c r="T846" s="16">
        <f>(SP500_Data[[#This Row],[Close]]-R847)/R847</f>
        <v>-5.5452106546718489E-3</v>
      </c>
      <c r="U846" s="21">
        <v>66436400</v>
      </c>
    </row>
    <row r="847" spans="1:21" x14ac:dyDescent="0.25">
      <c r="A847" s="2">
        <v>45076</v>
      </c>
      <c r="B847" s="21">
        <v>335.23001098632813</v>
      </c>
      <c r="C847" s="21">
        <v>335.739990234375</v>
      </c>
      <c r="D847" s="21">
        <v>330.51998901367188</v>
      </c>
      <c r="E847" s="21">
        <v>331.20999145507813</v>
      </c>
      <c r="F847" s="16">
        <f>(StockData[[#This Row],[Close]]-E848)/E848</f>
        <v>-5.0467815777941981E-3</v>
      </c>
      <c r="G847" s="21">
        <v>29503100</v>
      </c>
      <c r="H847" s="21">
        <f>IF(ISNUMBER(E847),MAX($E$2:E847),"")</f>
        <v>542.07000732421875</v>
      </c>
      <c r="I847" s="21">
        <f>IF(AND(ISNUMBER(E847),ISNUMBER(H847)),E847/H847-1,"")</f>
        <v>-0.38899037581878726</v>
      </c>
      <c r="L847"/>
      <c r="M847"/>
      <c r="N847" s="2">
        <v>45076</v>
      </c>
      <c r="O847" s="21">
        <v>422.02999877929688</v>
      </c>
      <c r="P847" s="21">
        <v>422.57998657226563</v>
      </c>
      <c r="Q847" s="21">
        <v>418.739990234375</v>
      </c>
      <c r="R847" s="21">
        <v>420.17999267578131</v>
      </c>
      <c r="S847">
        <v>72216000</v>
      </c>
      <c r="T847" s="16">
        <f>(SP500_Data[[#This Row],[Close]]-R848)/R848</f>
        <v>3.8094297008379677E-4</v>
      </c>
      <c r="U847" s="21">
        <v>78161500</v>
      </c>
    </row>
    <row r="848" spans="1:21" x14ac:dyDescent="0.25">
      <c r="A848" s="2">
        <v>45072</v>
      </c>
      <c r="B848" s="21">
        <v>324.01998901367188</v>
      </c>
      <c r="C848" s="21">
        <v>333.39999389648438</v>
      </c>
      <c r="D848" s="21">
        <v>323.8800048828125</v>
      </c>
      <c r="E848" s="21">
        <v>332.8900146484375</v>
      </c>
      <c r="F848" s="16">
        <f>(StockData[[#This Row],[Close]]-E849)/E849</f>
        <v>2.1385618966441807E-2</v>
      </c>
      <c r="G848" s="21">
        <v>36630600</v>
      </c>
      <c r="H848" s="21">
        <f>IF(ISNUMBER(E848),MAX($E$2:E848),"")</f>
        <v>542.07000732421875</v>
      </c>
      <c r="I848" s="21">
        <f>IF(AND(ISNUMBER(E848),ISNUMBER(H848)),E848/H848-1,"")</f>
        <v>-0.38589110234735435</v>
      </c>
      <c r="L848"/>
      <c r="M848"/>
      <c r="N848" s="2">
        <v>45072</v>
      </c>
      <c r="O848" s="21">
        <v>415.32998657226563</v>
      </c>
      <c r="P848" s="21">
        <v>420.76998901367188</v>
      </c>
      <c r="Q848" s="21">
        <v>415.25</v>
      </c>
      <c r="R848" s="21">
        <v>420.01998901367188</v>
      </c>
      <c r="S848">
        <v>93830000</v>
      </c>
      <c r="T848" s="16">
        <f>(SP500_Data[[#This Row],[Close]]-R849)/R849</f>
        <v>1.2950669712364922E-2</v>
      </c>
      <c r="U848" s="21">
        <v>85814800</v>
      </c>
    </row>
    <row r="849" spans="1:21" x14ac:dyDescent="0.25">
      <c r="A849" s="2">
        <v>45071</v>
      </c>
      <c r="B849" s="21">
        <v>323.239990234375</v>
      </c>
      <c r="C849" s="21">
        <v>326.89999389648438</v>
      </c>
      <c r="D849" s="21">
        <v>320</v>
      </c>
      <c r="E849" s="21">
        <v>325.92001342773438</v>
      </c>
      <c r="F849" s="16">
        <f>(StockData[[#This Row],[Close]]-E850)/E850</f>
        <v>3.8457884624790349E-2</v>
      </c>
      <c r="G849" s="21">
        <v>43301700</v>
      </c>
      <c r="H849" s="21">
        <f>IF(ISNUMBER(E849),MAX($E$2:E849),"")</f>
        <v>542.07000732421875</v>
      </c>
      <c r="I849" s="21">
        <f>IF(AND(ISNUMBER(E849),ISNUMBER(H849)),E849/H849-1,"")</f>
        <v>-0.39874922238079558</v>
      </c>
      <c r="L849"/>
      <c r="M849"/>
      <c r="N849" s="2">
        <v>45071</v>
      </c>
      <c r="O849" s="21">
        <v>414.739990234375</v>
      </c>
      <c r="P849" s="21">
        <v>416.16000366210938</v>
      </c>
      <c r="Q849" s="21">
        <v>412.41000366210938</v>
      </c>
      <c r="R849" s="21">
        <v>414.64999389648438</v>
      </c>
      <c r="S849">
        <v>90961600</v>
      </c>
      <c r="T849" s="16">
        <f>(SP500_Data[[#This Row],[Close]]-R850)/R850</f>
        <v>8.659898295524689E-3</v>
      </c>
      <c r="U849" s="21">
        <v>86420400</v>
      </c>
    </row>
    <row r="850" spans="1:21" x14ac:dyDescent="0.25">
      <c r="A850" s="2">
        <v>45070</v>
      </c>
      <c r="B850" s="21">
        <v>314.73001098632813</v>
      </c>
      <c r="C850" s="21">
        <v>316.5</v>
      </c>
      <c r="D850" s="21">
        <v>312.6099853515625</v>
      </c>
      <c r="E850" s="21">
        <v>313.85000610351563</v>
      </c>
      <c r="F850" s="16">
        <f>(StockData[[#This Row],[Close]]-E851)/E851</f>
        <v>-4.4725103674190065E-3</v>
      </c>
      <c r="G850" s="21">
        <v>23384900</v>
      </c>
      <c r="H850" s="21">
        <f>IF(ISNUMBER(E850),MAX($E$2:E850),"")</f>
        <v>542.07000732421875</v>
      </c>
      <c r="I850" s="21">
        <f>IF(AND(ISNUMBER(E850),ISNUMBER(H850)),E850/H850-1,"")</f>
        <v>-0.42101573253840241</v>
      </c>
      <c r="L850"/>
      <c r="M850"/>
      <c r="N850" s="2">
        <v>45070</v>
      </c>
      <c r="O850" s="21">
        <v>412.42001342773438</v>
      </c>
      <c r="P850" s="21">
        <v>412.82000732421869</v>
      </c>
      <c r="Q850" s="21">
        <v>409.8800048828125</v>
      </c>
      <c r="R850" s="21">
        <v>411.08999633789063</v>
      </c>
      <c r="S850">
        <v>89213700</v>
      </c>
      <c r="T850" s="16">
        <f>(SP500_Data[[#This Row],[Close]]-R851)/R851</f>
        <v>-7.2448019187405085E-3</v>
      </c>
      <c r="U850" s="21">
        <v>59297900</v>
      </c>
    </row>
    <row r="851" spans="1:21" x14ac:dyDescent="0.25">
      <c r="A851" s="2">
        <v>45069</v>
      </c>
      <c r="B851" s="21">
        <v>320.02999877929688</v>
      </c>
      <c r="C851" s="21">
        <v>322.72000122070313</v>
      </c>
      <c r="D851" s="21">
        <v>315.25</v>
      </c>
      <c r="E851" s="21">
        <v>315.260009765625</v>
      </c>
      <c r="F851" s="16">
        <f>(StockData[[#This Row],[Close]]-E852)/E852</f>
        <v>-1.8431979093206603E-2</v>
      </c>
      <c r="G851" s="21">
        <v>30797200</v>
      </c>
      <c r="H851" s="21">
        <f>IF(ISNUMBER(E851),MAX($E$2:E851),"")</f>
        <v>542.07000732421875</v>
      </c>
      <c r="I851" s="21">
        <f>IF(AND(ISNUMBER(E851),ISNUMBER(H851)),E851/H851-1,"")</f>
        <v>-0.41841458574360102</v>
      </c>
      <c r="L851"/>
      <c r="M851"/>
      <c r="N851" s="2">
        <v>45069</v>
      </c>
      <c r="O851" s="21">
        <v>417.07998657226563</v>
      </c>
      <c r="P851" s="21">
        <v>418.72000122070313</v>
      </c>
      <c r="Q851" s="21">
        <v>413.67999267578131</v>
      </c>
      <c r="R851" s="21">
        <v>414.08999633789063</v>
      </c>
      <c r="S851">
        <v>86383500</v>
      </c>
      <c r="T851" s="16">
        <f>(SP500_Data[[#This Row],[Close]]-R852)/R852</f>
        <v>-1.1222837486885982E-2</v>
      </c>
      <c r="U851" s="21">
        <v>63681000</v>
      </c>
    </row>
    <row r="852" spans="1:21" x14ac:dyDescent="0.25">
      <c r="A852" s="2">
        <v>45068</v>
      </c>
      <c r="B852" s="21">
        <v>318.60000610351563</v>
      </c>
      <c r="C852" s="21">
        <v>322.58999633789063</v>
      </c>
      <c r="D852" s="21">
        <v>318.010009765625</v>
      </c>
      <c r="E852" s="21">
        <v>321.17999267578125</v>
      </c>
      <c r="F852" s="16">
        <f>(StockData[[#This Row],[Close]]-E853)/E853</f>
        <v>8.9212677343760861E-3</v>
      </c>
      <c r="G852" s="21">
        <v>24115700</v>
      </c>
      <c r="H852" s="21">
        <f>IF(ISNUMBER(E852),MAX($E$2:E852),"")</f>
        <v>542.07000732421875</v>
      </c>
      <c r="I852" s="21">
        <f>IF(AND(ISNUMBER(E852),ISNUMBER(H852)),E852/H852-1,"")</f>
        <v>-0.40749351866708328</v>
      </c>
      <c r="L852"/>
      <c r="M852"/>
      <c r="N852" s="2">
        <v>45068</v>
      </c>
      <c r="O852" s="21">
        <v>418.6400146484375</v>
      </c>
      <c r="P852" s="21">
        <v>420.3900146484375</v>
      </c>
      <c r="Q852" s="21">
        <v>417.35000610351563</v>
      </c>
      <c r="R852" s="21">
        <v>418.79000854492188</v>
      </c>
      <c r="S852">
        <v>60745400</v>
      </c>
      <c r="T852" s="16">
        <f>(SP500_Data[[#This Row],[Close]]-R853)/R853</f>
        <v>4.0612830184277708E-4</v>
      </c>
      <c r="U852" s="21">
        <v>63743300</v>
      </c>
    </row>
    <row r="853" spans="1:21" x14ac:dyDescent="0.25">
      <c r="A853" s="2">
        <v>45065</v>
      </c>
      <c r="B853" s="21">
        <v>316.739990234375</v>
      </c>
      <c r="C853" s="21">
        <v>318.75</v>
      </c>
      <c r="D853" s="21">
        <v>316.3699951171875</v>
      </c>
      <c r="E853" s="21">
        <v>318.33999633789063</v>
      </c>
      <c r="F853" s="16">
        <f>(StockData[[#This Row],[Close]]-E854)/E854</f>
        <v>-5.6509067559186736E-4</v>
      </c>
      <c r="G853" s="21">
        <v>27546700</v>
      </c>
      <c r="H853" s="21">
        <f>IF(ISNUMBER(E853),MAX($E$2:E853),"")</f>
        <v>542.07000732421875</v>
      </c>
      <c r="I853" s="21">
        <f>IF(AND(ISNUMBER(E853),ISNUMBER(H853)),E853/H853-1,"")</f>
        <v>-0.41273268759271609</v>
      </c>
      <c r="L853"/>
      <c r="M853"/>
      <c r="N853" s="2">
        <v>45065</v>
      </c>
      <c r="O853" s="21">
        <v>420.17001342773438</v>
      </c>
      <c r="P853" s="21">
        <v>420.72000122070313</v>
      </c>
      <c r="Q853" s="21">
        <v>417.35000610351563</v>
      </c>
      <c r="R853" s="21">
        <v>418.6199951171875</v>
      </c>
      <c r="S853">
        <v>103793300</v>
      </c>
      <c r="T853" s="16">
        <f>(SP500_Data[[#This Row],[Close]]-R854)/R854</f>
        <v>-1.4550863563069648E-3</v>
      </c>
      <c r="U853" s="21">
        <v>65200200</v>
      </c>
    </row>
    <row r="854" spans="1:21" x14ac:dyDescent="0.25">
      <c r="A854" s="2">
        <v>45064</v>
      </c>
      <c r="B854" s="21">
        <v>314.52999877929688</v>
      </c>
      <c r="C854" s="21">
        <v>319.04000854492188</v>
      </c>
      <c r="D854" s="21">
        <v>313.72000122070313</v>
      </c>
      <c r="E854" s="21">
        <v>318.51998901367188</v>
      </c>
      <c r="F854" s="16">
        <f>(StockData[[#This Row],[Close]]-E855)/E855</f>
        <v>1.4394869470292596E-2</v>
      </c>
      <c r="G854" s="21">
        <v>27276000</v>
      </c>
      <c r="H854" s="21">
        <f>IF(ISNUMBER(E854),MAX($E$2:E854),"")</f>
        <v>542.07000732421875</v>
      </c>
      <c r="I854" s="21">
        <f>IF(AND(ISNUMBER(E854),ISNUMBER(H854)),E854/H854-1,"")</f>
        <v>-0.41240064067377713</v>
      </c>
      <c r="L854"/>
      <c r="M854"/>
      <c r="N854" s="2">
        <v>45064</v>
      </c>
      <c r="O854" s="21">
        <v>414.89999389648438</v>
      </c>
      <c r="P854" s="21">
        <v>419.67001342773438</v>
      </c>
      <c r="Q854" s="21">
        <v>414.67001342773438</v>
      </c>
      <c r="R854" s="21">
        <v>419.23001098632813</v>
      </c>
      <c r="S854">
        <v>97177200</v>
      </c>
      <c r="T854" s="16">
        <f>(SP500_Data[[#This Row],[Close]]-R855)/R855</f>
        <v>9.6332150715659707E-3</v>
      </c>
      <c r="U854" s="21">
        <v>66601500</v>
      </c>
    </row>
    <row r="855" spans="1:21" x14ac:dyDescent="0.25">
      <c r="A855" s="2">
        <v>45063</v>
      </c>
      <c r="B855" s="21">
        <v>312.29000854492188</v>
      </c>
      <c r="C855" s="21">
        <v>314.42999267578125</v>
      </c>
      <c r="D855" s="21">
        <v>310.739990234375</v>
      </c>
      <c r="E855" s="21">
        <v>314</v>
      </c>
      <c r="F855" s="16">
        <f>(StockData[[#This Row],[Close]]-E856)/E856</f>
        <v>7.2496626561316703E-3</v>
      </c>
      <c r="G855" s="21">
        <v>24315000</v>
      </c>
      <c r="H855" s="21">
        <f>IF(ISNUMBER(E855),MAX($E$2:E855),"")</f>
        <v>542.07000732421875</v>
      </c>
      <c r="I855" s="21">
        <f>IF(AND(ISNUMBER(E855),ISNUMBER(H855)),E855/H855-1,"")</f>
        <v>-0.42073902677261987</v>
      </c>
      <c r="L855"/>
      <c r="M855"/>
      <c r="N855" s="2">
        <v>45063</v>
      </c>
      <c r="O855" s="21">
        <v>412.35000610351563</v>
      </c>
      <c r="P855" s="21">
        <v>415.8599853515625</v>
      </c>
      <c r="Q855" s="21">
        <v>410.6400146484375</v>
      </c>
      <c r="R855" s="21">
        <v>415.23001098632813</v>
      </c>
      <c r="S855">
        <v>87287000</v>
      </c>
      <c r="T855" s="16">
        <f>(SP500_Data[[#This Row],[Close]]-R856)/R856</f>
        <v>1.2138966450525594E-2</v>
      </c>
      <c r="U855" s="21">
        <v>67391100</v>
      </c>
    </row>
    <row r="856" spans="1:21" x14ac:dyDescent="0.25">
      <c r="A856" s="2">
        <v>45062</v>
      </c>
      <c r="B856" s="21">
        <v>309.82998657226563</v>
      </c>
      <c r="C856" s="21">
        <v>313.70999145507813</v>
      </c>
      <c r="D856" s="21">
        <v>309.82998657226563</v>
      </c>
      <c r="E856" s="21">
        <v>311.739990234375</v>
      </c>
      <c r="F856" s="16">
        <f>(StockData[[#This Row],[Close]]-E857)/E857</f>
        <v>7.3676689790377779E-3</v>
      </c>
      <c r="G856" s="21">
        <v>26730300</v>
      </c>
      <c r="H856" s="21">
        <f>IF(ISNUMBER(E856),MAX($E$2:E856),"")</f>
        <v>542.07000732421875</v>
      </c>
      <c r="I856" s="21">
        <f>IF(AND(ISNUMBER(E856),ISNUMBER(H856)),E856/H856-1,"")</f>
        <v>-0.42490824797115279</v>
      </c>
      <c r="L856"/>
      <c r="M856"/>
      <c r="N856" s="2">
        <v>45062</v>
      </c>
      <c r="O856" s="21">
        <v>411.8599853515625</v>
      </c>
      <c r="P856" s="21">
        <v>412.82000732421869</v>
      </c>
      <c r="Q856" s="21">
        <v>410.239990234375</v>
      </c>
      <c r="R856" s="21">
        <v>410.25</v>
      </c>
      <c r="S856">
        <v>57705500</v>
      </c>
      <c r="T856" s="16">
        <f>(SP500_Data[[#This Row],[Close]]-R857)/R857</f>
        <v>-6.6826703962726006E-3</v>
      </c>
      <c r="U856" s="21">
        <v>112062600</v>
      </c>
    </row>
    <row r="857" spans="1:21" x14ac:dyDescent="0.25">
      <c r="A857" s="2">
        <v>45061</v>
      </c>
      <c r="B857" s="21">
        <v>309.10000610351563</v>
      </c>
      <c r="C857" s="21">
        <v>309.89999389648438</v>
      </c>
      <c r="D857" s="21">
        <v>307.58999633789063</v>
      </c>
      <c r="E857" s="21">
        <v>309.45999145507813</v>
      </c>
      <c r="F857" s="16">
        <f>(StockData[[#This Row],[Close]]-E858)/E858</f>
        <v>1.5858828767812661E-3</v>
      </c>
      <c r="G857" s="21">
        <v>16336500</v>
      </c>
      <c r="H857" s="21">
        <f>IF(ISNUMBER(E857),MAX($E$2:E857),"")</f>
        <v>542.07000732421875</v>
      </c>
      <c r="I857" s="21">
        <f>IF(AND(ISNUMBER(E857),ISNUMBER(H857)),E857/H857-1,"")</f>
        <v>-0.42911434450571573</v>
      </c>
      <c r="L857"/>
      <c r="M857"/>
      <c r="N857" s="2">
        <v>45061</v>
      </c>
      <c r="O857" s="21">
        <v>412.22000122070313</v>
      </c>
      <c r="P857" s="21">
        <v>413.42999267578131</v>
      </c>
      <c r="Q857" s="21">
        <v>410.23001098632813</v>
      </c>
      <c r="R857" s="21">
        <v>413.010009765625</v>
      </c>
      <c r="S857">
        <v>54289400</v>
      </c>
      <c r="T857" s="16">
        <f>(SP500_Data[[#This Row],[Close]]-R858)/R858</f>
        <v>3.4500678839838213E-3</v>
      </c>
      <c r="U857" s="21">
        <v>69840000</v>
      </c>
    </row>
    <row r="858" spans="1:21" x14ac:dyDescent="0.25">
      <c r="A858" s="2">
        <v>45058</v>
      </c>
      <c r="B858" s="21">
        <v>310.54998779296875</v>
      </c>
      <c r="C858" s="21">
        <v>310.64999389648438</v>
      </c>
      <c r="D858" s="21">
        <v>306.60000610351563</v>
      </c>
      <c r="E858" s="21">
        <v>308.97000122070313</v>
      </c>
      <c r="F858" s="16">
        <f>(StockData[[#This Row],[Close]]-E859)/E859</f>
        <v>-3.6760639279867393E-3</v>
      </c>
      <c r="G858" s="21">
        <v>19774700</v>
      </c>
      <c r="H858" s="21">
        <f>IF(ISNUMBER(E858),MAX($E$2:E858),"")</f>
        <v>542.07000732421875</v>
      </c>
      <c r="I858" s="21">
        <f>IF(AND(ISNUMBER(E858),ISNUMBER(H858)),E858/H858-1,"")</f>
        <v>-0.43001826877334615</v>
      </c>
      <c r="L858"/>
      <c r="M858"/>
      <c r="N858" s="2">
        <v>45058</v>
      </c>
      <c r="O858" s="21">
        <v>413.42001342773438</v>
      </c>
      <c r="P858" s="21">
        <v>413.6400146484375</v>
      </c>
      <c r="Q858" s="21">
        <v>409.07000732421869</v>
      </c>
      <c r="R858" s="21">
        <v>411.58999633789063</v>
      </c>
      <c r="S858">
        <v>70481500</v>
      </c>
      <c r="T858" s="16">
        <f>(SP500_Data[[#This Row],[Close]]-R859)/R859</f>
        <v>-1.3102868961832183E-3</v>
      </c>
      <c r="U858" s="21">
        <v>77497900</v>
      </c>
    </row>
    <row r="859" spans="1:21" x14ac:dyDescent="0.25">
      <c r="A859" s="2">
        <v>45057</v>
      </c>
      <c r="B859" s="21">
        <v>310.10000610351563</v>
      </c>
      <c r="C859" s="21">
        <v>311.1199951171875</v>
      </c>
      <c r="D859" s="21">
        <v>306.260009765625</v>
      </c>
      <c r="E859" s="21">
        <v>310.1099853515625</v>
      </c>
      <c r="F859" s="16">
        <f>(StockData[[#This Row],[Close]]-E860)/E860</f>
        <v>-7.0443220653494988E-3</v>
      </c>
      <c r="G859" s="21">
        <v>31680200</v>
      </c>
      <c r="H859" s="21">
        <f>IF(ISNUMBER(E859),MAX($E$2:E859),"")</f>
        <v>542.07000732421875</v>
      </c>
      <c r="I859" s="21">
        <f>IF(AND(ISNUMBER(E859),ISNUMBER(H859)),E859/H859-1,"")</f>
        <v>-0.42791524865517616</v>
      </c>
      <c r="L859"/>
      <c r="M859"/>
      <c r="N859" s="2">
        <v>45057</v>
      </c>
      <c r="O859" s="21">
        <v>411.95001220703131</v>
      </c>
      <c r="P859" s="21">
        <v>412.42999267578131</v>
      </c>
      <c r="Q859" s="21">
        <v>409.97000122070313</v>
      </c>
      <c r="R859" s="21">
        <v>412.1300048828125</v>
      </c>
      <c r="S859">
        <v>70157100</v>
      </c>
      <c r="T859" s="16">
        <f>(SP500_Data[[#This Row],[Close]]-R860)/R860</f>
        <v>-1.7439777402415639E-3</v>
      </c>
      <c r="U859" s="21">
        <v>62871700</v>
      </c>
    </row>
    <row r="860" spans="1:21" x14ac:dyDescent="0.25">
      <c r="A860" s="2">
        <v>45056</v>
      </c>
      <c r="B860" s="21">
        <v>308.6199951171875</v>
      </c>
      <c r="C860" s="21">
        <v>313</v>
      </c>
      <c r="D860" s="21">
        <v>307.67001342773438</v>
      </c>
      <c r="E860" s="21">
        <v>312.30999755859375</v>
      </c>
      <c r="F860" s="16">
        <f>(StockData[[#This Row],[Close]]-E861)/E861</f>
        <v>1.7296408985647393E-2</v>
      </c>
      <c r="G860" s="21">
        <v>30078000</v>
      </c>
      <c r="H860" s="21">
        <f>IF(ISNUMBER(E860),MAX($E$2:E860),"")</f>
        <v>542.07000732421875</v>
      </c>
      <c r="I860" s="21">
        <f>IF(AND(ISNUMBER(E860),ISNUMBER(H860)),E860/H860-1,"")</f>
        <v>-0.42385670976295631</v>
      </c>
      <c r="L860"/>
      <c r="M860"/>
      <c r="N860" s="2">
        <v>45056</v>
      </c>
      <c r="O860" s="21">
        <v>413.8800048828125</v>
      </c>
      <c r="P860" s="21">
        <v>414.54000854492188</v>
      </c>
      <c r="Q860" s="21">
        <v>408.8699951171875</v>
      </c>
      <c r="R860" s="21">
        <v>412.85000610351563</v>
      </c>
      <c r="S860">
        <v>96142900</v>
      </c>
      <c r="T860" s="16">
        <f>(SP500_Data[[#This Row],[Close]]-R861)/R861</f>
        <v>4.6723613801759782E-3</v>
      </c>
      <c r="U860" s="21">
        <v>74010400</v>
      </c>
    </row>
    <row r="861" spans="1:21" x14ac:dyDescent="0.25">
      <c r="A861" s="2">
        <v>45055</v>
      </c>
      <c r="B861" s="21">
        <v>308</v>
      </c>
      <c r="C861" s="21">
        <v>310.04000854492188</v>
      </c>
      <c r="D861" s="21">
        <v>306.30999755859375</v>
      </c>
      <c r="E861" s="21">
        <v>307</v>
      </c>
      <c r="F861" s="16">
        <f>(StockData[[#This Row],[Close]]-E862)/E862</f>
        <v>-5.345841338450676E-3</v>
      </c>
      <c r="G861" s="21">
        <v>21340800</v>
      </c>
      <c r="H861" s="21">
        <f>IF(ISNUMBER(E861),MAX($E$2:E861),"")</f>
        <v>542.07000732421875</v>
      </c>
      <c r="I861" s="21">
        <f>IF(AND(ISNUMBER(E861),ISNUMBER(H861)),E861/H861-1,"")</f>
        <v>-0.43365248795921751</v>
      </c>
      <c r="L861"/>
      <c r="M861"/>
      <c r="N861" s="2">
        <v>45055</v>
      </c>
      <c r="O861" s="21">
        <v>411.1300048828125</v>
      </c>
      <c r="P861" s="21">
        <v>412.08999633789063</v>
      </c>
      <c r="Q861" s="21">
        <v>410.69000244140625</v>
      </c>
      <c r="R861" s="21">
        <v>410.92999267578131</v>
      </c>
      <c r="S861">
        <v>49220100</v>
      </c>
      <c r="T861" s="16">
        <f>(SP500_Data[[#This Row],[Close]]-R862)/R862</f>
        <v>-4.3853215133476241E-3</v>
      </c>
      <c r="U861" s="21">
        <v>107682400</v>
      </c>
    </row>
    <row r="862" spans="1:21" x14ac:dyDescent="0.25">
      <c r="A862" s="2">
        <v>45054</v>
      </c>
      <c r="B862" s="21">
        <v>310.1300048828125</v>
      </c>
      <c r="C862" s="21">
        <v>310.20001220703125</v>
      </c>
      <c r="D862" s="21">
        <v>306.08999633789063</v>
      </c>
      <c r="E862" s="21">
        <v>308.64999389648438</v>
      </c>
      <c r="F862" s="16">
        <f>(StockData[[#This Row],[Close]]-E863)/E863</f>
        <v>-6.4381137591988666E-3</v>
      </c>
      <c r="G862" s="21">
        <v>21318600</v>
      </c>
      <c r="H862" s="21">
        <f>IF(ISNUMBER(E862),MAX($E$2:E862),"")</f>
        <v>542.07000732421875</v>
      </c>
      <c r="I862" s="21">
        <f>IF(AND(ISNUMBER(E862),ISNUMBER(H862)),E862/H862-1,"")</f>
        <v>-0.43060861193916411</v>
      </c>
      <c r="L862"/>
      <c r="M862"/>
      <c r="N862" s="2">
        <v>45054</v>
      </c>
      <c r="O862" s="21">
        <v>412.97000122070313</v>
      </c>
      <c r="P862" s="21">
        <v>413.239990234375</v>
      </c>
      <c r="Q862" s="21">
        <v>411.27999877929688</v>
      </c>
      <c r="R862" s="21">
        <v>412.739990234375</v>
      </c>
      <c r="S862">
        <v>50046800</v>
      </c>
      <c r="T862" s="16">
        <f>(SP500_Data[[#This Row],[Close]]-R863)/R863</f>
        <v>2.6654714940988356E-4</v>
      </c>
      <c r="U862" s="21">
        <v>119351300</v>
      </c>
    </row>
    <row r="863" spans="1:21" x14ac:dyDescent="0.25">
      <c r="A863" s="2">
        <v>45051</v>
      </c>
      <c r="B863" s="21">
        <v>305.72000122070313</v>
      </c>
      <c r="C863" s="21">
        <v>311.97000122070313</v>
      </c>
      <c r="D863" s="21">
        <v>304.26998901367188</v>
      </c>
      <c r="E863" s="21">
        <v>310.64999389648438</v>
      </c>
      <c r="F863" s="16">
        <f>(StockData[[#This Row],[Close]]-E864)/E864</f>
        <v>1.715723182457464E-2</v>
      </c>
      <c r="G863" s="21">
        <v>28197100</v>
      </c>
      <c r="H863" s="21">
        <f>IF(ISNUMBER(E863),MAX($E$2:E863),"")</f>
        <v>542.07000732421875</v>
      </c>
      <c r="I863" s="21">
        <f>IF(AND(ISNUMBER(E863),ISNUMBER(H863)),E863/H863-1,"")</f>
        <v>-0.42691905160013621</v>
      </c>
      <c r="L863"/>
      <c r="M863"/>
      <c r="N863" s="2">
        <v>45051</v>
      </c>
      <c r="O863" s="21">
        <v>408.91000366210938</v>
      </c>
      <c r="P863" s="21">
        <v>413.72000122070313</v>
      </c>
      <c r="Q863" s="21">
        <v>408.6400146484375</v>
      </c>
      <c r="R863" s="21">
        <v>412.6300048828125</v>
      </c>
      <c r="S863">
        <v>87891800</v>
      </c>
      <c r="T863" s="16">
        <f>(SP500_Data[[#This Row],[Close]]-R864)/R864</f>
        <v>1.8512575986983346E-2</v>
      </c>
      <c r="U863" s="21">
        <v>111746600</v>
      </c>
    </row>
    <row r="864" spans="1:21" x14ac:dyDescent="0.25">
      <c r="A864" s="2">
        <v>45050</v>
      </c>
      <c r="B864" s="21">
        <v>306.239990234375</v>
      </c>
      <c r="C864" s="21">
        <v>307.760009765625</v>
      </c>
      <c r="D864" s="21">
        <v>303.39999389648438</v>
      </c>
      <c r="E864" s="21">
        <v>305.41000366210938</v>
      </c>
      <c r="F864" s="16">
        <f>(StockData[[#This Row],[Close]]-E865)/E865</f>
        <v>3.3180347762045898E-3</v>
      </c>
      <c r="G864" s="21">
        <v>22519900</v>
      </c>
      <c r="H864" s="21">
        <f>IF(ISNUMBER(E864),MAX($E$2:E864),"")</f>
        <v>542.07000732421875</v>
      </c>
      <c r="I864" s="21">
        <f>IF(AND(ISNUMBER(E864),ISNUMBER(H864)),E864/H864-1,"")</f>
        <v>-0.43658568167295797</v>
      </c>
      <c r="L864"/>
      <c r="M864"/>
      <c r="N864" s="2">
        <v>45050</v>
      </c>
      <c r="O864" s="21">
        <v>406.92999267578131</v>
      </c>
      <c r="P864" s="21">
        <v>407.26998901367188</v>
      </c>
      <c r="Q864" s="21">
        <v>403.739990234375</v>
      </c>
      <c r="R864" s="21">
        <v>405.1300048828125</v>
      </c>
      <c r="S864">
        <v>94901900</v>
      </c>
      <c r="T864" s="16">
        <f>(SP500_Data[[#This Row],[Close]]-R865)/R865</f>
        <v>-7.082947425800107E-3</v>
      </c>
      <c r="U864" s="21">
        <v>91524200</v>
      </c>
    </row>
    <row r="865" spans="1:21" x14ac:dyDescent="0.25">
      <c r="A865" s="2">
        <v>45049</v>
      </c>
      <c r="B865" s="21">
        <v>306.6199951171875</v>
      </c>
      <c r="C865" s="21">
        <v>308.6099853515625</v>
      </c>
      <c r="D865" s="21">
        <v>304.08999633789063</v>
      </c>
      <c r="E865" s="21">
        <v>304.39999389648438</v>
      </c>
      <c r="F865" s="16">
        <f>(StockData[[#This Row],[Close]]-E866)/E866</f>
        <v>-3.30706183004544E-3</v>
      </c>
      <c r="G865" s="21">
        <v>22360800</v>
      </c>
      <c r="H865" s="21">
        <f>IF(ISNUMBER(E865),MAX($E$2:E865),"")</f>
        <v>542.07000732421875</v>
      </c>
      <c r="I865" s="21">
        <f>IF(AND(ISNUMBER(E865),ISNUMBER(H865)),E865/H865-1,"")</f>
        <v>-0.43844892765959842</v>
      </c>
      <c r="L865"/>
      <c r="M865"/>
      <c r="N865" s="2">
        <v>45049</v>
      </c>
      <c r="O865" s="21">
        <v>411.3599853515625</v>
      </c>
      <c r="P865" s="21">
        <v>413.8699951171875</v>
      </c>
      <c r="Q865" s="21">
        <v>407.76998901367188</v>
      </c>
      <c r="R865" s="21">
        <v>408.01998901367188</v>
      </c>
      <c r="S865">
        <v>91531800</v>
      </c>
      <c r="T865" s="16">
        <f>(SP500_Data[[#This Row],[Close]]-R866)/R866</f>
        <v>-6.8640038685509755E-3</v>
      </c>
      <c r="U865" s="21">
        <v>93055800</v>
      </c>
    </row>
    <row r="866" spans="1:21" x14ac:dyDescent="0.25">
      <c r="A866" s="2">
        <v>45048</v>
      </c>
      <c r="B866" s="21">
        <v>307.760009765625</v>
      </c>
      <c r="C866" s="21">
        <v>309.17999267578125</v>
      </c>
      <c r="D866" s="21">
        <v>303.91000366210938</v>
      </c>
      <c r="E866" s="21">
        <v>305.41000366210938</v>
      </c>
      <c r="F866" s="16">
        <f>(StockData[[#This Row],[Close]]-E867)/E867</f>
        <v>-4.9088197958769913E-4</v>
      </c>
      <c r="G866" s="21">
        <v>26404400</v>
      </c>
      <c r="H866" s="21">
        <f>IF(ISNUMBER(E866),MAX($E$2:E866),"")</f>
        <v>542.07000732421875</v>
      </c>
      <c r="I866" s="21">
        <f>IF(AND(ISNUMBER(E866),ISNUMBER(H866)),E866/H866-1,"")</f>
        <v>-0.43658568167295797</v>
      </c>
      <c r="L866"/>
      <c r="M866"/>
      <c r="N866" s="2">
        <v>45048</v>
      </c>
      <c r="O866" s="21">
        <v>414.76998901367188</v>
      </c>
      <c r="P866" s="21">
        <v>414.82000732421869</v>
      </c>
      <c r="Q866" s="21">
        <v>407.82000732421869</v>
      </c>
      <c r="R866" s="21">
        <v>410.83999633789063</v>
      </c>
      <c r="S866">
        <v>103998500</v>
      </c>
      <c r="T866" s="16">
        <f>(SP500_Data[[#This Row],[Close]]-R867)/R867</f>
        <v>-1.123923207137313E-2</v>
      </c>
      <c r="U866" s="21">
        <v>140553400</v>
      </c>
    </row>
    <row r="867" spans="1:21" x14ac:dyDescent="0.25">
      <c r="A867" s="2">
        <v>45047</v>
      </c>
      <c r="B867" s="21">
        <v>306.97000122070313</v>
      </c>
      <c r="C867" s="21">
        <v>308.60000610351563</v>
      </c>
      <c r="D867" s="21">
        <v>305.14999389648438</v>
      </c>
      <c r="E867" s="21">
        <v>305.55999755859375</v>
      </c>
      <c r="F867" s="16">
        <f>(StockData[[#This Row],[Close]]-E868)/E868</f>
        <v>-5.5328130996545989E-3</v>
      </c>
      <c r="G867" s="21">
        <v>21294100</v>
      </c>
      <c r="H867" s="21">
        <f>IF(ISNUMBER(E867),MAX($E$2:E867),"")</f>
        <v>542.07000732421875</v>
      </c>
      <c r="I867" s="21">
        <f>IF(AND(ISNUMBER(E867),ISNUMBER(H867)),E867/H867-1,"")</f>
        <v>-0.43630897590717554</v>
      </c>
      <c r="L867"/>
      <c r="M867"/>
      <c r="N867" s="2">
        <v>45047</v>
      </c>
      <c r="O867" s="21">
        <v>415.47000122070313</v>
      </c>
      <c r="P867" s="21">
        <v>417.6199951171875</v>
      </c>
      <c r="Q867" s="21">
        <v>415.26998901367188</v>
      </c>
      <c r="R867" s="21">
        <v>415.510009765625</v>
      </c>
      <c r="S867">
        <v>62122300</v>
      </c>
      <c r="T867" s="16">
        <f>(SP500_Data[[#This Row],[Close]]-R868)/R868</f>
        <v>-1.0097442299230506E-3</v>
      </c>
      <c r="U867" s="21">
        <v>143254200</v>
      </c>
    </row>
    <row r="868" spans="1:21" x14ac:dyDescent="0.25">
      <c r="A868" s="2">
        <v>45044</v>
      </c>
      <c r="B868" s="21">
        <v>304.010009765625</v>
      </c>
      <c r="C868" s="21">
        <v>308.92999267578125</v>
      </c>
      <c r="D868" s="21">
        <v>303.30999755859375</v>
      </c>
      <c r="E868" s="21">
        <v>307.260009765625</v>
      </c>
      <c r="F868" s="16">
        <f>(StockData[[#This Row],[Close]]-E869)/E869</f>
        <v>7.9717327704021419E-3</v>
      </c>
      <c r="G868" s="21">
        <v>36469600</v>
      </c>
      <c r="H868" s="21">
        <f>IF(ISNUMBER(E868),MAX($E$2:E868),"")</f>
        <v>542.07000732421875</v>
      </c>
      <c r="I868" s="21">
        <f>IF(AND(ISNUMBER(E868),ISNUMBER(H868)),E868/H868-1,"")</f>
        <v>-0.43317282709971261</v>
      </c>
      <c r="L868"/>
      <c r="M868"/>
      <c r="N868" s="2">
        <v>45044</v>
      </c>
      <c r="O868" s="21">
        <v>411.489990234375</v>
      </c>
      <c r="P868" s="21">
        <v>415.94000244140625</v>
      </c>
      <c r="Q868" s="21">
        <v>411.42999267578131</v>
      </c>
      <c r="R868" s="21">
        <v>415.92999267578131</v>
      </c>
      <c r="S868">
        <v>89433100</v>
      </c>
      <c r="T868" s="16">
        <f>(SP500_Data[[#This Row],[Close]]-R869)/R869</f>
        <v>8.5351688426934611E-3</v>
      </c>
      <c r="U868" s="21">
        <v>172996900</v>
      </c>
    </row>
    <row r="869" spans="1:21" x14ac:dyDescent="0.25">
      <c r="A869" s="2">
        <v>45043</v>
      </c>
      <c r="B869" s="21">
        <v>295.97000122070313</v>
      </c>
      <c r="C869" s="21">
        <v>305.20001220703125</v>
      </c>
      <c r="D869" s="21">
        <v>295.25</v>
      </c>
      <c r="E869" s="21">
        <v>304.82998657226563</v>
      </c>
      <c r="F869" s="16">
        <f>(StockData[[#This Row],[Close]]-E870)/E870</f>
        <v>3.202759796683103E-2</v>
      </c>
      <c r="G869" s="21">
        <v>46462600</v>
      </c>
      <c r="H869" s="21">
        <f>IF(ISNUMBER(E869),MAX($E$2:E869),"")</f>
        <v>542.07000732421875</v>
      </c>
      <c r="I869" s="21">
        <f>IF(AND(ISNUMBER(E869),ISNUMBER(H869)),E869/H869-1,"")</f>
        <v>-0.43765568569828095</v>
      </c>
      <c r="L869"/>
      <c r="M869"/>
      <c r="N869" s="2">
        <v>45043</v>
      </c>
      <c r="O869" s="21">
        <v>407</v>
      </c>
      <c r="P869" s="21">
        <v>412.69000244140625</v>
      </c>
      <c r="Q869" s="21">
        <v>406.739990234375</v>
      </c>
      <c r="R869" s="21">
        <v>412.41000366210938</v>
      </c>
      <c r="S869">
        <v>92968400</v>
      </c>
      <c r="T869" s="16">
        <f>(SP500_Data[[#This Row],[Close]]-R870)/R870</f>
        <v>1.9908048773787424E-2</v>
      </c>
      <c r="U869" s="21">
        <v>149752400</v>
      </c>
    </row>
    <row r="870" spans="1:21" x14ac:dyDescent="0.25">
      <c r="A870" s="2">
        <v>45042</v>
      </c>
      <c r="B870" s="21">
        <v>296.70001220703125</v>
      </c>
      <c r="C870" s="21">
        <v>299.57000732421875</v>
      </c>
      <c r="D870" s="21">
        <v>292.73001098632813</v>
      </c>
      <c r="E870" s="21">
        <v>295.3699951171875</v>
      </c>
      <c r="F870" s="16">
        <f>(StockData[[#This Row],[Close]]-E871)/E871</f>
        <v>7.2434756796232846E-2</v>
      </c>
      <c r="G870" s="21">
        <v>64599200</v>
      </c>
      <c r="H870" s="21">
        <f>IF(ISNUMBER(E870),MAX($E$2:E870),"")</f>
        <v>542.07000732421875</v>
      </c>
      <c r="I870" s="21">
        <f>IF(AND(ISNUMBER(E870),ISNUMBER(H870)),E870/H870-1,"")</f>
        <v>-0.45510729033838049</v>
      </c>
      <c r="L870"/>
      <c r="M870"/>
      <c r="N870" s="2">
        <v>45042</v>
      </c>
      <c r="O870" s="21">
        <v>406.72000122070313</v>
      </c>
      <c r="P870" s="21">
        <v>407.83999633789063</v>
      </c>
      <c r="Q870" s="21">
        <v>403.77999877929688</v>
      </c>
      <c r="R870" s="21">
        <v>404.3599853515625</v>
      </c>
      <c r="S870">
        <v>80447000</v>
      </c>
      <c r="T870" s="16">
        <f>(SP500_Data[[#This Row],[Close]]-R871)/R871</f>
        <v>-4.2356217434444659E-3</v>
      </c>
      <c r="U870" s="21">
        <v>157790000</v>
      </c>
    </row>
    <row r="871" spans="1:21" x14ac:dyDescent="0.25">
      <c r="A871" s="2">
        <v>45041</v>
      </c>
      <c r="B871" s="21">
        <v>279.510009765625</v>
      </c>
      <c r="C871" s="21">
        <v>281.60000610351563</v>
      </c>
      <c r="D871" s="21">
        <v>275.3699951171875</v>
      </c>
      <c r="E871" s="21">
        <v>275.42001342773438</v>
      </c>
      <c r="F871" s="16">
        <f>(StockData[[#This Row],[Close]]-E872)/E872</f>
        <v>-2.2536025245858921E-2</v>
      </c>
      <c r="G871" s="21">
        <v>45772200</v>
      </c>
      <c r="H871" s="21">
        <f>IF(ISNUMBER(E871),MAX($E$2:E871),"")</f>
        <v>542.07000732421875</v>
      </c>
      <c r="I871" s="21">
        <f>IF(AND(ISNUMBER(E871),ISNUMBER(H871)),E871/H871-1,"")</f>
        <v>-0.49191062094125004</v>
      </c>
      <c r="L871"/>
      <c r="M871"/>
      <c r="N871" s="2">
        <v>45041</v>
      </c>
      <c r="O871" s="21">
        <v>410.57998657226563</v>
      </c>
      <c r="P871" s="21">
        <v>411.16000366210938</v>
      </c>
      <c r="Q871" s="21">
        <v>406.01998901367188</v>
      </c>
      <c r="R871" s="21">
        <v>406.07998657226563</v>
      </c>
      <c r="S871">
        <v>97766700</v>
      </c>
      <c r="T871" s="16">
        <f>(SP500_Data[[#This Row],[Close]]-R872)/R872</f>
        <v>-1.5873829418699421E-2</v>
      </c>
      <c r="U871" s="21">
        <v>189253000</v>
      </c>
    </row>
    <row r="872" spans="1:21" x14ac:dyDescent="0.25">
      <c r="A872" s="2">
        <v>45040</v>
      </c>
      <c r="B872" s="21">
        <v>282.08999633789063</v>
      </c>
      <c r="C872" s="21">
        <v>284.95001220703125</v>
      </c>
      <c r="D872" s="21">
        <v>278.72000122070313</v>
      </c>
      <c r="E872" s="21">
        <v>281.76998901367188</v>
      </c>
      <c r="F872" s="16">
        <f>(StockData[[#This Row],[Close]]-E873)/E873</f>
        <v>-1.3962838100494415E-2</v>
      </c>
      <c r="G872" s="21">
        <v>26611000</v>
      </c>
      <c r="H872" s="21">
        <f>IF(ISNUMBER(E872),MAX($E$2:E872),"")</f>
        <v>542.07000732421875</v>
      </c>
      <c r="I872" s="21">
        <f>IF(AND(ISNUMBER(E872),ISNUMBER(H872)),E872/H872-1,"")</f>
        <v>-0.48019631190341472</v>
      </c>
      <c r="L872"/>
      <c r="M872"/>
      <c r="N872" s="2">
        <v>45040</v>
      </c>
      <c r="O872" s="21">
        <v>411.989990234375</v>
      </c>
      <c r="P872" s="21">
        <v>413.07000732421869</v>
      </c>
      <c r="Q872" s="21">
        <v>410.60000610351563</v>
      </c>
      <c r="R872" s="21">
        <v>412.6300048828125</v>
      </c>
      <c r="S872">
        <v>64332100</v>
      </c>
      <c r="T872" s="16">
        <f>(SP500_Data[[#This Row],[Close]]-R873)/R873</f>
        <v>1.0431651214149536E-3</v>
      </c>
      <c r="U872" s="21">
        <v>111945300</v>
      </c>
    </row>
    <row r="873" spans="1:21" x14ac:dyDescent="0.25">
      <c r="A873" s="2">
        <v>45037</v>
      </c>
      <c r="B873" s="21">
        <v>285.010009765625</v>
      </c>
      <c r="C873" s="21">
        <v>286.26998901367188</v>
      </c>
      <c r="D873" s="21">
        <v>283.05999755859375</v>
      </c>
      <c r="E873" s="21">
        <v>285.760009765625</v>
      </c>
      <c r="F873" s="16">
        <f>(StockData[[#This Row],[Close]]-E874)/E874</f>
        <v>-1.2232204531675522E-3</v>
      </c>
      <c r="G873" s="21">
        <v>21676400</v>
      </c>
      <c r="H873" s="21">
        <f>IF(ISNUMBER(E873),MAX($E$2:E873),"")</f>
        <v>542.07000732421875</v>
      </c>
      <c r="I873" s="21">
        <f>IF(AND(ISNUMBER(E873),ISNUMBER(H873)),E873/H873-1,"")</f>
        <v>-0.47283560074426245</v>
      </c>
      <c r="L873"/>
      <c r="M873"/>
      <c r="N873" s="2">
        <v>45037</v>
      </c>
      <c r="O873" s="21">
        <v>412.19000244140625</v>
      </c>
      <c r="P873" s="21">
        <v>412.67999267578131</v>
      </c>
      <c r="Q873" s="21">
        <v>410.17001342773438</v>
      </c>
      <c r="R873" s="21">
        <v>412.20001220703131</v>
      </c>
      <c r="S873">
        <v>73457400</v>
      </c>
      <c r="T873" s="16">
        <f>(SP500_Data[[#This Row],[Close]]-R874)/R874</f>
        <v>7.7694309125264497E-4</v>
      </c>
      <c r="U873" s="21">
        <v>74746600</v>
      </c>
    </row>
    <row r="874" spans="1:21" x14ac:dyDescent="0.25">
      <c r="A874" s="2">
        <v>45036</v>
      </c>
      <c r="B874" s="21">
        <v>285.25</v>
      </c>
      <c r="C874" s="21">
        <v>289.02999877929688</v>
      </c>
      <c r="D874" s="21">
        <v>285.07998657226563</v>
      </c>
      <c r="E874" s="21">
        <v>286.1099853515625</v>
      </c>
      <c r="F874" s="16">
        <f>(StockData[[#This Row],[Close]]-E875)/E875</f>
        <v>-8.11241725234952E-3</v>
      </c>
      <c r="G874" s="21">
        <v>23244400</v>
      </c>
      <c r="H874" s="21">
        <f>IF(ISNUMBER(E874),MAX($E$2:E874),"")</f>
        <v>542.07000732421875</v>
      </c>
      <c r="I874" s="21">
        <f>IF(AND(ISNUMBER(E874),ISNUMBER(H874)),E874/H874-1,"")</f>
        <v>-0.47218997272351093</v>
      </c>
      <c r="L874"/>
      <c r="M874"/>
      <c r="N874" s="2">
        <v>45036</v>
      </c>
      <c r="O874" s="21">
        <v>411.20999145507813</v>
      </c>
      <c r="P874" s="21">
        <v>413.70001220703131</v>
      </c>
      <c r="Q874" s="21">
        <v>410.26998901367188</v>
      </c>
      <c r="R874" s="21">
        <v>411.8800048828125</v>
      </c>
      <c r="S874">
        <v>75840400</v>
      </c>
      <c r="T874" s="16">
        <f>(SP500_Data[[#This Row],[Close]]-R875)/R875</f>
        <v>-5.4571151921736349E-3</v>
      </c>
      <c r="U874" s="21">
        <v>108310600</v>
      </c>
    </row>
    <row r="875" spans="1:21" x14ac:dyDescent="0.25">
      <c r="A875" s="2">
        <v>45035</v>
      </c>
      <c r="B875" s="21">
        <v>285.989990234375</v>
      </c>
      <c r="C875" s="21">
        <v>289.04998779296875</v>
      </c>
      <c r="D875" s="21">
        <v>284.54000854492188</v>
      </c>
      <c r="E875" s="21">
        <v>288.45001220703125</v>
      </c>
      <c r="F875" s="16">
        <f>(StockData[[#This Row],[Close]]-E876)/E876</f>
        <v>2.7748063667731014E-4</v>
      </c>
      <c r="G875" s="21">
        <v>17150300</v>
      </c>
      <c r="H875" s="21">
        <f>IF(ISNUMBER(E875),MAX($E$2:E875),"")</f>
        <v>542.07000732421875</v>
      </c>
      <c r="I875" s="21">
        <f>IF(AND(ISNUMBER(E875),ISNUMBER(H875)),E875/H875-1,"")</f>
        <v>-0.46787313758441218</v>
      </c>
      <c r="L875"/>
      <c r="M875"/>
      <c r="N875" s="2">
        <v>45035</v>
      </c>
      <c r="O875" s="21">
        <v>412.22000122070313</v>
      </c>
      <c r="P875" s="21">
        <v>415.07998657226563</v>
      </c>
      <c r="Q875" s="21">
        <v>412.16000366210938</v>
      </c>
      <c r="R875" s="21">
        <v>414.1400146484375</v>
      </c>
      <c r="S875">
        <v>55227300</v>
      </c>
      <c r="T875" s="16">
        <f>(SP500_Data[[#This Row],[Close]]-R876)/R876</f>
        <v>-1.6894041207167289E-4</v>
      </c>
      <c r="U875" s="21">
        <v>72795900</v>
      </c>
    </row>
    <row r="876" spans="1:21" x14ac:dyDescent="0.25">
      <c r="A876" s="2">
        <v>45034</v>
      </c>
      <c r="B876" s="21">
        <v>291.57000732421875</v>
      </c>
      <c r="C876" s="21">
        <v>291.760009765625</v>
      </c>
      <c r="D876" s="21">
        <v>287.010009765625</v>
      </c>
      <c r="E876" s="21">
        <v>288.3699951171875</v>
      </c>
      <c r="F876" s="16">
        <f>(StockData[[#This Row],[Close]]-E877)/E877</f>
        <v>-1.4888943696545363E-3</v>
      </c>
      <c r="G876" s="21">
        <v>20161800</v>
      </c>
      <c r="H876" s="21">
        <f>IF(ISNUMBER(E876),MAX($E$2:E876),"")</f>
        <v>542.07000732421875</v>
      </c>
      <c r="I876" s="21">
        <f>IF(AND(ISNUMBER(E876),ISNUMBER(H876)),E876/H876-1,"")</f>
        <v>-0.46802075152497813</v>
      </c>
      <c r="L876"/>
      <c r="M876"/>
      <c r="N876" s="2">
        <v>45034</v>
      </c>
      <c r="O876" s="21">
        <v>415.57998657226563</v>
      </c>
      <c r="P876" s="21">
        <v>415.72000122070313</v>
      </c>
      <c r="Q876" s="21">
        <v>412.77999877929688</v>
      </c>
      <c r="R876" s="21">
        <v>414.20999145507813</v>
      </c>
      <c r="S876">
        <v>63560000</v>
      </c>
      <c r="T876" s="16">
        <f>(SP500_Data[[#This Row],[Close]]-R877)/R877</f>
        <v>6.5224189998426714E-4</v>
      </c>
      <c r="U876" s="21">
        <v>90120000</v>
      </c>
    </row>
    <row r="877" spans="1:21" x14ac:dyDescent="0.25">
      <c r="A877" s="2">
        <v>45033</v>
      </c>
      <c r="B877" s="21">
        <v>289.92999267578125</v>
      </c>
      <c r="C877" s="21">
        <v>291.60000610351563</v>
      </c>
      <c r="D877" s="21">
        <v>286.16000366210938</v>
      </c>
      <c r="E877" s="21">
        <v>288.79998779296875</v>
      </c>
      <c r="F877" s="16">
        <f>(StockData[[#This Row],[Close]]-E878)/E878</f>
        <v>9.2960544081868244E-3</v>
      </c>
      <c r="G877" s="21">
        <v>23836200</v>
      </c>
      <c r="H877" s="21">
        <f>IF(ISNUMBER(E877),MAX($E$2:E877),"")</f>
        <v>542.07000732421875</v>
      </c>
      <c r="I877" s="21">
        <f>IF(AND(ISNUMBER(E877),ISNUMBER(H877)),E877/H877-1,"")</f>
        <v>-0.46722750956366066</v>
      </c>
      <c r="L877"/>
      <c r="M877"/>
      <c r="N877" s="2">
        <v>45033</v>
      </c>
      <c r="O877" s="21">
        <v>412.3699951171875</v>
      </c>
      <c r="P877" s="21">
        <v>413.95999145507813</v>
      </c>
      <c r="Q877" s="21">
        <v>411.08999633789063</v>
      </c>
      <c r="R877" s="21">
        <v>413.94000244140625</v>
      </c>
      <c r="S877">
        <v>66436400</v>
      </c>
      <c r="T877" s="16">
        <f>(SP500_Data[[#This Row],[Close]]-R878)/R878</f>
        <v>3.5882534475815118E-3</v>
      </c>
      <c r="U877" s="21">
        <v>85127800</v>
      </c>
    </row>
    <row r="878" spans="1:21" x14ac:dyDescent="0.25">
      <c r="A878" s="2">
        <v>45030</v>
      </c>
      <c r="B878" s="21">
        <v>287</v>
      </c>
      <c r="C878" s="21">
        <v>288.48001098632813</v>
      </c>
      <c r="D878" s="21">
        <v>283.69000244140625</v>
      </c>
      <c r="E878" s="21">
        <v>286.1400146484375</v>
      </c>
      <c r="F878" s="16">
        <f>(StockData[[#This Row],[Close]]-E879)/E879</f>
        <v>-1.2765600801139081E-2</v>
      </c>
      <c r="G878" s="21">
        <v>20987900</v>
      </c>
      <c r="H878" s="21">
        <f>IF(ISNUMBER(E878),MAX($E$2:E878),"")</f>
        <v>542.07000732421875</v>
      </c>
      <c r="I878" s="21">
        <f>IF(AND(ISNUMBER(E878),ISNUMBER(H878)),E878/H878-1,"")</f>
        <v>-0.47213457527213154</v>
      </c>
      <c r="L878"/>
      <c r="M878"/>
      <c r="N878" s="2">
        <v>45030</v>
      </c>
      <c r="O878" s="21">
        <v>412.80999755859375</v>
      </c>
      <c r="P878" s="21">
        <v>415.08999633789063</v>
      </c>
      <c r="Q878" s="21">
        <v>410.05999755859375</v>
      </c>
      <c r="R878" s="21">
        <v>412.45999145507813</v>
      </c>
      <c r="S878">
        <v>78161500</v>
      </c>
      <c r="T878" s="16">
        <f>(SP500_Data[[#This Row],[Close]]-R879)/R879</f>
        <v>-2.4427643181926376E-3</v>
      </c>
      <c r="U878" s="21">
        <v>99706800</v>
      </c>
    </row>
    <row r="879" spans="1:21" x14ac:dyDescent="0.25">
      <c r="A879" s="2">
        <v>45029</v>
      </c>
      <c r="B879" s="21">
        <v>283.58999633789063</v>
      </c>
      <c r="C879" s="21">
        <v>289.89999389648438</v>
      </c>
      <c r="D879" s="21">
        <v>283.17001342773438</v>
      </c>
      <c r="E879" s="21">
        <v>289.83999633789063</v>
      </c>
      <c r="F879" s="16">
        <f>(StockData[[#This Row],[Close]]-E880)/E880</f>
        <v>2.2399401468340258E-2</v>
      </c>
      <c r="G879" s="21">
        <v>24222700</v>
      </c>
      <c r="H879" s="21">
        <f>IF(ISNUMBER(E879),MAX($E$2:E879),"")</f>
        <v>542.07000732421875</v>
      </c>
      <c r="I879" s="21">
        <f>IF(AND(ISNUMBER(E879),ISNUMBER(H879)),E879/H879-1,"")</f>
        <v>-0.46530892242386368</v>
      </c>
      <c r="L879"/>
      <c r="M879"/>
      <c r="N879" s="2">
        <v>45029</v>
      </c>
      <c r="O879" s="21">
        <v>409.17999267578131</v>
      </c>
      <c r="P879" s="21">
        <v>413.83999633789063</v>
      </c>
      <c r="Q879" s="21">
        <v>407.989990234375</v>
      </c>
      <c r="R879" s="21">
        <v>413.47000122070313</v>
      </c>
      <c r="S879">
        <v>85814800</v>
      </c>
      <c r="T879" s="16">
        <f>(SP500_Data[[#This Row],[Close]]-R880)/R880</f>
        <v>1.3282719249790471E-2</v>
      </c>
      <c r="U879" s="21">
        <v>96438600</v>
      </c>
    </row>
    <row r="880" spans="1:21" x14ac:dyDescent="0.25">
      <c r="A880" s="2">
        <v>45028</v>
      </c>
      <c r="B880" s="21">
        <v>284.79000854492188</v>
      </c>
      <c r="C880" s="21">
        <v>287.010009765625</v>
      </c>
      <c r="D880" s="21">
        <v>281.95999145507813</v>
      </c>
      <c r="E880" s="21">
        <v>283.489990234375</v>
      </c>
      <c r="F880" s="16">
        <f>(StockData[[#This Row],[Close]]-E881)/E881</f>
        <v>2.3335703194284109E-3</v>
      </c>
      <c r="G880" s="21">
        <v>27403400</v>
      </c>
      <c r="H880" s="21">
        <f>IF(ISNUMBER(E880),MAX($E$2:E880),"")</f>
        <v>542.07000732421875</v>
      </c>
      <c r="I880" s="21">
        <f>IF(AND(ISNUMBER(E880),ISNUMBER(H880)),E880/H880-1,"")</f>
        <v>-0.47702328775992187</v>
      </c>
      <c r="L880"/>
      <c r="M880"/>
      <c r="N880" s="2">
        <v>45028</v>
      </c>
      <c r="O880" s="21">
        <v>411.8699951171875</v>
      </c>
      <c r="P880" s="21">
        <v>412.17001342773438</v>
      </c>
      <c r="Q880" s="21">
        <v>407.44000244140625</v>
      </c>
      <c r="R880" s="21">
        <v>408.04998779296869</v>
      </c>
      <c r="S880">
        <v>86420400</v>
      </c>
      <c r="T880" s="16">
        <f>(SP500_Data[[#This Row],[Close]]-R881)/R881</f>
        <v>-4.0759870710701494E-3</v>
      </c>
      <c r="U880" s="21">
        <v>80444700</v>
      </c>
    </row>
    <row r="881" spans="1:21" x14ac:dyDescent="0.25">
      <c r="A881" s="2">
        <v>45027</v>
      </c>
      <c r="B881" s="21">
        <v>285.75</v>
      </c>
      <c r="C881" s="21">
        <v>285.98001098632813</v>
      </c>
      <c r="D881" s="21">
        <v>281.6400146484375</v>
      </c>
      <c r="E881" s="21">
        <v>282.82998657226563</v>
      </c>
      <c r="F881" s="16">
        <f>(StockData[[#This Row],[Close]]-E882)/E882</f>
        <v>-2.266846727293358E-2</v>
      </c>
      <c r="G881" s="21">
        <v>27276600</v>
      </c>
      <c r="H881" s="21">
        <f>IF(ISNUMBER(E881),MAX($E$2:E881),"")</f>
        <v>542.07000732421875</v>
      </c>
      <c r="I881" s="21">
        <f>IF(AND(ISNUMBER(E881),ISNUMBER(H881)),E881/H881-1,"")</f>
        <v>-0.47824084942758782</v>
      </c>
      <c r="L881"/>
      <c r="M881"/>
      <c r="N881" s="2">
        <v>45027</v>
      </c>
      <c r="O881" s="21">
        <v>410.260009765625</v>
      </c>
      <c r="P881" s="21">
        <v>411.17999267578131</v>
      </c>
      <c r="Q881" s="21">
        <v>408.92001342773438</v>
      </c>
      <c r="R881" s="21">
        <v>409.72000122070313</v>
      </c>
      <c r="S881">
        <v>59297900</v>
      </c>
      <c r="T881" s="16">
        <f>(SP500_Data[[#This Row],[Close]]-R882)/R882</f>
        <v>2.6858688282757544E-4</v>
      </c>
      <c r="U881" s="21">
        <v>108194400</v>
      </c>
    </row>
    <row r="882" spans="1:21" x14ac:dyDescent="0.25">
      <c r="A882" s="2">
        <v>45026</v>
      </c>
      <c r="B882" s="21">
        <v>289.20999145507813</v>
      </c>
      <c r="C882" s="21">
        <v>289.60000610351563</v>
      </c>
      <c r="D882" s="21">
        <v>284.70999145507813</v>
      </c>
      <c r="E882" s="21">
        <v>289.3900146484375</v>
      </c>
      <c r="F882" s="16">
        <f>(StockData[[#This Row],[Close]]-E883)/E883</f>
        <v>-7.5788457092610491E-3</v>
      </c>
      <c r="G882" s="21">
        <v>23103000</v>
      </c>
      <c r="H882" s="21">
        <f>IF(ISNUMBER(E882),MAX($E$2:E882),"")</f>
        <v>542.07000732421875</v>
      </c>
      <c r="I882" s="21">
        <f>IF(AND(ISNUMBER(E882),ISNUMBER(H882)),E882/H882-1,"")</f>
        <v>-0.46613903972121118</v>
      </c>
      <c r="L882"/>
      <c r="M882"/>
      <c r="N882" s="2">
        <v>45026</v>
      </c>
      <c r="O882" s="21">
        <v>406.6099853515625</v>
      </c>
      <c r="P882" s="21">
        <v>409.69000244140625</v>
      </c>
      <c r="Q882" s="21">
        <v>405.97000122070313</v>
      </c>
      <c r="R882" s="21">
        <v>409.6099853515625</v>
      </c>
      <c r="S882">
        <v>63681000</v>
      </c>
      <c r="T882" s="16">
        <f>(SP500_Data[[#This Row],[Close]]-R883)/R883</f>
        <v>1.0263762742257841E-3</v>
      </c>
      <c r="U882" s="21">
        <v>96242400</v>
      </c>
    </row>
    <row r="883" spans="1:21" x14ac:dyDescent="0.25">
      <c r="A883" s="2">
        <v>45022</v>
      </c>
      <c r="B883" s="21">
        <v>283.20999145507813</v>
      </c>
      <c r="C883" s="21">
        <v>292.07998657226563</v>
      </c>
      <c r="D883" s="21">
        <v>282.02999877929688</v>
      </c>
      <c r="E883" s="21">
        <v>291.60000610351563</v>
      </c>
      <c r="F883" s="16">
        <f>(StockData[[#This Row],[Close]]-E884)/E884</f>
        <v>2.5532847503443343E-2</v>
      </c>
      <c r="G883" s="21">
        <v>29770300</v>
      </c>
      <c r="H883" s="21">
        <f>IF(ISNUMBER(E883),MAX($E$2:E883),"")</f>
        <v>542.07000732421875</v>
      </c>
      <c r="I883" s="21">
        <f>IF(AND(ISNUMBER(E883),ISNUMBER(H883)),E883/H883-1,"")</f>
        <v>-0.4620620913100878</v>
      </c>
      <c r="L883"/>
      <c r="M883"/>
      <c r="N883" s="2">
        <v>45022</v>
      </c>
      <c r="O883" s="21">
        <v>406.76998901367188</v>
      </c>
      <c r="P883" s="21">
        <v>409.48001098632813</v>
      </c>
      <c r="Q883" s="21">
        <v>405.67999267578131</v>
      </c>
      <c r="R883" s="21">
        <v>409.19000244140625</v>
      </c>
      <c r="S883">
        <v>63743300</v>
      </c>
      <c r="T883" s="16">
        <f>(SP500_Data[[#This Row],[Close]]-R884)/R884</f>
        <v>3.9008741758625575E-3</v>
      </c>
      <c r="U883" s="21">
        <v>83742300</v>
      </c>
    </row>
    <row r="884" spans="1:21" x14ac:dyDescent="0.25">
      <c r="A884" s="2">
        <v>45021</v>
      </c>
      <c r="B884" s="21">
        <v>285.85000610351563</v>
      </c>
      <c r="C884" s="21">
        <v>287.14999389648438</v>
      </c>
      <c r="D884" s="21">
        <v>282.92001342773438</v>
      </c>
      <c r="E884" s="21">
        <v>284.33999633789063</v>
      </c>
      <c r="F884" s="16">
        <f>(StockData[[#This Row],[Close]]-E885)/E885</f>
        <v>-9.8892555551281288E-3</v>
      </c>
      <c r="G884" s="21">
        <v>22064800</v>
      </c>
      <c r="H884" s="21">
        <f>IF(ISNUMBER(E884),MAX($E$2:E884),"")</f>
        <v>542.07000732421875</v>
      </c>
      <c r="I884" s="21">
        <f>IF(AND(ISNUMBER(E884),ISNUMBER(H884)),E884/H884-1,"")</f>
        <v>-0.47545521335619045</v>
      </c>
      <c r="L884"/>
      <c r="M884"/>
      <c r="N884" s="2">
        <v>45021</v>
      </c>
      <c r="O884" s="21">
        <v>407.91000366210938</v>
      </c>
      <c r="P884" s="21">
        <v>408.70001220703131</v>
      </c>
      <c r="Q884" s="21">
        <v>405.8800048828125</v>
      </c>
      <c r="R884" s="21">
        <v>407.60000610351563</v>
      </c>
      <c r="S884">
        <v>65200200</v>
      </c>
      <c r="T884" s="16">
        <f>(SP500_Data[[#This Row],[Close]]-R885)/R885</f>
        <v>-2.6182672793729719E-3</v>
      </c>
      <c r="U884" s="21">
        <v>82655900</v>
      </c>
    </row>
    <row r="885" spans="1:21" x14ac:dyDescent="0.25">
      <c r="A885" s="2">
        <v>45020</v>
      </c>
      <c r="B885" s="21">
        <v>287.23001098632813</v>
      </c>
      <c r="C885" s="21">
        <v>290.45001220703125</v>
      </c>
      <c r="D885" s="21">
        <v>285.67001342773438</v>
      </c>
      <c r="E885" s="21">
        <v>287.17999267578125</v>
      </c>
      <c r="F885" s="16">
        <f>(StockData[[#This Row],[Close]]-E886)/E886</f>
        <v>-1.741402661063012E-4</v>
      </c>
      <c r="G885" s="21">
        <v>25824300</v>
      </c>
      <c r="H885" s="21">
        <f>IF(ISNUMBER(E885),MAX($E$2:E885),"")</f>
        <v>542.07000732421875</v>
      </c>
      <c r="I885" s="21">
        <f>IF(AND(ISNUMBER(E885),ISNUMBER(H885)),E885/H885-1,"")</f>
        <v>-0.47021604443055753</v>
      </c>
      <c r="L885"/>
      <c r="M885"/>
      <c r="N885" s="2">
        <v>45020</v>
      </c>
      <c r="O885" s="21">
        <v>411.6199951171875</v>
      </c>
      <c r="P885" s="21">
        <v>411.92001342773438</v>
      </c>
      <c r="Q885" s="21">
        <v>407.239990234375</v>
      </c>
      <c r="R885" s="21">
        <v>408.67001342773438</v>
      </c>
      <c r="S885">
        <v>66601500</v>
      </c>
      <c r="T885" s="16">
        <f>(SP500_Data[[#This Row],[Close]]-R886)/R886</f>
        <v>-5.5481170740257768E-3</v>
      </c>
      <c r="U885" s="21">
        <v>89257800</v>
      </c>
    </row>
    <row r="886" spans="1:21" x14ac:dyDescent="0.25">
      <c r="A886" s="2">
        <v>45019</v>
      </c>
      <c r="B886" s="21">
        <v>286.51998901367188</v>
      </c>
      <c r="C886" s="21">
        <v>288.26998901367188</v>
      </c>
      <c r="D886" s="21">
        <v>283.95001220703125</v>
      </c>
      <c r="E886" s="21">
        <v>287.23001098632813</v>
      </c>
      <c r="F886" s="16">
        <f>(StockData[[#This Row],[Close]]-E887)/E887</f>
        <v>-3.711331432344654E-3</v>
      </c>
      <c r="G886" s="21">
        <v>24883300</v>
      </c>
      <c r="H886" s="21">
        <f>IF(ISNUMBER(E886),MAX($E$2:E886),"")</f>
        <v>542.07000732421875</v>
      </c>
      <c r="I886" s="21">
        <f>IF(AND(ISNUMBER(E886),ISNUMBER(H886)),E886/H886-1,"")</f>
        <v>-0.47012377164314811</v>
      </c>
      <c r="L886"/>
      <c r="M886"/>
      <c r="N886" s="2">
        <v>45019</v>
      </c>
      <c r="O886" s="21">
        <v>408.85000610351563</v>
      </c>
      <c r="P886" s="21">
        <v>411.3699951171875</v>
      </c>
      <c r="Q886" s="21">
        <v>408.44000244140625</v>
      </c>
      <c r="R886" s="21">
        <v>410.95001220703131</v>
      </c>
      <c r="S886">
        <v>67391100</v>
      </c>
      <c r="T886" s="16">
        <f>(SP500_Data[[#This Row],[Close]]-R887)/R887</f>
        <v>3.8105412999226429E-3</v>
      </c>
      <c r="U886" s="21">
        <v>76431500</v>
      </c>
    </row>
    <row r="887" spans="1:21" x14ac:dyDescent="0.25">
      <c r="A887" s="2">
        <v>45016</v>
      </c>
      <c r="B887" s="21">
        <v>283.73001098632813</v>
      </c>
      <c r="C887" s="21">
        <v>289.26998901367188</v>
      </c>
      <c r="D887" s="21">
        <v>283</v>
      </c>
      <c r="E887" s="21">
        <v>288.29998779296875</v>
      </c>
      <c r="F887" s="16">
        <f>(StockData[[#This Row],[Close]]-E888)/E888</f>
        <v>1.4962155193252934E-2</v>
      </c>
      <c r="G887" s="21">
        <v>32766000</v>
      </c>
      <c r="H887" s="21">
        <f>IF(ISNUMBER(E887),MAX($E$2:E887),"")</f>
        <v>542.07000732421875</v>
      </c>
      <c r="I887" s="21">
        <f>IF(AND(ISNUMBER(E887),ISNUMBER(H887)),E887/H887-1,"")</f>
        <v>-0.46814989964841758</v>
      </c>
      <c r="L887"/>
      <c r="M887"/>
      <c r="N887" s="2">
        <v>45016</v>
      </c>
      <c r="O887" s="21">
        <v>404.66000366210938</v>
      </c>
      <c r="P887" s="21">
        <v>409.70001220703131</v>
      </c>
      <c r="Q887" s="21">
        <v>404.54998779296869</v>
      </c>
      <c r="R887" s="21">
        <v>409.3900146484375</v>
      </c>
      <c r="S887">
        <v>112062600</v>
      </c>
      <c r="T887" s="16">
        <f>(SP500_Data[[#This Row],[Close]]-R888)/R888</f>
        <v>1.4094630342711417E-2</v>
      </c>
      <c r="U887" s="21">
        <v>61555700</v>
      </c>
    </row>
    <row r="888" spans="1:21" x14ac:dyDescent="0.25">
      <c r="A888" s="2">
        <v>45015</v>
      </c>
      <c r="B888" s="21">
        <v>284.23001098632813</v>
      </c>
      <c r="C888" s="21">
        <v>284.45999145507813</v>
      </c>
      <c r="D888" s="21">
        <v>281.48001098632813</v>
      </c>
      <c r="E888" s="21">
        <v>284.04998779296875</v>
      </c>
      <c r="F888" s="16">
        <f>(StockData[[#This Row],[Close]]-E889)/E889</f>
        <v>1.2619792178901258E-2</v>
      </c>
      <c r="G888" s="21">
        <v>25053400</v>
      </c>
      <c r="H888" s="21">
        <f>IF(ISNUMBER(E888),MAX($E$2:E888),"")</f>
        <v>542.07000732421875</v>
      </c>
      <c r="I888" s="21">
        <f>IF(AND(ISNUMBER(E888),ISNUMBER(H888)),E888/H888-1,"")</f>
        <v>-0.47599021536885189</v>
      </c>
      <c r="L888"/>
      <c r="M888"/>
      <c r="N888" s="2">
        <v>45015</v>
      </c>
      <c r="O888" s="21">
        <v>404.08999633789063</v>
      </c>
      <c r="P888" s="21">
        <v>404.35000610351563</v>
      </c>
      <c r="Q888" s="21">
        <v>401.760009765625</v>
      </c>
      <c r="R888" s="21">
        <v>403.70001220703131</v>
      </c>
      <c r="S888">
        <v>69840000</v>
      </c>
      <c r="T888" s="16">
        <f>(SP500_Data[[#This Row],[Close]]-R889)/R889</f>
        <v>5.8552536882472894E-3</v>
      </c>
      <c r="U888" s="21">
        <v>88389300</v>
      </c>
    </row>
    <row r="889" spans="1:21" x14ac:dyDescent="0.25">
      <c r="A889" s="2">
        <v>45014</v>
      </c>
      <c r="B889" s="21">
        <v>278.95999145507813</v>
      </c>
      <c r="C889" s="21">
        <v>281.1400146484375</v>
      </c>
      <c r="D889" s="21">
        <v>278.41000366210938</v>
      </c>
      <c r="E889" s="21">
        <v>280.510009765625</v>
      </c>
      <c r="F889" s="16">
        <f>(StockData[[#This Row],[Close]]-E890)/E890</f>
        <v>1.9183950036462977E-2</v>
      </c>
      <c r="G889" s="21">
        <v>25087000</v>
      </c>
      <c r="H889" s="21">
        <f>IF(ISNUMBER(E889),MAX($E$2:E889),"")</f>
        <v>542.07000732421875</v>
      </c>
      <c r="I889" s="21">
        <f>IF(AND(ISNUMBER(E889),ISNUMBER(H889)),E889/H889-1,"")</f>
        <v>-0.48252069663421071</v>
      </c>
      <c r="L889"/>
      <c r="M889"/>
      <c r="N889" s="2">
        <v>45014</v>
      </c>
      <c r="O889" s="21">
        <v>399.92999267578131</v>
      </c>
      <c r="P889" s="21">
        <v>401.60000610351563</v>
      </c>
      <c r="Q889" s="21">
        <v>398.67999267578131</v>
      </c>
      <c r="R889" s="21">
        <v>401.35000610351563</v>
      </c>
      <c r="S889">
        <v>77497900</v>
      </c>
      <c r="T889" s="16">
        <f>(SP500_Data[[#This Row],[Close]]-R890)/R890</f>
        <v>1.4534883496678745E-2</v>
      </c>
      <c r="U889" s="21">
        <v>64913500</v>
      </c>
    </row>
    <row r="890" spans="1:21" x14ac:dyDescent="0.25">
      <c r="A890" s="2">
        <v>45013</v>
      </c>
      <c r="B890" s="21">
        <v>275.79000854492188</v>
      </c>
      <c r="C890" s="21">
        <v>276.1400146484375</v>
      </c>
      <c r="D890" s="21">
        <v>272.04998779296875</v>
      </c>
      <c r="E890" s="21">
        <v>275.23001098632813</v>
      </c>
      <c r="F890" s="16">
        <f>(StockData[[#This Row],[Close]]-E891)/E891</f>
        <v>-4.1609156819140455E-3</v>
      </c>
      <c r="G890" s="21">
        <v>21878600</v>
      </c>
      <c r="H890" s="21">
        <f>IF(ISNUMBER(E890),MAX($E$2:E890),"")</f>
        <v>542.07000732421875</v>
      </c>
      <c r="I890" s="21">
        <f>IF(AND(ISNUMBER(E890),ISNUMBER(H890)),E890/H890-1,"")</f>
        <v>-0.4922611336773155</v>
      </c>
      <c r="L890"/>
      <c r="M890"/>
      <c r="N890" s="2">
        <v>45013</v>
      </c>
      <c r="O890" s="21">
        <v>395.76998901367188</v>
      </c>
      <c r="P890" s="21">
        <v>396.489990234375</v>
      </c>
      <c r="Q890" s="21">
        <v>393.69000244140625</v>
      </c>
      <c r="R890" s="21">
        <v>395.60000610351563</v>
      </c>
      <c r="S890">
        <v>62871700</v>
      </c>
      <c r="T890" s="16">
        <f>(SP500_Data[[#This Row],[Close]]-R891)/R891</f>
        <v>-2.2446572493123556E-3</v>
      </c>
      <c r="U890" s="21">
        <v>70769700</v>
      </c>
    </row>
    <row r="891" spans="1:21" x14ac:dyDescent="0.25">
      <c r="A891" s="2">
        <v>45012</v>
      </c>
      <c r="B891" s="21">
        <v>280.5</v>
      </c>
      <c r="C891" s="21">
        <v>281.45999145507813</v>
      </c>
      <c r="D891" s="21">
        <v>275.51998901367188</v>
      </c>
      <c r="E891" s="21">
        <v>276.3800048828125</v>
      </c>
      <c r="F891" s="16">
        <f>(StockData[[#This Row],[Close]]-E892)/E892</f>
        <v>-1.4933892903828462E-2</v>
      </c>
      <c r="G891" s="21">
        <v>26840200</v>
      </c>
      <c r="H891" s="21">
        <f>IF(ISNUMBER(E891),MAX($E$2:E891),"")</f>
        <v>542.07000732421875</v>
      </c>
      <c r="I891" s="21">
        <f>IF(AND(ISNUMBER(E891),ISNUMBER(H891)),E891/H891-1,"")</f>
        <v>-0.49013964774201901</v>
      </c>
      <c r="L891"/>
      <c r="M891"/>
      <c r="N891" s="2">
        <v>45012</v>
      </c>
      <c r="O891" s="21">
        <v>398.1199951171875</v>
      </c>
      <c r="P891" s="21">
        <v>398.92001342773438</v>
      </c>
      <c r="Q891" s="21">
        <v>395.55999755859375</v>
      </c>
      <c r="R891" s="21">
        <v>396.489990234375</v>
      </c>
      <c r="S891">
        <v>74010400</v>
      </c>
      <c r="T891" s="16">
        <f>(SP500_Data[[#This Row],[Close]]-R892)/R892</f>
        <v>1.8698426642451043E-3</v>
      </c>
      <c r="U891" s="21">
        <v>78694900</v>
      </c>
    </row>
    <row r="892" spans="1:21" x14ac:dyDescent="0.25">
      <c r="A892" s="2">
        <v>45009</v>
      </c>
      <c r="B892" s="21">
        <v>277.239990234375</v>
      </c>
      <c r="C892" s="21">
        <v>280.6300048828125</v>
      </c>
      <c r="D892" s="21">
        <v>275.27999877929688</v>
      </c>
      <c r="E892" s="21">
        <v>280.57000732421875</v>
      </c>
      <c r="F892" s="16">
        <f>(StockData[[#This Row],[Close]]-E893)/E893</f>
        <v>1.048045675908952E-2</v>
      </c>
      <c r="G892" s="21">
        <v>28172000</v>
      </c>
      <c r="H892" s="21">
        <f>IF(ISNUMBER(E892),MAX($E$2:E892),"")</f>
        <v>542.07000732421875</v>
      </c>
      <c r="I892" s="21">
        <f>IF(AND(ISNUMBER(E892),ISNUMBER(H892)),E892/H892-1,"")</f>
        <v>-0.48241001432789776</v>
      </c>
      <c r="L892"/>
      <c r="M892"/>
      <c r="N892" s="2">
        <v>45009</v>
      </c>
      <c r="O892" s="21">
        <v>391.83999633789063</v>
      </c>
      <c r="P892" s="21">
        <v>395.83999633789063</v>
      </c>
      <c r="Q892" s="21">
        <v>389.39999389648438</v>
      </c>
      <c r="R892" s="21">
        <v>395.75</v>
      </c>
      <c r="S892">
        <v>107682400</v>
      </c>
      <c r="T892" s="16">
        <f>(SP500_Data[[#This Row],[Close]]-R893)/R893</f>
        <v>6.5620125751015166E-3</v>
      </c>
      <c r="U892" s="21">
        <v>76227500</v>
      </c>
    </row>
    <row r="893" spans="1:21" x14ac:dyDescent="0.25">
      <c r="A893" s="2">
        <v>45008</v>
      </c>
      <c r="B893" s="21">
        <v>277.94000244140625</v>
      </c>
      <c r="C893" s="21">
        <v>281.05999755859375</v>
      </c>
      <c r="D893" s="21">
        <v>275.20001220703125</v>
      </c>
      <c r="E893" s="21">
        <v>277.66000366210938</v>
      </c>
      <c r="F893" s="16">
        <f>(StockData[[#This Row],[Close]]-E894)/E894</f>
        <v>1.9721601779969716E-2</v>
      </c>
      <c r="G893" s="21">
        <v>36610900</v>
      </c>
      <c r="H893" s="21">
        <f>IF(ISNUMBER(E893),MAX($E$2:E893),"")</f>
        <v>542.07000732421875</v>
      </c>
      <c r="I893" s="21">
        <f>IF(AND(ISNUMBER(E893),ISNUMBER(H893)),E893/H893-1,"")</f>
        <v>-0.48777833137697013</v>
      </c>
      <c r="L893"/>
      <c r="M893"/>
      <c r="N893" s="2">
        <v>45008</v>
      </c>
      <c r="O893" s="21">
        <v>395.08999633789063</v>
      </c>
      <c r="P893" s="21">
        <v>399.29000854492188</v>
      </c>
      <c r="Q893" s="21">
        <v>390.35000610351563</v>
      </c>
      <c r="R893" s="21">
        <v>393.17001342773438</v>
      </c>
      <c r="S893">
        <v>119351300</v>
      </c>
      <c r="T893" s="16">
        <f>(SP500_Data[[#This Row],[Close]]-R894)/R894</f>
        <v>2.703394750892311E-3</v>
      </c>
      <c r="U893" s="21">
        <v>90990700</v>
      </c>
    </row>
    <row r="894" spans="1:21" x14ac:dyDescent="0.25">
      <c r="A894" s="2">
        <v>45007</v>
      </c>
      <c r="B894" s="21">
        <v>273.39999389648438</v>
      </c>
      <c r="C894" s="21">
        <v>281.04000854492188</v>
      </c>
      <c r="D894" s="21">
        <v>272.17999267578125</v>
      </c>
      <c r="E894" s="21">
        <v>272.29000854492188</v>
      </c>
      <c r="F894" s="16">
        <f>(StockData[[#This Row],[Close]]-E895)/E895</f>
        <v>-5.4422903098050287E-3</v>
      </c>
      <c r="G894" s="21">
        <v>34873300</v>
      </c>
      <c r="H894" s="21">
        <f>IF(ISNUMBER(E894),MAX($E$2:E894),"")</f>
        <v>542.07000732421875</v>
      </c>
      <c r="I894" s="21">
        <f>IF(AND(ISNUMBER(E894),ISNUMBER(H894)),E894/H894-1,"")</f>
        <v>-0.49768479187954429</v>
      </c>
      <c r="L894"/>
      <c r="M894"/>
      <c r="N894" s="2">
        <v>45007</v>
      </c>
      <c r="O894" s="21">
        <v>398.73001098632813</v>
      </c>
      <c r="P894" s="21">
        <v>402.489990234375</v>
      </c>
      <c r="Q894" s="21">
        <v>392.07000732421869</v>
      </c>
      <c r="R894" s="21">
        <v>392.1099853515625</v>
      </c>
      <c r="S894">
        <v>111746600</v>
      </c>
      <c r="T894" s="16">
        <f>(SP500_Data[[#This Row],[Close]]-R895)/R895</f>
        <v>-1.704649732551387E-2</v>
      </c>
      <c r="U894" s="21">
        <v>60295300</v>
      </c>
    </row>
    <row r="895" spans="1:21" x14ac:dyDescent="0.25">
      <c r="A895" s="2">
        <v>45006</v>
      </c>
      <c r="B895" s="21">
        <v>274.8800048828125</v>
      </c>
      <c r="C895" s="21">
        <v>275</v>
      </c>
      <c r="D895" s="21">
        <v>269.51998901367188</v>
      </c>
      <c r="E895" s="21">
        <v>273.77999877929688</v>
      </c>
      <c r="F895" s="16">
        <f>(StockData[[#This Row],[Close]]-E896)/E896</f>
        <v>5.6936698027999317E-3</v>
      </c>
      <c r="G895" s="21">
        <v>34558700</v>
      </c>
      <c r="H895" s="21">
        <f>IF(ISNUMBER(E895),MAX($E$2:E895),"")</f>
        <v>542.07000732421875</v>
      </c>
      <c r="I895" s="21">
        <f>IF(AND(ISNUMBER(E895),ISNUMBER(H895)),E895/H895-1,"")</f>
        <v>-0.49493608744239992</v>
      </c>
      <c r="L895"/>
      <c r="M895"/>
      <c r="N895" s="2">
        <v>45006</v>
      </c>
      <c r="O895" s="21">
        <v>397.239990234375</v>
      </c>
      <c r="P895" s="21">
        <v>399.41000366210938</v>
      </c>
      <c r="Q895" s="21">
        <v>395.57998657226563</v>
      </c>
      <c r="R895" s="21">
        <v>398.91000366210938</v>
      </c>
      <c r="S895">
        <v>91524200</v>
      </c>
      <c r="T895" s="16">
        <f>(SP500_Data[[#This Row],[Close]]-R896)/R896</f>
        <v>1.3130526631691406E-2</v>
      </c>
      <c r="U895" s="21">
        <v>94736800</v>
      </c>
    </row>
    <row r="896" spans="1:21" x14ac:dyDescent="0.25">
      <c r="A896" s="2">
        <v>45005</v>
      </c>
      <c r="B896" s="21">
        <v>276.98001098632813</v>
      </c>
      <c r="C896" s="21">
        <v>277.48001098632813</v>
      </c>
      <c r="D896" s="21">
        <v>269.85000610351563</v>
      </c>
      <c r="E896" s="21">
        <v>272.23001098632813</v>
      </c>
      <c r="F896" s="16">
        <f>(StockData[[#This Row],[Close]]-E897)/E897</f>
        <v>-2.5766674581018095E-2</v>
      </c>
      <c r="G896" s="21">
        <v>43466600</v>
      </c>
      <c r="H896" s="21">
        <f>IF(ISNUMBER(E896),MAX($E$2:E896),"")</f>
        <v>542.07000732421875</v>
      </c>
      <c r="I896" s="21">
        <f>IF(AND(ISNUMBER(E896),ISNUMBER(H896)),E896/H896-1,"")</f>
        <v>-0.49779547418585735</v>
      </c>
      <c r="L896"/>
      <c r="M896"/>
      <c r="N896" s="2">
        <v>45005</v>
      </c>
      <c r="O896" s="21">
        <v>390.79998779296869</v>
      </c>
      <c r="P896" s="21">
        <v>394.17001342773438</v>
      </c>
      <c r="Q896" s="21">
        <v>390.07000732421869</v>
      </c>
      <c r="R896" s="21">
        <v>393.739990234375</v>
      </c>
      <c r="S896">
        <v>93055800</v>
      </c>
      <c r="T896" s="16">
        <f>(SP500_Data[[#This Row],[Close]]-R897)/R897</f>
        <v>9.6156314108122014E-3</v>
      </c>
      <c r="U896" s="21">
        <v>101654500</v>
      </c>
    </row>
    <row r="897" spans="1:21" x14ac:dyDescent="0.25">
      <c r="A897" s="2">
        <v>45002</v>
      </c>
      <c r="B897" s="21">
        <v>278.260009765625</v>
      </c>
      <c r="C897" s="21">
        <v>283.32998657226563</v>
      </c>
      <c r="D897" s="21">
        <v>276.32000732421875</v>
      </c>
      <c r="E897" s="21">
        <v>279.42999267578125</v>
      </c>
      <c r="F897" s="16">
        <f>(StockData[[#This Row],[Close]]-E898)/E898</f>
        <v>1.1694353099191406E-2</v>
      </c>
      <c r="G897" s="21">
        <v>69527400</v>
      </c>
      <c r="H897" s="21">
        <f>IF(ISNUMBER(E897),MAX($E$2:E897),"")</f>
        <v>542.07000732421875</v>
      </c>
      <c r="I897" s="21">
        <f>IF(AND(ISNUMBER(E897),ISNUMBER(H897)),E897/H897-1,"")</f>
        <v>-0.48451309074429061</v>
      </c>
      <c r="L897"/>
      <c r="M897"/>
      <c r="N897" s="2">
        <v>45002</v>
      </c>
      <c r="O897" s="21">
        <v>393.22000122070313</v>
      </c>
      <c r="P897" s="21">
        <v>394.39999389648438</v>
      </c>
      <c r="Q897" s="21">
        <v>388.54998779296869</v>
      </c>
      <c r="R897" s="21">
        <v>389.989990234375</v>
      </c>
      <c r="S897">
        <v>140553400</v>
      </c>
      <c r="T897" s="16">
        <f>(SP500_Data[[#This Row],[Close]]-R898)/R898</f>
        <v>-1.5450241961852525E-2</v>
      </c>
      <c r="U897" s="21">
        <v>101459200</v>
      </c>
    </row>
    <row r="898" spans="1:21" x14ac:dyDescent="0.25">
      <c r="A898" s="2">
        <v>45001</v>
      </c>
      <c r="B898" s="21">
        <v>265.20999145507813</v>
      </c>
      <c r="C898" s="21">
        <v>276.55999755859375</v>
      </c>
      <c r="D898" s="21">
        <v>263.27999877929688</v>
      </c>
      <c r="E898" s="21">
        <v>276.20001220703125</v>
      </c>
      <c r="F898" s="16">
        <f>(StockData[[#This Row],[Close]]-E899)/E899</f>
        <v>4.0536504169149057E-2</v>
      </c>
      <c r="G898" s="21">
        <v>54768800</v>
      </c>
      <c r="H898" s="21">
        <f>IF(ISNUMBER(E898),MAX($E$2:E898),"")</f>
        <v>542.07000732421875</v>
      </c>
      <c r="I898" s="21">
        <f>IF(AND(ISNUMBER(E898),ISNUMBER(H898)),E898/H898-1,"")</f>
        <v>-0.49047169466095808</v>
      </c>
      <c r="L898"/>
      <c r="M898"/>
      <c r="N898" s="2">
        <v>45001</v>
      </c>
      <c r="O898" s="21">
        <v>386.82000732421869</v>
      </c>
      <c r="P898" s="21">
        <v>396.47000122070313</v>
      </c>
      <c r="Q898" s="21">
        <v>386.29000854492188</v>
      </c>
      <c r="R898" s="21">
        <v>396.1099853515625</v>
      </c>
      <c r="S898">
        <v>143254200</v>
      </c>
      <c r="T898" s="16">
        <f>(SP500_Data[[#This Row],[Close]]-R899)/R899</f>
        <v>1.7545177234081066E-2</v>
      </c>
      <c r="U898" s="21">
        <v>86811800</v>
      </c>
    </row>
    <row r="899" spans="1:21" x14ac:dyDescent="0.25">
      <c r="A899" s="2">
        <v>45000</v>
      </c>
      <c r="B899" s="21">
        <v>259.98001098632813</v>
      </c>
      <c r="C899" s="21">
        <v>266.48001098632813</v>
      </c>
      <c r="D899" s="21">
        <v>259.20999145507813</v>
      </c>
      <c r="E899" s="21">
        <v>265.44000244140625</v>
      </c>
      <c r="F899" s="16">
        <f>(StockData[[#This Row],[Close]]-E900)/E900</f>
        <v>1.7830414295505494E-2</v>
      </c>
      <c r="G899" s="21">
        <v>46028000</v>
      </c>
      <c r="H899" s="21">
        <f>IF(ISNUMBER(E899),MAX($E$2:E899),"")</f>
        <v>542.07000732421875</v>
      </c>
      <c r="I899" s="21">
        <f>IF(AND(ISNUMBER(E899),ISNUMBER(H899)),E899/H899-1,"")</f>
        <v>-0.5103215473003595</v>
      </c>
      <c r="L899"/>
      <c r="M899"/>
      <c r="N899" s="2">
        <v>45000</v>
      </c>
      <c r="O899" s="21">
        <v>385.8900146484375</v>
      </c>
      <c r="P899" s="21">
        <v>389.489990234375</v>
      </c>
      <c r="Q899" s="21">
        <v>383.70999145507813</v>
      </c>
      <c r="R899" s="21">
        <v>389.27999877929688</v>
      </c>
      <c r="S899">
        <v>172996900</v>
      </c>
      <c r="T899" s="16">
        <f>(SP500_Data[[#This Row],[Close]]-R900)/R900</f>
        <v>-6.2543388004978728E-3</v>
      </c>
      <c r="U899" s="21">
        <v>74202000</v>
      </c>
    </row>
    <row r="900" spans="1:21" x14ac:dyDescent="0.25">
      <c r="A900" s="2">
        <v>44999</v>
      </c>
      <c r="B900" s="21">
        <v>256.75</v>
      </c>
      <c r="C900" s="21">
        <v>261.07000732421875</v>
      </c>
      <c r="D900" s="21">
        <v>255.86000061035156</v>
      </c>
      <c r="E900" s="21">
        <v>260.79000854492188</v>
      </c>
      <c r="F900" s="16">
        <f>(StockData[[#This Row],[Close]]-E901)/E901</f>
        <v>2.705580665373828E-2</v>
      </c>
      <c r="G900" s="21">
        <v>33620300</v>
      </c>
      <c r="H900" s="21">
        <f>IF(ISNUMBER(E900),MAX($E$2:E900),"")</f>
        <v>542.07000732421875</v>
      </c>
      <c r="I900" s="21">
        <f>IF(AND(ISNUMBER(E900),ISNUMBER(H900)),E900/H900-1,"")</f>
        <v>-0.51889976382895475</v>
      </c>
      <c r="L900"/>
      <c r="M900"/>
      <c r="N900" s="2">
        <v>44999</v>
      </c>
      <c r="O900" s="21">
        <v>390.5</v>
      </c>
      <c r="P900" s="21">
        <v>393.45001220703131</v>
      </c>
      <c r="Q900" s="21">
        <v>387.04998779296869</v>
      </c>
      <c r="R900" s="21">
        <v>391.73001098632813</v>
      </c>
      <c r="S900">
        <v>149752400</v>
      </c>
      <c r="T900" s="16">
        <f>(SP500_Data[[#This Row],[Close]]-R901)/R901</f>
        <v>1.6530065073970444E-2</v>
      </c>
      <c r="U900" s="21">
        <v>68346200</v>
      </c>
    </row>
    <row r="901" spans="1:21" x14ac:dyDescent="0.25">
      <c r="A901" s="2">
        <v>44998</v>
      </c>
      <c r="B901" s="21">
        <v>247.3999938964844</v>
      </c>
      <c r="C901" s="21">
        <v>257.91000366210938</v>
      </c>
      <c r="D901" s="21">
        <v>245.72999572753903</v>
      </c>
      <c r="E901" s="21">
        <v>253.91999816894531</v>
      </c>
      <c r="F901" s="16">
        <f>(StockData[[#This Row],[Close]]-E902)/E902</f>
        <v>2.1440934508925161E-2</v>
      </c>
      <c r="G901" s="21">
        <v>33339700</v>
      </c>
      <c r="H901" s="21">
        <f>IF(ISNUMBER(E901),MAX($E$2:E901),"")</f>
        <v>542.07000732421875</v>
      </c>
      <c r="I901" s="21">
        <f>IF(AND(ISNUMBER(E901),ISNUMBER(H901)),E901/H901-1,"")</f>
        <v>-0.53157342273491137</v>
      </c>
      <c r="L901"/>
      <c r="M901"/>
      <c r="N901" s="2">
        <v>44998</v>
      </c>
      <c r="O901" s="21">
        <v>381.80999755859375</v>
      </c>
      <c r="P901" s="21">
        <v>390.3900146484375</v>
      </c>
      <c r="Q901" s="21">
        <v>380.64999389648438</v>
      </c>
      <c r="R901" s="21">
        <v>385.3599853515625</v>
      </c>
      <c r="S901">
        <v>157790000</v>
      </c>
      <c r="T901" s="16">
        <f>(SP500_Data[[#This Row],[Close]]-R902)/R902</f>
        <v>-1.4252502016725477E-3</v>
      </c>
      <c r="U901" s="21">
        <v>72287400</v>
      </c>
    </row>
    <row r="902" spans="1:21" x14ac:dyDescent="0.25">
      <c r="A902" s="2">
        <v>44995</v>
      </c>
      <c r="B902" s="21">
        <v>251.08000183105469</v>
      </c>
      <c r="C902" s="21">
        <v>252.78999328613281</v>
      </c>
      <c r="D902" s="21">
        <v>247.6000061035156</v>
      </c>
      <c r="E902" s="21">
        <v>248.58999633789065</v>
      </c>
      <c r="F902" s="16">
        <f>(StockData[[#This Row],[Close]]-E903)/E903</f>
        <v>-1.4782858584556146E-2</v>
      </c>
      <c r="G902" s="21">
        <v>28333900</v>
      </c>
      <c r="H902" s="21">
        <f>IF(ISNUMBER(E902),MAX($E$2:E902),"")</f>
        <v>542.07000732421875</v>
      </c>
      <c r="I902" s="21">
        <f>IF(AND(ISNUMBER(E902),ISNUMBER(H902)),E902/H902-1,"")</f>
        <v>-0.54140610441631409</v>
      </c>
      <c r="L902"/>
      <c r="M902"/>
      <c r="N902" s="2">
        <v>44995</v>
      </c>
      <c r="O902" s="21">
        <v>390.989990234375</v>
      </c>
      <c r="P902" s="21">
        <v>393.16000366210938</v>
      </c>
      <c r="Q902" s="21">
        <v>384.32000732421869</v>
      </c>
      <c r="R902" s="21">
        <v>385.91000366210938</v>
      </c>
      <c r="S902">
        <v>189253000</v>
      </c>
      <c r="T902" s="16">
        <f>(SP500_Data[[#This Row],[Close]]-R903)/R903</f>
        <v>-1.4429446142896402E-2</v>
      </c>
      <c r="U902" s="21">
        <v>84800300</v>
      </c>
    </row>
    <row r="903" spans="1:21" x14ac:dyDescent="0.25">
      <c r="A903" s="2">
        <v>44994</v>
      </c>
      <c r="B903" s="21">
        <v>255.82000732421875</v>
      </c>
      <c r="C903" s="21">
        <v>259.55999755859375</v>
      </c>
      <c r="D903" s="21">
        <v>251.58000183105469</v>
      </c>
      <c r="E903" s="21">
        <v>252.32000732421875</v>
      </c>
      <c r="F903" s="16">
        <f>(StockData[[#This Row],[Close]]-E904)/E904</f>
        <v>-5.4394546339114535E-3</v>
      </c>
      <c r="G903" s="21">
        <v>26653400</v>
      </c>
      <c r="H903" s="21">
        <f>IF(ISNUMBER(E903),MAX($E$2:E903),"")</f>
        <v>542.07000732421875</v>
      </c>
      <c r="I903" s="21">
        <f>IF(AND(ISNUMBER(E903),ISNUMBER(H903)),E903/H903-1,"")</f>
        <v>-0.53452505411666684</v>
      </c>
      <c r="L903"/>
      <c r="M903"/>
      <c r="N903" s="2">
        <v>44994</v>
      </c>
      <c r="O903" s="21">
        <v>399.739990234375</v>
      </c>
      <c r="P903" s="21">
        <v>401.48001098632813</v>
      </c>
      <c r="Q903" s="21">
        <v>390.52999877929688</v>
      </c>
      <c r="R903" s="21">
        <v>391.55999755859375</v>
      </c>
      <c r="S903">
        <v>111945300</v>
      </c>
      <c r="T903" s="16">
        <f>(SP500_Data[[#This Row],[Close]]-R904)/R904</f>
        <v>-1.8449853658379853E-2</v>
      </c>
      <c r="U903" s="21">
        <v>59524900</v>
      </c>
    </row>
    <row r="904" spans="1:21" x14ac:dyDescent="0.25">
      <c r="A904" s="2">
        <v>44993</v>
      </c>
      <c r="B904" s="21">
        <v>254.03999328613281</v>
      </c>
      <c r="C904" s="21">
        <v>254.53999328613281</v>
      </c>
      <c r="D904" s="21">
        <v>250.80999755859375</v>
      </c>
      <c r="E904" s="21">
        <v>253.69999694824219</v>
      </c>
      <c r="F904" s="16">
        <f>(StockData[[#This Row],[Close]]-E905)/E905</f>
        <v>-1.7705959435336449E-3</v>
      </c>
      <c r="G904" s="21">
        <v>17340200</v>
      </c>
      <c r="H904" s="21">
        <f>IF(ISNUMBER(E904),MAX($E$2:E904),"")</f>
        <v>542.07000732421875</v>
      </c>
      <c r="I904" s="21">
        <f>IF(AND(ISNUMBER(E904),ISNUMBER(H904)),E904/H904-1,"")</f>
        <v>-0.53197927662413336</v>
      </c>
      <c r="L904"/>
      <c r="M904"/>
      <c r="N904" s="2">
        <v>44993</v>
      </c>
      <c r="O904" s="21">
        <v>398.3900146484375</v>
      </c>
      <c r="P904" s="21">
        <v>399.70999145507813</v>
      </c>
      <c r="Q904" s="21">
        <v>396.58999633789063</v>
      </c>
      <c r="R904" s="21">
        <v>398.92001342773438</v>
      </c>
      <c r="S904">
        <v>74746600</v>
      </c>
      <c r="T904" s="16">
        <f>(SP500_Data[[#This Row],[Close]]-R905)/R905</f>
        <v>1.6321199989793502E-3</v>
      </c>
      <c r="U904" s="21">
        <v>84178800</v>
      </c>
    </row>
    <row r="905" spans="1:21" x14ac:dyDescent="0.25">
      <c r="A905" s="2">
        <v>44992</v>
      </c>
      <c r="B905" s="21">
        <v>256.29998779296875</v>
      </c>
      <c r="C905" s="21">
        <v>257.69000244140625</v>
      </c>
      <c r="D905" s="21">
        <v>253.38999938964844</v>
      </c>
      <c r="E905" s="21">
        <v>254.1499938964844</v>
      </c>
      <c r="F905" s="16">
        <f>(StockData[[#This Row],[Close]]-E906)/E906</f>
        <v>-1.0589018851587535E-2</v>
      </c>
      <c r="G905" s="21">
        <v>21473200</v>
      </c>
      <c r="H905" s="21">
        <f>IF(ISNUMBER(E905),MAX($E$2:E905),"")</f>
        <v>542.07000732421875</v>
      </c>
      <c r="I905" s="21">
        <f>IF(AND(ISNUMBER(E905),ISNUMBER(H905)),E905/H905-1,"")</f>
        <v>-0.53114913117767437</v>
      </c>
      <c r="L905"/>
      <c r="M905"/>
      <c r="N905" s="2">
        <v>44992</v>
      </c>
      <c r="O905" s="21">
        <v>404.42001342773438</v>
      </c>
      <c r="P905" s="21">
        <v>404.67001342773438</v>
      </c>
      <c r="Q905" s="21">
        <v>397.6300048828125</v>
      </c>
      <c r="R905" s="21">
        <v>398.26998901367188</v>
      </c>
      <c r="S905">
        <v>108310600</v>
      </c>
      <c r="T905" s="16">
        <f>(SP500_Data[[#This Row],[Close]]-R906)/R906</f>
        <v>-1.5328731891906493E-2</v>
      </c>
      <c r="U905" s="21">
        <v>91806400</v>
      </c>
    </row>
    <row r="906" spans="1:21" x14ac:dyDescent="0.25">
      <c r="A906" s="2">
        <v>44991</v>
      </c>
      <c r="B906" s="21">
        <v>256.42999267578125</v>
      </c>
      <c r="C906" s="21">
        <v>260.1199951171875</v>
      </c>
      <c r="D906" s="21">
        <v>255.97999572753903</v>
      </c>
      <c r="E906" s="21">
        <v>256.8699951171875</v>
      </c>
      <c r="F906" s="16">
        <f>(StockData[[#This Row],[Close]]-E907)/E907</f>
        <v>6.1890472506056981E-3</v>
      </c>
      <c r="G906" s="21">
        <v>24109800</v>
      </c>
      <c r="H906" s="21">
        <f>IF(ISNUMBER(E906),MAX($E$2:E906),"")</f>
        <v>542.07000732421875</v>
      </c>
      <c r="I906" s="21">
        <f>IF(AND(ISNUMBER(E906),ISNUMBER(H906)),E906/H906-1,"")</f>
        <v>-0.52613132686466746</v>
      </c>
      <c r="L906"/>
      <c r="M906"/>
      <c r="N906" s="2">
        <v>44991</v>
      </c>
      <c r="O906" s="21">
        <v>405.04998779296869</v>
      </c>
      <c r="P906" s="21">
        <v>407.45001220703131</v>
      </c>
      <c r="Q906" s="21">
        <v>404.010009765625</v>
      </c>
      <c r="R906" s="21">
        <v>404.47000122070313</v>
      </c>
      <c r="S906">
        <v>72795900</v>
      </c>
      <c r="T906" s="16">
        <f>(SP500_Data[[#This Row],[Close]]-R907)/R907</f>
        <v>6.9274048740843182E-4</v>
      </c>
      <c r="U906" s="21">
        <v>86958900</v>
      </c>
    </row>
    <row r="907" spans="1:21" x14ac:dyDescent="0.25">
      <c r="A907" s="2">
        <v>44988</v>
      </c>
      <c r="B907" s="21">
        <v>252.19000244140625</v>
      </c>
      <c r="C907" s="21">
        <v>255.6199951171875</v>
      </c>
      <c r="D907" s="21">
        <v>251.38999938964844</v>
      </c>
      <c r="E907" s="21">
        <v>255.28999328613281</v>
      </c>
      <c r="F907" s="16">
        <f>(StockData[[#This Row],[Close]]-E908)/E908</f>
        <v>1.6646062146554497E-2</v>
      </c>
      <c r="G907" s="21">
        <v>30760100</v>
      </c>
      <c r="H907" s="21">
        <f>IF(ISNUMBER(E907),MAX($E$2:E907),"")</f>
        <v>542.07000732421875</v>
      </c>
      <c r="I907" s="21">
        <f>IF(AND(ISNUMBER(E907),ISNUMBER(H907)),E907/H907-1,"")</f>
        <v>-0.5290460829103929</v>
      </c>
      <c r="L907"/>
      <c r="M907"/>
      <c r="N907" s="2">
        <v>44988</v>
      </c>
      <c r="O907" s="21">
        <v>399.70999145507813</v>
      </c>
      <c r="P907" s="21">
        <v>404.45001220703131</v>
      </c>
      <c r="Q907" s="21">
        <v>399.02999877929688</v>
      </c>
      <c r="R907" s="21">
        <v>404.19000244140625</v>
      </c>
      <c r="S907">
        <v>90120000</v>
      </c>
      <c r="T907" s="16">
        <f>(SP500_Data[[#This Row],[Close]]-R908)/R908</f>
        <v>1.6037819365946889E-2</v>
      </c>
      <c r="U907" s="21">
        <v>99632300</v>
      </c>
    </row>
    <row r="908" spans="1:21" x14ac:dyDescent="0.25">
      <c r="A908" s="2">
        <v>44987</v>
      </c>
      <c r="B908" s="21">
        <v>246.55000305175781</v>
      </c>
      <c r="C908" s="21">
        <v>251.3999938964844</v>
      </c>
      <c r="D908" s="21">
        <v>245.61000061035156</v>
      </c>
      <c r="E908" s="21">
        <v>251.11000061035156</v>
      </c>
      <c r="F908" s="16">
        <f>(StockData[[#This Row],[Close]]-E909)/E909</f>
        <v>1.9653210922658138E-2</v>
      </c>
      <c r="G908" s="21">
        <v>24808200</v>
      </c>
      <c r="H908" s="21">
        <f>IF(ISNUMBER(E908),MAX($E$2:E908),"")</f>
        <v>542.07000732421875</v>
      </c>
      <c r="I908" s="21">
        <f>IF(AND(ISNUMBER(E908),ISNUMBER(H908)),E908/H908-1,"")</f>
        <v>-0.53675725050738776</v>
      </c>
      <c r="L908"/>
      <c r="M908"/>
      <c r="N908" s="2">
        <v>44987</v>
      </c>
      <c r="O908" s="21">
        <v>392.67999267578131</v>
      </c>
      <c r="P908" s="21">
        <v>398.69000244140625</v>
      </c>
      <c r="Q908" s="21">
        <v>392.32998657226563</v>
      </c>
      <c r="R908" s="21">
        <v>397.80999755859375</v>
      </c>
      <c r="S908">
        <v>85127800</v>
      </c>
      <c r="T908" s="16">
        <f>(SP500_Data[[#This Row],[Close]]-R909)/R909</f>
        <v>7.7772898621088467E-3</v>
      </c>
      <c r="U908" s="21">
        <v>62677300</v>
      </c>
    </row>
    <row r="909" spans="1:21" x14ac:dyDescent="0.25">
      <c r="A909" s="2">
        <v>44986</v>
      </c>
      <c r="B909" s="21">
        <v>250.75999450683591</v>
      </c>
      <c r="C909" s="21">
        <v>250.92999267578125</v>
      </c>
      <c r="D909" s="21">
        <v>245.78999328613281</v>
      </c>
      <c r="E909" s="21">
        <v>246.27000427246097</v>
      </c>
      <c r="F909" s="16">
        <f>(StockData[[#This Row],[Close]]-E910)/E910</f>
        <v>-1.2629275597823914E-2</v>
      </c>
      <c r="G909" s="21">
        <v>27565300</v>
      </c>
      <c r="H909" s="21">
        <f>IF(ISNUMBER(E909),MAX($E$2:E909),"")</f>
        <v>542.07000732421875</v>
      </c>
      <c r="I909" s="21">
        <f>IF(AND(ISNUMBER(E909),ISNUMBER(H909)),E909/H909-1,"")</f>
        <v>-0.54568597977204847</v>
      </c>
      <c r="L909"/>
      <c r="M909"/>
      <c r="N909" s="2">
        <v>44986</v>
      </c>
      <c r="O909" s="21">
        <v>395.41000366210938</v>
      </c>
      <c r="P909" s="21">
        <v>396.69000244140625</v>
      </c>
      <c r="Q909" s="21">
        <v>393.3800048828125</v>
      </c>
      <c r="R909" s="21">
        <v>394.739990234375</v>
      </c>
      <c r="S909">
        <v>99706800</v>
      </c>
      <c r="T909" s="16">
        <f>(SP500_Data[[#This Row],[Close]]-R910)/R910</f>
        <v>-3.8359145353805508E-3</v>
      </c>
      <c r="U909" s="21">
        <v>63903900</v>
      </c>
    </row>
    <row r="910" spans="1:21" x14ac:dyDescent="0.25">
      <c r="A910" s="2">
        <v>44985</v>
      </c>
      <c r="B910" s="21">
        <v>249.07000732421875</v>
      </c>
      <c r="C910" s="21">
        <v>251.49000549316409</v>
      </c>
      <c r="D910" s="21">
        <v>248.72999572753903</v>
      </c>
      <c r="E910" s="21">
        <v>249.41999816894531</v>
      </c>
      <c r="F910" s="16">
        <f>(StockData[[#This Row],[Close]]-E911)/E911</f>
        <v>-2.9581287269389318E-3</v>
      </c>
      <c r="G910" s="21">
        <v>22491000</v>
      </c>
      <c r="H910" s="21">
        <f>IF(ISNUMBER(E910),MAX($E$2:E910),"")</f>
        <v>542.07000732421875</v>
      </c>
      <c r="I910" s="21">
        <f>IF(AND(ISNUMBER(E910),ISNUMBER(H910)),E910/H910-1,"")</f>
        <v>-0.5398749334977242</v>
      </c>
      <c r="L910"/>
      <c r="M910"/>
      <c r="N910" s="2">
        <v>44985</v>
      </c>
      <c r="O910" s="21">
        <v>397.23001098632813</v>
      </c>
      <c r="P910" s="21">
        <v>399.27999877929688</v>
      </c>
      <c r="Q910" s="21">
        <v>396.14999389648438</v>
      </c>
      <c r="R910" s="21">
        <v>396.260009765625</v>
      </c>
      <c r="S910">
        <v>96438600</v>
      </c>
      <c r="T910" s="16">
        <f>(SP500_Data[[#This Row],[Close]]-R911)/R911</f>
        <v>-3.695977623256737E-3</v>
      </c>
      <c r="U910" s="21">
        <v>90157700</v>
      </c>
    </row>
    <row r="911" spans="1:21" x14ac:dyDescent="0.25">
      <c r="A911" s="2">
        <v>44984</v>
      </c>
      <c r="B911" s="21">
        <v>252.46000671386719</v>
      </c>
      <c r="C911" s="21">
        <v>252.82000732421875</v>
      </c>
      <c r="D911" s="21">
        <v>249.38999938964844</v>
      </c>
      <c r="E911" s="21">
        <v>250.16000366210935</v>
      </c>
      <c r="F911" s="16">
        <f>(StockData[[#This Row],[Close]]-E912)/E912</f>
        <v>3.7717776936120728E-3</v>
      </c>
      <c r="G911" s="21">
        <v>21190000</v>
      </c>
      <c r="H911" s="21">
        <f>IF(ISNUMBER(E911),MAX($E$2:E911),"")</f>
        <v>542.07000732421875</v>
      </c>
      <c r="I911" s="21">
        <f>IF(AND(ISNUMBER(E911),ISNUMBER(H911)),E911/H911-1,"")</f>
        <v>-0.53850978603860367</v>
      </c>
      <c r="L911"/>
      <c r="M911"/>
      <c r="N911" s="2">
        <v>44984</v>
      </c>
      <c r="O911" s="21">
        <v>399.8699951171875</v>
      </c>
      <c r="P911" s="21">
        <v>401.29000854492188</v>
      </c>
      <c r="Q911" s="21">
        <v>396.75</v>
      </c>
      <c r="R911" s="21">
        <v>397.73001098632813</v>
      </c>
      <c r="S911">
        <v>80444700</v>
      </c>
      <c r="T911" s="16">
        <f>(SP500_Data[[#This Row],[Close]]-R912)/R912</f>
        <v>3.4058380515806963E-3</v>
      </c>
      <c r="U911" s="21">
        <v>68881100</v>
      </c>
    </row>
    <row r="912" spans="1:21" x14ac:dyDescent="0.25">
      <c r="A912" s="2">
        <v>44981</v>
      </c>
      <c r="B912" s="21">
        <v>249.96000671386719</v>
      </c>
      <c r="C912" s="21">
        <v>251</v>
      </c>
      <c r="D912" s="21">
        <v>248.1000061035156</v>
      </c>
      <c r="E912" s="21">
        <v>249.22000122070313</v>
      </c>
      <c r="F912" s="16">
        <f>(StockData[[#This Row],[Close]]-E913)/E913</f>
        <v>-2.1784366128998655E-2</v>
      </c>
      <c r="G912" s="21">
        <v>24990900</v>
      </c>
      <c r="H912" s="21">
        <f>IF(ISNUMBER(E912),MAX($E$2:E912),"")</f>
        <v>542.07000732421875</v>
      </c>
      <c r="I912" s="21">
        <f>IF(AND(ISNUMBER(E912),ISNUMBER(H912)),E912/H912-1,"")</f>
        <v>-0.54024388390180467</v>
      </c>
      <c r="L912"/>
      <c r="M912"/>
      <c r="N912" s="2">
        <v>44981</v>
      </c>
      <c r="O912" s="21">
        <v>395.42001342773438</v>
      </c>
      <c r="P912" s="21">
        <v>397.25</v>
      </c>
      <c r="Q912" s="21">
        <v>393.6400146484375</v>
      </c>
      <c r="R912" s="21">
        <v>396.3800048828125</v>
      </c>
      <c r="S912">
        <v>108194400</v>
      </c>
      <c r="T912" s="16">
        <f>(SP500_Data[[#This Row],[Close]]-R913)/R913</f>
        <v>-1.0682370938393811E-2</v>
      </c>
      <c r="U912" s="21">
        <v>65358100</v>
      </c>
    </row>
    <row r="913" spans="1:21" x14ac:dyDescent="0.25">
      <c r="A913" s="2">
        <v>44980</v>
      </c>
      <c r="B913" s="21">
        <v>255.55999755859375</v>
      </c>
      <c r="C913" s="21">
        <v>256.83999633789063</v>
      </c>
      <c r="D913" s="21">
        <v>250.47999572753903</v>
      </c>
      <c r="E913" s="21">
        <v>254.77000427246097</v>
      </c>
      <c r="F913" s="16">
        <f>(StockData[[#This Row],[Close]]-E914)/E914</f>
        <v>1.2961750375039079E-2</v>
      </c>
      <c r="G913" s="21">
        <v>29219100</v>
      </c>
      <c r="H913" s="21">
        <f>IF(ISNUMBER(E913),MAX($E$2:E913),"")</f>
        <v>542.07000732421875</v>
      </c>
      <c r="I913" s="21">
        <f>IF(AND(ISNUMBER(E913),ISNUMBER(H913)),E913/H913-1,"")</f>
        <v>-0.53000534833117985</v>
      </c>
      <c r="L913"/>
      <c r="M913"/>
      <c r="N913" s="2">
        <v>44980</v>
      </c>
      <c r="O913" s="21">
        <v>401.55999755859375</v>
      </c>
      <c r="P913" s="21">
        <v>402.20001220703131</v>
      </c>
      <c r="Q913" s="21">
        <v>396.25</v>
      </c>
      <c r="R913" s="21">
        <v>400.66000366210938</v>
      </c>
      <c r="S913">
        <v>96242400</v>
      </c>
      <c r="T913" s="16">
        <f>(SP500_Data[[#This Row],[Close]]-R914)/R914</f>
        <v>5.3194035021167582E-3</v>
      </c>
      <c r="U913" s="21">
        <v>73978100</v>
      </c>
    </row>
    <row r="914" spans="1:21" x14ac:dyDescent="0.25">
      <c r="A914" s="2">
        <v>44979</v>
      </c>
      <c r="B914" s="21">
        <v>254.08999633789065</v>
      </c>
      <c r="C914" s="21">
        <v>254.33999633789065</v>
      </c>
      <c r="D914" s="21">
        <v>250.33999633789065</v>
      </c>
      <c r="E914" s="21">
        <v>251.50999450683591</v>
      </c>
      <c r="F914" s="16">
        <f>(StockData[[#This Row],[Close]]-E915)/E915</f>
        <v>-4.5909829837960355E-3</v>
      </c>
      <c r="G914" s="21">
        <v>22491100</v>
      </c>
      <c r="H914" s="21">
        <f>IF(ISNUMBER(E914),MAX($E$2:E914),"")</f>
        <v>542.07000732421875</v>
      </c>
      <c r="I914" s="21">
        <f>IF(AND(ISNUMBER(E914),ISNUMBER(H914)),E914/H914-1,"")</f>
        <v>-0.53601934969922682</v>
      </c>
      <c r="L914"/>
      <c r="M914"/>
      <c r="N914" s="2">
        <v>44979</v>
      </c>
      <c r="O914" s="21">
        <v>399.51998901367188</v>
      </c>
      <c r="P914" s="21">
        <v>401.1300048828125</v>
      </c>
      <c r="Q914" s="21">
        <v>397.01998901367188</v>
      </c>
      <c r="R914" s="21">
        <v>398.54000854492188</v>
      </c>
      <c r="S914">
        <v>83742300</v>
      </c>
      <c r="T914" s="16">
        <f>(SP500_Data[[#This Row],[Close]]-R915)/R915</f>
        <v>-1.3781046831930644E-3</v>
      </c>
      <c r="U914" s="21">
        <v>104189600</v>
      </c>
    </row>
    <row r="915" spans="1:21" x14ac:dyDescent="0.25">
      <c r="A915" s="2">
        <v>44978</v>
      </c>
      <c r="B915" s="21">
        <v>254.47999572753903</v>
      </c>
      <c r="C915" s="21">
        <v>255.49000549316409</v>
      </c>
      <c r="D915" s="21">
        <v>251.58999633789065</v>
      </c>
      <c r="E915" s="21">
        <v>252.66999816894531</v>
      </c>
      <c r="F915" s="16">
        <f>(StockData[[#This Row],[Close]]-E916)/E916</f>
        <v>-2.0886613348218033E-2</v>
      </c>
      <c r="G915" s="21">
        <v>28397400</v>
      </c>
      <c r="H915" s="21">
        <f>IF(ISNUMBER(E915),MAX($E$2:E915),"")</f>
        <v>542.07000732421875</v>
      </c>
      <c r="I915" s="21">
        <f>IF(AND(ISNUMBER(E915),ISNUMBER(H915)),E915/H915-1,"")</f>
        <v>-0.53387939794680384</v>
      </c>
      <c r="L915"/>
      <c r="M915"/>
      <c r="N915" s="2">
        <v>44978</v>
      </c>
      <c r="O915" s="21">
        <v>403.05999755859375</v>
      </c>
      <c r="P915" s="21">
        <v>404.16000366210938</v>
      </c>
      <c r="Q915" s="21">
        <v>398.82000732421869</v>
      </c>
      <c r="R915" s="21">
        <v>399.08999633789063</v>
      </c>
      <c r="S915">
        <v>82655900</v>
      </c>
      <c r="T915" s="16">
        <f>(SP500_Data[[#This Row],[Close]]-R916)/R916</f>
        <v>-2.0060927249980067E-2</v>
      </c>
      <c r="U915" s="21">
        <v>76970500</v>
      </c>
    </row>
    <row r="916" spans="1:21" x14ac:dyDescent="0.25">
      <c r="A916" s="2">
        <v>44974</v>
      </c>
      <c r="B916" s="21">
        <v>259.3900146484375</v>
      </c>
      <c r="C916" s="21">
        <v>260.08999633789063</v>
      </c>
      <c r="D916" s="21">
        <v>256</v>
      </c>
      <c r="E916" s="21">
        <v>258.05999755859375</v>
      </c>
      <c r="F916" s="16">
        <f>(StockData[[#This Row],[Close]]-E917)/E917</f>
        <v>-1.5601741114308967E-2</v>
      </c>
      <c r="G916" s="21">
        <v>30000100</v>
      </c>
      <c r="H916" s="21">
        <f>IF(ISNUMBER(E916),MAX($E$2:E916),"")</f>
        <v>542.07000732421875</v>
      </c>
      <c r="I916" s="21">
        <f>IF(AND(ISNUMBER(E916),ISNUMBER(H916)),E916/H916-1,"")</f>
        <v>-0.52393603395908805</v>
      </c>
      <c r="L916"/>
      <c r="M916"/>
      <c r="N916" s="2">
        <v>44974</v>
      </c>
      <c r="O916" s="21">
        <v>406.05999755859375</v>
      </c>
      <c r="P916" s="21">
        <v>407.510009765625</v>
      </c>
      <c r="Q916" s="21">
        <v>404.04998779296869</v>
      </c>
      <c r="R916" s="21">
        <v>407.260009765625</v>
      </c>
      <c r="S916">
        <v>89257800</v>
      </c>
      <c r="T916" s="16">
        <f>(SP500_Data[[#This Row],[Close]]-R917)/R917</f>
        <v>-2.4982585890112349E-3</v>
      </c>
      <c r="U916" s="21">
        <v>85934100</v>
      </c>
    </row>
    <row r="917" spans="1:21" x14ac:dyDescent="0.25">
      <c r="A917" s="2">
        <v>44973</v>
      </c>
      <c r="B917" s="21">
        <v>264.01998901367188</v>
      </c>
      <c r="C917" s="21">
        <v>266.739990234375</v>
      </c>
      <c r="D917" s="21">
        <v>261.89999389648438</v>
      </c>
      <c r="E917" s="21">
        <v>262.14999389648438</v>
      </c>
      <c r="F917" s="16">
        <f>(StockData[[#This Row],[Close]]-E918)/E918</f>
        <v>-2.6622654213367861E-2</v>
      </c>
      <c r="G917" s="21">
        <v>29603600</v>
      </c>
      <c r="H917" s="21">
        <f>IF(ISNUMBER(E917),MAX($E$2:E917),"")</f>
        <v>542.07000732421875</v>
      </c>
      <c r="I917" s="21">
        <f>IF(AND(ISNUMBER(E917),ISNUMBER(H917)),E917/H917-1,"")</f>
        <v>-0.51639088982156278</v>
      </c>
      <c r="L917"/>
      <c r="M917"/>
      <c r="N917" s="2">
        <v>44973</v>
      </c>
      <c r="O917" s="21">
        <v>408.79000854492188</v>
      </c>
      <c r="P917" s="21">
        <v>412.91000366210938</v>
      </c>
      <c r="Q917" s="21">
        <v>408.1400146484375</v>
      </c>
      <c r="R917" s="21">
        <v>408.27999877929688</v>
      </c>
      <c r="S917">
        <v>76431500</v>
      </c>
      <c r="T917" s="16">
        <f>(SP500_Data[[#This Row],[Close]]-R918)/R918</f>
        <v>-1.3768810222142575E-2</v>
      </c>
      <c r="U917" s="21">
        <v>74850700</v>
      </c>
    </row>
    <row r="918" spans="1:21" x14ac:dyDescent="0.25">
      <c r="A918" s="2">
        <v>44972</v>
      </c>
      <c r="B918" s="21">
        <v>268.32000732421875</v>
      </c>
      <c r="C918" s="21">
        <v>270.73001098632813</v>
      </c>
      <c r="D918" s="21">
        <v>266.17999267578125</v>
      </c>
      <c r="E918" s="21">
        <v>269.32000732421875</v>
      </c>
      <c r="F918" s="16">
        <f>(StockData[[#This Row],[Close]]-E919)/E919</f>
        <v>-1.0471418462388211E-2</v>
      </c>
      <c r="G918" s="21">
        <v>28922400</v>
      </c>
      <c r="H918" s="21">
        <f>IF(ISNUMBER(E918),MAX($E$2:E918),"")</f>
        <v>542.07000732421875</v>
      </c>
      <c r="I918" s="21">
        <f>IF(AND(ISNUMBER(E918),ISNUMBER(H918)),E918/H918-1,"")</f>
        <v>-0.5031637912349296</v>
      </c>
      <c r="L918"/>
      <c r="M918"/>
      <c r="N918" s="2">
        <v>44972</v>
      </c>
      <c r="O918" s="21">
        <v>410.35000610351563</v>
      </c>
      <c r="P918" s="21">
        <v>414.05999755859375</v>
      </c>
      <c r="Q918" s="21">
        <v>409.47000122070313</v>
      </c>
      <c r="R918" s="21">
        <v>413.98001098632813</v>
      </c>
      <c r="S918">
        <v>61555700</v>
      </c>
      <c r="T918" s="16">
        <f>(SP500_Data[[#This Row],[Close]]-R919)/R919</f>
        <v>3.2473737163669883E-3</v>
      </c>
      <c r="U918" s="21">
        <v>84022200</v>
      </c>
    </row>
    <row r="919" spans="1:21" x14ac:dyDescent="0.25">
      <c r="A919" s="2">
        <v>44971</v>
      </c>
      <c r="B919" s="21">
        <v>272.67001342773438</v>
      </c>
      <c r="C919" s="21">
        <v>274.97000122070313</v>
      </c>
      <c r="D919" s="21">
        <v>269.27999877929688</v>
      </c>
      <c r="E919" s="21">
        <v>272.17001342773438</v>
      </c>
      <c r="F919" s="16">
        <f>(StockData[[#This Row],[Close]]-E920)/E920</f>
        <v>3.132854491264608E-3</v>
      </c>
      <c r="G919" s="21">
        <v>37047900</v>
      </c>
      <c r="H919" s="21">
        <f>IF(ISNUMBER(E919),MAX($E$2:E919),"")</f>
        <v>542.07000732421875</v>
      </c>
      <c r="I919" s="21">
        <f>IF(AND(ISNUMBER(E919),ISNUMBER(H919)),E919/H919-1,"")</f>
        <v>-0.49790615649217029</v>
      </c>
      <c r="L919"/>
      <c r="M919"/>
      <c r="N919" s="2">
        <v>44971</v>
      </c>
      <c r="O919" s="21">
        <v>411.239990234375</v>
      </c>
      <c r="P919" s="21">
        <v>415.04998779296869</v>
      </c>
      <c r="Q919" s="21">
        <v>408.510009765625</v>
      </c>
      <c r="R919" s="21">
        <v>412.6400146484375</v>
      </c>
      <c r="S919">
        <v>88389300</v>
      </c>
      <c r="T919" s="16">
        <f>(SP500_Data[[#This Row],[Close]]-R920)/R920</f>
        <v>-4.6016987623758902E-4</v>
      </c>
      <c r="U919" s="21">
        <v>66970900</v>
      </c>
    </row>
    <row r="920" spans="1:21" x14ac:dyDescent="0.25">
      <c r="A920" s="2">
        <v>44970</v>
      </c>
      <c r="B920" s="21">
        <v>267.6400146484375</v>
      </c>
      <c r="C920" s="21">
        <v>274.60000610351563</v>
      </c>
      <c r="D920" s="21">
        <v>267.14999389648438</v>
      </c>
      <c r="E920" s="21">
        <v>271.32000732421875</v>
      </c>
      <c r="F920" s="16">
        <f>(StockData[[#This Row],[Close]]-E921)/E921</f>
        <v>3.1242877347060945E-2</v>
      </c>
      <c r="G920" s="21">
        <v>44630900</v>
      </c>
      <c r="H920" s="21">
        <f>IF(ISNUMBER(E920),MAX($E$2:E920),"")</f>
        <v>542.07000732421875</v>
      </c>
      <c r="I920" s="21">
        <f>IF(AND(ISNUMBER(E920),ISNUMBER(H920)),E920/H920-1,"")</f>
        <v>-0.49947423089590182</v>
      </c>
      <c r="L920"/>
      <c r="M920"/>
      <c r="N920" s="2">
        <v>44970</v>
      </c>
      <c r="O920" s="21">
        <v>408.72000122070313</v>
      </c>
      <c r="P920" s="21">
        <v>412.97000122070313</v>
      </c>
      <c r="Q920" s="21">
        <v>408.239990234375</v>
      </c>
      <c r="R920" s="21">
        <v>412.82998657226563</v>
      </c>
      <c r="S920">
        <v>64913500</v>
      </c>
      <c r="T920" s="16">
        <f>(SP500_Data[[#This Row],[Close]]-R921)/R921</f>
        <v>1.1738991096546879E-2</v>
      </c>
      <c r="U920" s="21">
        <v>70911500</v>
      </c>
    </row>
    <row r="921" spans="1:21" x14ac:dyDescent="0.25">
      <c r="A921" s="2">
        <v>44967</v>
      </c>
      <c r="B921" s="21">
        <v>261.52999877929688</v>
      </c>
      <c r="C921" s="21">
        <v>264.08999633789063</v>
      </c>
      <c r="D921" s="21">
        <v>260.66000366210938</v>
      </c>
      <c r="E921" s="21">
        <v>263.10000610351563</v>
      </c>
      <c r="F921" s="16">
        <f>(StockData[[#This Row],[Close]]-E922)/E922</f>
        <v>-1.9724945880555201E-3</v>
      </c>
      <c r="G921" s="21">
        <v>25818500</v>
      </c>
      <c r="H921" s="21">
        <f>IF(ISNUMBER(E921),MAX($E$2:E921),"")</f>
        <v>542.07000732421875</v>
      </c>
      <c r="I921" s="21">
        <f>IF(AND(ISNUMBER(E921),ISNUMBER(H921)),E921/H921-1,"")</f>
        <v>-0.51463832614123528</v>
      </c>
      <c r="L921"/>
      <c r="M921"/>
      <c r="N921" s="2">
        <v>44967</v>
      </c>
      <c r="O921" s="21">
        <v>405.8599853515625</v>
      </c>
      <c r="P921" s="21">
        <v>408.44000244140625</v>
      </c>
      <c r="Q921" s="21">
        <v>405.010009765625</v>
      </c>
      <c r="R921" s="21">
        <v>408.04000854492188</v>
      </c>
      <c r="S921">
        <v>70769700</v>
      </c>
      <c r="T921" s="16">
        <f>(SP500_Data[[#This Row],[Close]]-R922)/R922</f>
        <v>2.3336663037102144E-3</v>
      </c>
      <c r="U921" s="21">
        <v>51638200</v>
      </c>
    </row>
    <row r="922" spans="1:21" x14ac:dyDescent="0.25">
      <c r="A922" s="2">
        <v>44966</v>
      </c>
      <c r="B922" s="21">
        <v>273.79998779296875</v>
      </c>
      <c r="C922" s="21">
        <v>273.98001098632813</v>
      </c>
      <c r="D922" s="21">
        <v>262.79998779296875</v>
      </c>
      <c r="E922" s="21">
        <v>263.6199951171875</v>
      </c>
      <c r="F922" s="16">
        <f>(StockData[[#This Row],[Close]]-E923)/E923</f>
        <v>-1.1659789828824459E-2</v>
      </c>
      <c r="G922" s="21">
        <v>42375100</v>
      </c>
      <c r="H922" s="21">
        <f>IF(ISNUMBER(E922),MAX($E$2:E922),"")</f>
        <v>542.07000732421875</v>
      </c>
      <c r="I922" s="21">
        <f>IF(AND(ISNUMBER(E922),ISNUMBER(H922)),E922/H922-1,"")</f>
        <v>-0.51367906072044833</v>
      </c>
      <c r="L922"/>
      <c r="M922"/>
      <c r="N922" s="2">
        <v>44966</v>
      </c>
      <c r="O922" s="21">
        <v>414.41000366210938</v>
      </c>
      <c r="P922" s="21">
        <v>414.57000732421869</v>
      </c>
      <c r="Q922" s="21">
        <v>405.80999755859375</v>
      </c>
      <c r="R922" s="21">
        <v>407.08999633789063</v>
      </c>
      <c r="S922">
        <v>78694900</v>
      </c>
      <c r="T922" s="16">
        <f>(SP500_Data[[#This Row],[Close]]-R923)/R923</f>
        <v>-8.6691771861833883E-3</v>
      </c>
      <c r="U922" s="21">
        <v>59857300</v>
      </c>
    </row>
    <row r="923" spans="1:21" x14ac:dyDescent="0.25">
      <c r="A923" s="2">
        <v>44965</v>
      </c>
      <c r="B923" s="21">
        <v>273.20001220703125</v>
      </c>
      <c r="C923" s="21">
        <v>276.760009765625</v>
      </c>
      <c r="D923" s="21">
        <v>266.20999145507813</v>
      </c>
      <c r="E923" s="21">
        <v>266.73001098632813</v>
      </c>
      <c r="F923" s="16">
        <f>(StockData[[#This Row],[Close]]-E924)/E924</f>
        <v>-3.1020577808304989E-3</v>
      </c>
      <c r="G923" s="21">
        <v>54686000</v>
      </c>
      <c r="H923" s="21">
        <f>IF(ISNUMBER(E923),MAX($E$2:E923),"")</f>
        <v>542.07000732421875</v>
      </c>
      <c r="I923" s="21">
        <f>IF(AND(ISNUMBER(E923),ISNUMBER(H923)),E923/H923-1,"")</f>
        <v>-0.50794176511818412</v>
      </c>
      <c r="L923"/>
      <c r="M923"/>
      <c r="N923" s="2">
        <v>44965</v>
      </c>
      <c r="O923" s="21">
        <v>413.1300048828125</v>
      </c>
      <c r="P923" s="21">
        <v>414.52999877929688</v>
      </c>
      <c r="Q923" s="21">
        <v>409.92999267578131</v>
      </c>
      <c r="R923" s="21">
        <v>410.64999389648438</v>
      </c>
      <c r="S923">
        <v>76227500</v>
      </c>
      <c r="T923" s="16">
        <f>(SP500_Data[[#This Row],[Close]]-R924)/R924</f>
        <v>-1.0934773280246758E-2</v>
      </c>
      <c r="U923" s="21">
        <v>100120900</v>
      </c>
    </row>
    <row r="924" spans="1:21" x14ac:dyDescent="0.25">
      <c r="A924" s="2">
        <v>44964</v>
      </c>
      <c r="B924" s="21">
        <v>260.52999877929688</v>
      </c>
      <c r="C924" s="21">
        <v>268.76998901367188</v>
      </c>
      <c r="D924" s="21">
        <v>260.07998657226563</v>
      </c>
      <c r="E924" s="21">
        <v>267.55999755859375</v>
      </c>
      <c r="F924" s="16">
        <f>(StockData[[#This Row],[Close]]-E925)/E925</f>
        <v>4.2022078150057304E-2</v>
      </c>
      <c r="G924" s="21">
        <v>50841400</v>
      </c>
      <c r="H924" s="21">
        <f>IF(ISNUMBER(E924),MAX($E$2:E924),"")</f>
        <v>542.07000732421875</v>
      </c>
      <c r="I924" s="21">
        <f>IF(AND(ISNUMBER(E924),ISNUMBER(H924)),E924/H924-1,"")</f>
        <v>-0.50641062234870549</v>
      </c>
      <c r="L924"/>
      <c r="M924"/>
      <c r="N924" s="2">
        <v>44964</v>
      </c>
      <c r="O924" s="21">
        <v>408.8699951171875</v>
      </c>
      <c r="P924" s="21">
        <v>416.489990234375</v>
      </c>
      <c r="Q924" s="21">
        <v>407.57000732421869</v>
      </c>
      <c r="R924" s="21">
        <v>415.19000244140625</v>
      </c>
      <c r="S924">
        <v>90990700</v>
      </c>
      <c r="T924" s="16">
        <f>(SP500_Data[[#This Row],[Close]]-R925)/R925</f>
        <v>1.3078632712971308E-2</v>
      </c>
      <c r="U924" s="21">
        <v>78167400</v>
      </c>
    </row>
    <row r="925" spans="1:21" x14ac:dyDescent="0.25">
      <c r="A925" s="2">
        <v>44963</v>
      </c>
      <c r="B925" s="21">
        <v>257.44000244140625</v>
      </c>
      <c r="C925" s="21">
        <v>258.29998779296875</v>
      </c>
      <c r="D925" s="21">
        <v>254.77999877929688</v>
      </c>
      <c r="E925" s="21">
        <v>256.76998901367188</v>
      </c>
      <c r="F925" s="16">
        <f>(StockData[[#This Row],[Close]]-E926)/E926</f>
        <v>-6.1158004742243709E-3</v>
      </c>
      <c r="G925" s="21">
        <v>22518000</v>
      </c>
      <c r="H925" s="21">
        <f>IF(ISNUMBER(E925),MAX($E$2:E925),"")</f>
        <v>542.07000732421875</v>
      </c>
      <c r="I925" s="21">
        <f>IF(AND(ISNUMBER(E925),ISNUMBER(H925)),E925/H925-1,"")</f>
        <v>-0.52631581614126355</v>
      </c>
      <c r="L925"/>
      <c r="M925"/>
      <c r="N925" s="2">
        <v>44963</v>
      </c>
      <c r="O925" s="21">
        <v>409.79000854492188</v>
      </c>
      <c r="P925" s="21">
        <v>411.29000854492188</v>
      </c>
      <c r="Q925" s="21">
        <v>408.10000610351563</v>
      </c>
      <c r="R925" s="21">
        <v>409.82998657226563</v>
      </c>
      <c r="S925">
        <v>60295300</v>
      </c>
      <c r="T925" s="16">
        <f>(SP500_Data[[#This Row],[Close]]-R926)/R926</f>
        <v>-6.1113604800514514E-3</v>
      </c>
      <c r="U925" s="21">
        <v>74427200</v>
      </c>
    </row>
    <row r="926" spans="1:21" x14ac:dyDescent="0.25">
      <c r="A926" s="2">
        <v>44960</v>
      </c>
      <c r="B926" s="21">
        <v>259.54000854492188</v>
      </c>
      <c r="C926" s="21">
        <v>264.20001220703125</v>
      </c>
      <c r="D926" s="21">
        <v>257.10000610351563</v>
      </c>
      <c r="E926" s="21">
        <v>258.35000610351563</v>
      </c>
      <c r="F926" s="16">
        <f>(StockData[[#This Row],[Close]]-E927)/E927</f>
        <v>-2.3620558789990743E-2</v>
      </c>
      <c r="G926" s="21">
        <v>29077300</v>
      </c>
      <c r="H926" s="21">
        <f>IF(ISNUMBER(E926),MAX($E$2:E926),"")</f>
        <v>542.07000732421875</v>
      </c>
      <c r="I926" s="21">
        <f>IF(AND(ISNUMBER(E926),ISNUMBER(H926)),E926/H926-1,"")</f>
        <v>-0.52340103194642662</v>
      </c>
      <c r="L926"/>
      <c r="M926"/>
      <c r="N926" s="2">
        <v>44960</v>
      </c>
      <c r="O926" s="21">
        <v>411.58999633789063</v>
      </c>
      <c r="P926" s="21">
        <v>416.97000122070313</v>
      </c>
      <c r="Q926" s="21">
        <v>411.08999633789063</v>
      </c>
      <c r="R926" s="21">
        <v>412.35000610351563</v>
      </c>
      <c r="S926">
        <v>94736800</v>
      </c>
      <c r="T926" s="16">
        <f>(SP500_Data[[#This Row],[Close]]-R927)/R927</f>
        <v>-1.062909134017039E-2</v>
      </c>
      <c r="U926" s="21">
        <v>79878100</v>
      </c>
    </row>
    <row r="927" spans="1:21" x14ac:dyDescent="0.25">
      <c r="A927" s="2">
        <v>44959</v>
      </c>
      <c r="B927" s="21">
        <v>258.82000732421875</v>
      </c>
      <c r="C927" s="21">
        <v>264.69000244140625</v>
      </c>
      <c r="D927" s="21">
        <v>257.25</v>
      </c>
      <c r="E927" s="21">
        <v>264.60000610351563</v>
      </c>
      <c r="F927" s="16">
        <f>(StockData[[#This Row],[Close]]-E928)/E928</f>
        <v>4.6884297145462411E-2</v>
      </c>
      <c r="G927" s="21">
        <v>39940400</v>
      </c>
      <c r="H927" s="21">
        <f>IF(ISNUMBER(E927),MAX($E$2:E927),"")</f>
        <v>542.07000732421875</v>
      </c>
      <c r="I927" s="21">
        <f>IF(AND(ISNUMBER(E927),ISNUMBER(H927)),E927/H927-1,"")</f>
        <v>-0.51187115588696441</v>
      </c>
      <c r="L927"/>
      <c r="M927"/>
      <c r="N927" s="2">
        <v>44959</v>
      </c>
      <c r="O927" s="21">
        <v>414.8599853515625</v>
      </c>
      <c r="P927" s="21">
        <v>418.30999755859375</v>
      </c>
      <c r="Q927" s="21">
        <v>412.8800048828125</v>
      </c>
      <c r="R927" s="21">
        <v>416.77999877929688</v>
      </c>
      <c r="S927">
        <v>101654500</v>
      </c>
      <c r="T927" s="16">
        <f>(SP500_Data[[#This Row],[Close]]-R928)/R928</f>
        <v>1.4556989201620752E-2</v>
      </c>
      <c r="U927" s="21">
        <v>119858000</v>
      </c>
    </row>
    <row r="928" spans="1:21" x14ac:dyDescent="0.25">
      <c r="A928" s="2">
        <v>44958</v>
      </c>
      <c r="B928" s="21">
        <v>248</v>
      </c>
      <c r="C928" s="21">
        <v>255.17999267578125</v>
      </c>
      <c r="D928" s="21">
        <v>245.47000122070313</v>
      </c>
      <c r="E928" s="21">
        <v>252.75</v>
      </c>
      <c r="F928" s="16">
        <f>(StockData[[#This Row],[Close]]-E929)/E929</f>
        <v>1.9934637383781116E-2</v>
      </c>
      <c r="G928" s="21">
        <v>31259900</v>
      </c>
      <c r="H928" s="21">
        <f>IF(ISNUMBER(E928),MAX($E$2:E928),"")</f>
        <v>542.07000732421875</v>
      </c>
      <c r="I928" s="21">
        <f>IF(AND(ISNUMBER(E928),ISNUMBER(H928)),E928/H928-1,"")</f>
        <v>-0.53373181215534937</v>
      </c>
      <c r="L928"/>
      <c r="M928"/>
      <c r="N928" s="2">
        <v>44958</v>
      </c>
      <c r="O928" s="21">
        <v>405.20999145507813</v>
      </c>
      <c r="P928" s="21">
        <v>413.67001342773438</v>
      </c>
      <c r="Q928" s="21">
        <v>402.35000610351563</v>
      </c>
      <c r="R928" s="21">
        <v>410.79998779296869</v>
      </c>
      <c r="S928">
        <v>101459200</v>
      </c>
      <c r="T928" s="16">
        <f>(SP500_Data[[#This Row],[Close]]-R929)/R929</f>
        <v>1.0627771821197549E-2</v>
      </c>
      <c r="U928" s="21">
        <v>117705900</v>
      </c>
    </row>
    <row r="929" spans="1:21" x14ac:dyDescent="0.25">
      <c r="A929" s="2">
        <v>44957</v>
      </c>
      <c r="B929" s="21">
        <v>243.44999694824219</v>
      </c>
      <c r="C929" s="21">
        <v>247.94999694824219</v>
      </c>
      <c r="D929" s="21">
        <v>242.94999694824219</v>
      </c>
      <c r="E929" s="21">
        <v>247.80999755859375</v>
      </c>
      <c r="F929" s="16">
        <f>(StockData[[#This Row],[Close]]-E930)/E930</f>
        <v>2.1012692940752885E-2</v>
      </c>
      <c r="G929" s="21">
        <v>26541100</v>
      </c>
      <c r="H929" s="21">
        <f>IF(ISNUMBER(E929),MAX($E$2:E929),"")</f>
        <v>542.07000732421875</v>
      </c>
      <c r="I929" s="21">
        <f>IF(AND(ISNUMBER(E929),ISNUMBER(H929)),E929/H929-1,"")</f>
        <v>-0.54284503069660606</v>
      </c>
      <c r="L929"/>
      <c r="M929"/>
      <c r="N929" s="2">
        <v>44957</v>
      </c>
      <c r="O929" s="21">
        <v>401.1300048828125</v>
      </c>
      <c r="P929" s="21">
        <v>406.52999877929688</v>
      </c>
      <c r="Q929" s="21">
        <v>400.76998901367188</v>
      </c>
      <c r="R929" s="21">
        <v>406.48001098632813</v>
      </c>
      <c r="S929">
        <v>86811800</v>
      </c>
      <c r="T929" s="16">
        <f>(SP500_Data[[#This Row],[Close]]-R930)/R930</f>
        <v>1.4703349315466621E-2</v>
      </c>
      <c r="U929" s="21">
        <v>108111300</v>
      </c>
    </row>
    <row r="930" spans="1:21" x14ac:dyDescent="0.25">
      <c r="A930" s="2">
        <v>44956</v>
      </c>
      <c r="B930" s="21">
        <v>244.50999450683591</v>
      </c>
      <c r="C930" s="21">
        <v>245.6000061035156</v>
      </c>
      <c r="D930" s="21">
        <v>242.19999694824219</v>
      </c>
      <c r="E930" s="21">
        <v>242.71000671386719</v>
      </c>
      <c r="F930" s="16">
        <f>(StockData[[#This Row],[Close]]-E931)/E931</f>
        <v>-2.1961625031496963E-2</v>
      </c>
      <c r="G930" s="21">
        <v>25867400</v>
      </c>
      <c r="H930" s="21">
        <f>IF(ISNUMBER(E930),MAX($E$2:E930),"")</f>
        <v>542.07000732421875</v>
      </c>
      <c r="I930" s="21">
        <f>IF(AND(ISNUMBER(E930),ISNUMBER(H930)),E930/H930-1,"")</f>
        <v>-0.55225339267166029</v>
      </c>
      <c r="L930"/>
      <c r="M930"/>
      <c r="N930" s="2">
        <v>44956</v>
      </c>
      <c r="O930" s="21">
        <v>402.79998779296869</v>
      </c>
      <c r="P930" s="21">
        <v>405.1300048828125</v>
      </c>
      <c r="Q930" s="21">
        <v>400.27999877929688</v>
      </c>
      <c r="R930" s="21">
        <v>400.58999633789063</v>
      </c>
      <c r="S930">
        <v>74202000</v>
      </c>
      <c r="T930" s="16">
        <f>(SP500_Data[[#This Row],[Close]]-R931)/R931</f>
        <v>-1.2546826143232055E-2</v>
      </c>
      <c r="U930" s="21">
        <v>123782500</v>
      </c>
    </row>
    <row r="931" spans="1:21" x14ac:dyDescent="0.25">
      <c r="A931" s="2">
        <v>44953</v>
      </c>
      <c r="B931" s="21">
        <v>248.99000549316409</v>
      </c>
      <c r="C931" s="21">
        <v>249.83000183105469</v>
      </c>
      <c r="D931" s="21">
        <v>246.83000183105469</v>
      </c>
      <c r="E931" s="21">
        <v>248.16000366210935</v>
      </c>
      <c r="F931" s="16">
        <f>(StockData[[#This Row],[Close]]-E932)/E932</f>
        <v>6.4517605689252651E-4</v>
      </c>
      <c r="G931" s="21">
        <v>26498900</v>
      </c>
      <c r="H931" s="21">
        <f>IF(ISNUMBER(E931),MAX($E$2:E931),"")</f>
        <v>542.07000732421875</v>
      </c>
      <c r="I931" s="21">
        <f>IF(AND(ISNUMBER(E931),ISNUMBER(H931)),E931/H931-1,"")</f>
        <v>-0.54219934637763156</v>
      </c>
      <c r="L931"/>
      <c r="M931"/>
      <c r="N931" s="2">
        <v>44953</v>
      </c>
      <c r="O931" s="21">
        <v>403.66000366210938</v>
      </c>
      <c r="P931" s="21">
        <v>408.16000366210938</v>
      </c>
      <c r="Q931" s="21">
        <v>403.44000244140625</v>
      </c>
      <c r="R931" s="21">
        <v>405.67999267578131</v>
      </c>
      <c r="S931">
        <v>68346200</v>
      </c>
      <c r="T931" s="16">
        <f>(SP500_Data[[#This Row],[Close]]-R932)/R932</f>
        <v>2.2976965430050816E-3</v>
      </c>
      <c r="U931" s="21">
        <v>75405800</v>
      </c>
    </row>
    <row r="932" spans="1:21" x14ac:dyDescent="0.25">
      <c r="A932" s="2">
        <v>44952</v>
      </c>
      <c r="B932" s="21">
        <v>243.6499938964844</v>
      </c>
      <c r="C932" s="21">
        <v>248.30999755859375</v>
      </c>
      <c r="D932" s="21">
        <v>242</v>
      </c>
      <c r="E932" s="21">
        <v>248</v>
      </c>
      <c r="F932" s="16">
        <f>(StockData[[#This Row],[Close]]-E933)/E933</f>
        <v>3.0713600311301874E-2</v>
      </c>
      <c r="G932" s="21">
        <v>33454500</v>
      </c>
      <c r="H932" s="21">
        <f>IF(ISNUMBER(E932),MAX($E$2:E932),"")</f>
        <v>542.07000732421875</v>
      </c>
      <c r="I932" s="21">
        <f>IF(AND(ISNUMBER(E932),ISNUMBER(H932)),E932/H932-1,"")</f>
        <v>-0.5424945179605406</v>
      </c>
      <c r="L932"/>
      <c r="M932"/>
      <c r="N932" s="2">
        <v>44952</v>
      </c>
      <c r="O932" s="21">
        <v>403.1300048828125</v>
      </c>
      <c r="P932" s="21">
        <v>404.92001342773438</v>
      </c>
      <c r="Q932" s="21">
        <v>400.02999877929688</v>
      </c>
      <c r="R932" s="21">
        <v>404.75</v>
      </c>
      <c r="S932">
        <v>72287400</v>
      </c>
      <c r="T932" s="16">
        <f>(SP500_Data[[#This Row],[Close]]-R933)/R933</f>
        <v>1.0990368001509909E-2</v>
      </c>
      <c r="U932" s="21">
        <v>81447700</v>
      </c>
    </row>
    <row r="933" spans="1:21" x14ac:dyDescent="0.25">
      <c r="A933" s="2">
        <v>44951</v>
      </c>
      <c r="B933" s="21">
        <v>234.47999572753903</v>
      </c>
      <c r="C933" s="21">
        <v>243.30000305175781</v>
      </c>
      <c r="D933" s="21">
        <v>230.8999938964844</v>
      </c>
      <c r="E933" s="21">
        <v>240.61000061035156</v>
      </c>
      <c r="F933" s="16">
        <f>(StockData[[#This Row],[Close]]-E934)/E934</f>
        <v>-5.9080842647799663E-3</v>
      </c>
      <c r="G933" s="21">
        <v>66526600</v>
      </c>
      <c r="H933" s="21">
        <f>IF(ISNUMBER(E933),MAX($E$2:E933),"")</f>
        <v>542.07000732421875</v>
      </c>
      <c r="I933" s="21">
        <f>IF(AND(ISNUMBER(E933),ISNUMBER(H933)),E933/H933-1,"")</f>
        <v>-0.55612744228728417</v>
      </c>
      <c r="L933"/>
      <c r="M933"/>
      <c r="N933" s="2">
        <v>44951</v>
      </c>
      <c r="O933" s="21">
        <v>395.95001220703131</v>
      </c>
      <c r="P933" s="21">
        <v>400.70001220703131</v>
      </c>
      <c r="Q933" s="21">
        <v>393.55999755859375</v>
      </c>
      <c r="R933" s="21">
        <v>400.35000610351563</v>
      </c>
      <c r="S933">
        <v>84800300</v>
      </c>
      <c r="T933" s="16">
        <f>(SP500_Data[[#This Row],[Close]]-R934)/R934</f>
        <v>3.7479733110733481E-4</v>
      </c>
      <c r="U933" s="21">
        <v>60737900</v>
      </c>
    </row>
    <row r="934" spans="1:21" x14ac:dyDescent="0.25">
      <c r="A934" s="2">
        <v>44950</v>
      </c>
      <c r="B934" s="21">
        <v>242.5</v>
      </c>
      <c r="C934" s="21">
        <v>243.94999694824219</v>
      </c>
      <c r="D934" s="21">
        <v>240.44000244140625</v>
      </c>
      <c r="E934" s="21">
        <v>242.03999328613281</v>
      </c>
      <c r="F934" s="16">
        <f>(StockData[[#This Row],[Close]]-E935)/E935</f>
        <v>-2.2261049585528695E-3</v>
      </c>
      <c r="G934" s="21">
        <v>40234400</v>
      </c>
      <c r="H934" s="21">
        <f>IF(ISNUMBER(E934),MAX($E$2:E934),"")</f>
        <v>542.07000732421875</v>
      </c>
      <c r="I934" s="21">
        <f>IF(AND(ISNUMBER(E934),ISNUMBER(H934)),E934/H934-1,"")</f>
        <v>-0.55348942015645275</v>
      </c>
      <c r="L934"/>
      <c r="M934"/>
      <c r="N934" s="2">
        <v>44950</v>
      </c>
      <c r="O934" s="21">
        <v>398.8800048828125</v>
      </c>
      <c r="P934" s="21">
        <v>401.14999389648438</v>
      </c>
      <c r="Q934" s="21">
        <v>397.6400146484375</v>
      </c>
      <c r="R934" s="21">
        <v>400.20001220703131</v>
      </c>
      <c r="S934">
        <v>59524900</v>
      </c>
      <c r="T934" s="16">
        <f>(SP500_Data[[#This Row],[Close]]-R935)/R935</f>
        <v>-1.0732912426441186E-3</v>
      </c>
      <c r="U934" s="21">
        <v>65927900</v>
      </c>
    </row>
    <row r="935" spans="1:21" x14ac:dyDescent="0.25">
      <c r="A935" s="2">
        <v>44949</v>
      </c>
      <c r="B935" s="21">
        <v>241.1000061035156</v>
      </c>
      <c r="C935" s="21">
        <v>245.16999816894531</v>
      </c>
      <c r="D935" s="21">
        <v>239.6499938964844</v>
      </c>
      <c r="E935" s="21">
        <v>242.58000183105469</v>
      </c>
      <c r="F935" s="16">
        <f>(StockData[[#This Row],[Close]]-E936)/E936</f>
        <v>9.8243301904877688E-3</v>
      </c>
      <c r="G935" s="21">
        <v>31934000</v>
      </c>
      <c r="H935" s="21">
        <f>IF(ISNUMBER(E935),MAX($E$2:E935),"")</f>
        <v>542.07000732421875</v>
      </c>
      <c r="I935" s="21">
        <f>IF(AND(ISNUMBER(E935),ISNUMBER(H935)),E935/H935-1,"")</f>
        <v>-0.5524932231014128</v>
      </c>
      <c r="L935"/>
      <c r="M935"/>
      <c r="N935" s="2">
        <v>44949</v>
      </c>
      <c r="O935" s="21">
        <v>396.72000122070313</v>
      </c>
      <c r="P935" s="21">
        <v>402.64999389648438</v>
      </c>
      <c r="Q935" s="21">
        <v>395.72000122070313</v>
      </c>
      <c r="R935" s="21">
        <v>400.6300048828125</v>
      </c>
      <c r="S935">
        <v>84178800</v>
      </c>
      <c r="T935" s="16">
        <f>(SP500_Data[[#This Row],[Close]]-R936)/R936</f>
        <v>1.1998585281936845E-2</v>
      </c>
      <c r="U935" s="21">
        <v>77972200</v>
      </c>
    </row>
    <row r="936" spans="1:21" x14ac:dyDescent="0.25">
      <c r="A936" s="2">
        <v>44946</v>
      </c>
      <c r="B936" s="21">
        <v>234.86000061035156</v>
      </c>
      <c r="C936" s="21">
        <v>240.74000549316409</v>
      </c>
      <c r="D936" s="21">
        <v>234.50999450683591</v>
      </c>
      <c r="E936" s="21">
        <v>240.22000122070313</v>
      </c>
      <c r="F936" s="16">
        <f>(StockData[[#This Row],[Close]]-E937)/E937</f>
        <v>3.5743581281919901E-2</v>
      </c>
      <c r="G936" s="21">
        <v>35389800</v>
      </c>
      <c r="H936" s="21">
        <f>IF(ISNUMBER(E936),MAX($E$2:E936),"")</f>
        <v>542.07000732421875</v>
      </c>
      <c r="I936" s="21">
        <f>IF(AND(ISNUMBER(E936),ISNUMBER(H936)),E936/H936-1,"")</f>
        <v>-0.55684690542743021</v>
      </c>
      <c r="L936"/>
      <c r="M936"/>
      <c r="N936" s="2">
        <v>44946</v>
      </c>
      <c r="O936" s="21">
        <v>390.10000610351563</v>
      </c>
      <c r="P936" s="21">
        <v>396.04000854492188</v>
      </c>
      <c r="Q936" s="21">
        <v>388.3800048828125</v>
      </c>
      <c r="R936" s="21">
        <v>395.8800048828125</v>
      </c>
      <c r="S936">
        <v>91806400</v>
      </c>
      <c r="T936" s="16">
        <f>(SP500_Data[[#This Row],[Close]]-R937)/R937</f>
        <v>1.862903962919071E-2</v>
      </c>
      <c r="U936" s="21">
        <v>77289800</v>
      </c>
    </row>
    <row r="937" spans="1:21" x14ac:dyDescent="0.25">
      <c r="A937" s="2">
        <v>44945</v>
      </c>
      <c r="B937" s="21">
        <v>233.77999877929688</v>
      </c>
      <c r="C937" s="21">
        <v>235.52000427246097</v>
      </c>
      <c r="D937" s="21">
        <v>230.67999267578125</v>
      </c>
      <c r="E937" s="21">
        <v>231.92999267578125</v>
      </c>
      <c r="F937" s="16">
        <f>(StockData[[#This Row],[Close]]-E938)/E938</f>
        <v>-1.6453945646848166E-2</v>
      </c>
      <c r="G937" s="21">
        <v>28623000</v>
      </c>
      <c r="H937" s="21">
        <f>IF(ISNUMBER(E937),MAX($E$2:E937),"")</f>
        <v>542.07000732421875</v>
      </c>
      <c r="I937" s="21">
        <f>IF(AND(ISNUMBER(E937),ISNUMBER(H937)),E937/H937-1,"")</f>
        <v>-0.57214014879620323</v>
      </c>
      <c r="L937"/>
      <c r="M937"/>
      <c r="N937" s="2">
        <v>44945</v>
      </c>
      <c r="O937" s="21">
        <v>389.3599853515625</v>
      </c>
      <c r="P937" s="21">
        <v>391.07998657226563</v>
      </c>
      <c r="Q937" s="21">
        <v>387.260009765625</v>
      </c>
      <c r="R937" s="21">
        <v>388.6400146484375</v>
      </c>
      <c r="S937">
        <v>86958900</v>
      </c>
      <c r="T937" s="16">
        <f>(SP500_Data[[#This Row],[Close]]-R938)/R938</f>
        <v>-7.2798172546666975E-3</v>
      </c>
      <c r="U937" s="21">
        <v>85342700</v>
      </c>
    </row>
    <row r="938" spans="1:21" x14ac:dyDescent="0.25">
      <c r="A938" s="2">
        <v>44944</v>
      </c>
      <c r="B938" s="21">
        <v>241.57000732421875</v>
      </c>
      <c r="C938" s="21">
        <v>242.3800048828125</v>
      </c>
      <c r="D938" s="21">
        <v>235.52000427246097</v>
      </c>
      <c r="E938" s="21">
        <v>235.80999755859375</v>
      </c>
      <c r="F938" s="16">
        <f>(StockData[[#This Row],[Close]]-E939)/E939</f>
        <v>-1.8889155105602635E-2</v>
      </c>
      <c r="G938" s="21">
        <v>30028700</v>
      </c>
      <c r="H938" s="21">
        <f>IF(ISNUMBER(E938),MAX($E$2:E938),"")</f>
        <v>542.07000732421875</v>
      </c>
      <c r="I938" s="21">
        <f>IF(AND(ISNUMBER(E938),ISNUMBER(H938)),E938/H938-1,"")</f>
        <v>-0.56498239273077344</v>
      </c>
      <c r="L938"/>
      <c r="M938"/>
      <c r="N938" s="2">
        <v>44944</v>
      </c>
      <c r="O938" s="21">
        <v>399.010009765625</v>
      </c>
      <c r="P938" s="21">
        <v>400.1199951171875</v>
      </c>
      <c r="Q938" s="21">
        <v>391.27999877929688</v>
      </c>
      <c r="R938" s="21">
        <v>391.489990234375</v>
      </c>
      <c r="S938">
        <v>99632300</v>
      </c>
      <c r="T938" s="16">
        <f>(SP500_Data[[#This Row],[Close]]-R939)/R939</f>
        <v>-1.5788015568668313E-2</v>
      </c>
      <c r="U938" s="21">
        <v>76398200</v>
      </c>
    </row>
    <row r="939" spans="1:21" x14ac:dyDescent="0.25">
      <c r="A939" s="2">
        <v>44943</v>
      </c>
      <c r="B939" s="21">
        <v>237.97000122070313</v>
      </c>
      <c r="C939" s="21">
        <v>240.91000366210935</v>
      </c>
      <c r="D939" s="21">
        <v>237.08999633789065</v>
      </c>
      <c r="E939" s="21">
        <v>240.3500061035156</v>
      </c>
      <c r="F939" s="16">
        <f>(StockData[[#This Row],[Close]]-E940)/E940</f>
        <v>4.681730535380485E-3</v>
      </c>
      <c r="G939" s="21">
        <v>29831300</v>
      </c>
      <c r="H939" s="21">
        <f>IF(ISNUMBER(E939),MAX($E$2:E939),"")</f>
        <v>542.07000732421875</v>
      </c>
      <c r="I939" s="21">
        <f>IF(AND(ISNUMBER(E939),ISNUMBER(H939)),E939/H939-1,"")</f>
        <v>-0.5566070749976777</v>
      </c>
      <c r="L939"/>
      <c r="M939"/>
      <c r="N939" s="2">
        <v>44943</v>
      </c>
      <c r="O939" s="21">
        <v>398.48001098632813</v>
      </c>
      <c r="P939" s="21">
        <v>400.23001098632813</v>
      </c>
      <c r="Q939" s="21">
        <v>397.05999755859375</v>
      </c>
      <c r="R939" s="21">
        <v>397.76998901367188</v>
      </c>
      <c r="S939">
        <v>62677300</v>
      </c>
      <c r="T939" s="16">
        <f>(SP500_Data[[#This Row],[Close]]-R940)/R940</f>
        <v>-1.8318970798698244E-3</v>
      </c>
      <c r="U939" s="21">
        <v>144566700</v>
      </c>
    </row>
    <row r="940" spans="1:21" x14ac:dyDescent="0.25">
      <c r="A940" s="2">
        <v>44939</v>
      </c>
      <c r="B940" s="21">
        <v>237</v>
      </c>
      <c r="C940" s="21">
        <v>239.3699951171875</v>
      </c>
      <c r="D940" s="21">
        <v>234.91999816894531</v>
      </c>
      <c r="E940" s="21">
        <v>239.22999572753903</v>
      </c>
      <c r="F940" s="16">
        <f>(StockData[[#This Row],[Close]]-E941)/E941</f>
        <v>3.0187465401265989E-3</v>
      </c>
      <c r="G940" s="21">
        <v>21333300</v>
      </c>
      <c r="H940" s="21">
        <f>IF(ISNUMBER(E940),MAX($E$2:E940),"")</f>
        <v>542.07000732421875</v>
      </c>
      <c r="I940" s="21">
        <f>IF(AND(ISNUMBER(E940),ISNUMBER(H940)),E940/H940-1,"")</f>
        <v>-0.55867324792892914</v>
      </c>
      <c r="L940"/>
      <c r="M940"/>
      <c r="N940" s="2">
        <v>44939</v>
      </c>
      <c r="O940" s="21">
        <v>393.6199951171875</v>
      </c>
      <c r="P940" s="21">
        <v>399.10000610351563</v>
      </c>
      <c r="Q940" s="21">
        <v>393.33999633789063</v>
      </c>
      <c r="R940" s="21">
        <v>398.5</v>
      </c>
      <c r="S940">
        <v>63903900</v>
      </c>
      <c r="T940" s="16">
        <f>(SP500_Data[[#This Row],[Close]]-R941)/R941</f>
        <v>3.8795056884117999E-3</v>
      </c>
      <c r="U940" s="21">
        <v>52310000</v>
      </c>
    </row>
    <row r="941" spans="1:21" x14ac:dyDescent="0.25">
      <c r="A941" s="2">
        <v>44938</v>
      </c>
      <c r="B941" s="21">
        <v>235.25999450683591</v>
      </c>
      <c r="C941" s="21">
        <v>239.8999938964844</v>
      </c>
      <c r="D941" s="21">
        <v>233.55999755859375</v>
      </c>
      <c r="E941" s="21">
        <v>238.50999450683591</v>
      </c>
      <c r="F941" s="16">
        <f>(StockData[[#This Row],[Close]]-E942)/E942</f>
        <v>1.1621453894569856E-2</v>
      </c>
      <c r="G941" s="21">
        <v>27269500</v>
      </c>
      <c r="H941" s="21">
        <f>IF(ISNUMBER(E941),MAX($E$2:E941),"")</f>
        <v>542.07000732421875</v>
      </c>
      <c r="I941" s="21">
        <f>IF(AND(ISNUMBER(E941),ISNUMBER(H941)),E941/H941-1,"")</f>
        <v>-0.56000149190290816</v>
      </c>
      <c r="L941"/>
      <c r="M941"/>
      <c r="N941" s="2">
        <v>44938</v>
      </c>
      <c r="O941" s="21">
        <v>396.67001342773438</v>
      </c>
      <c r="P941" s="21">
        <v>398.489990234375</v>
      </c>
      <c r="Q941" s="21">
        <v>392.42001342773438</v>
      </c>
      <c r="R941" s="21">
        <v>396.95999145507813</v>
      </c>
      <c r="S941">
        <v>90157700</v>
      </c>
      <c r="T941" s="16">
        <f>(SP500_Data[[#This Row],[Close]]-R942)/R942</f>
        <v>3.6407829728081673E-3</v>
      </c>
      <c r="U941" s="21">
        <v>67881600</v>
      </c>
    </row>
    <row r="942" spans="1:21" x14ac:dyDescent="0.25">
      <c r="A942" s="2">
        <v>44937</v>
      </c>
      <c r="B942" s="21">
        <v>231.28999328613281</v>
      </c>
      <c r="C942" s="21">
        <v>235.94999694824219</v>
      </c>
      <c r="D942" s="21">
        <v>231.11000061035156</v>
      </c>
      <c r="E942" s="21">
        <v>235.77000427246097</v>
      </c>
      <c r="F942" s="16">
        <f>(StockData[[#This Row],[Close]]-E943)/E943</f>
        <v>3.0238138450454095E-2</v>
      </c>
      <c r="G942" s="21">
        <v>28669300</v>
      </c>
      <c r="H942" s="21">
        <f>IF(ISNUMBER(E942),MAX($E$2:E942),"")</f>
        <v>542.07000732421875</v>
      </c>
      <c r="I942" s="21">
        <f>IF(AND(ISNUMBER(E942),ISNUMBER(H942)),E942/H942-1,"")</f>
        <v>-0.56505617155194487</v>
      </c>
      <c r="L942"/>
      <c r="M942"/>
      <c r="N942" s="2">
        <v>44937</v>
      </c>
      <c r="O942" s="21">
        <v>392.23001098632813</v>
      </c>
      <c r="P942" s="21">
        <v>395.60000610351563</v>
      </c>
      <c r="Q942" s="21">
        <v>391.3800048828125</v>
      </c>
      <c r="R942" s="21">
        <v>395.51998901367188</v>
      </c>
      <c r="S942">
        <v>68881100</v>
      </c>
      <c r="T942" s="16">
        <f>(SP500_Data[[#This Row],[Close]]-R943)/R943</f>
        <v>1.2647863718670707E-2</v>
      </c>
      <c r="U942" s="21">
        <v>30545400</v>
      </c>
    </row>
    <row r="943" spans="1:21" x14ac:dyDescent="0.25">
      <c r="A943" s="2">
        <v>44936</v>
      </c>
      <c r="B943" s="21">
        <v>227.75999450683591</v>
      </c>
      <c r="C943" s="21">
        <v>231.30999755859375</v>
      </c>
      <c r="D943" s="21">
        <v>227.33000183105469</v>
      </c>
      <c r="E943" s="21">
        <v>228.8500061035156</v>
      </c>
      <c r="F943" s="16">
        <f>(StockData[[#This Row],[Close]]-E944)/E944</f>
        <v>7.6171672398789008E-3</v>
      </c>
      <c r="G943" s="21">
        <v>27033900</v>
      </c>
      <c r="H943" s="21">
        <f>IF(ISNUMBER(E943),MAX($E$2:E943),"")</f>
        <v>542.07000732421875</v>
      </c>
      <c r="I943" s="21">
        <f>IF(AND(ISNUMBER(E943),ISNUMBER(H943)),E943/H943-1,"")</f>
        <v>-0.57782204694708816</v>
      </c>
      <c r="L943"/>
      <c r="M943"/>
      <c r="N943" s="2">
        <v>44936</v>
      </c>
      <c r="O943" s="21">
        <v>387.25</v>
      </c>
      <c r="P943" s="21">
        <v>390.64999389648438</v>
      </c>
      <c r="Q943" s="21">
        <v>386.26998901367188</v>
      </c>
      <c r="R943" s="21">
        <v>390.57998657226563</v>
      </c>
      <c r="S943">
        <v>65358100</v>
      </c>
      <c r="T943" s="16">
        <f>(SP500_Data[[#This Row],[Close]]-R944)/R944</f>
        <v>7.0128430965562798E-3</v>
      </c>
      <c r="U943" s="21">
        <v>68261600</v>
      </c>
    </row>
    <row r="944" spans="1:21" x14ac:dyDescent="0.25">
      <c r="A944" s="2">
        <v>44935</v>
      </c>
      <c r="B944" s="21">
        <v>226.44999694824219</v>
      </c>
      <c r="C944" s="21">
        <v>231.24000549316409</v>
      </c>
      <c r="D944" s="21">
        <v>226.41000366210935</v>
      </c>
      <c r="E944" s="21">
        <v>227.1199951171875</v>
      </c>
      <c r="F944" s="16">
        <f>(StockData[[#This Row],[Close]]-E945)/E945</f>
        <v>9.7363735949743471E-3</v>
      </c>
      <c r="G944" s="21">
        <v>27369800</v>
      </c>
      <c r="H944" s="21">
        <f>IF(ISNUMBER(E944),MAX($E$2:E944),"")</f>
        <v>542.07000732421875</v>
      </c>
      <c r="I944" s="21">
        <f>IF(AND(ISNUMBER(E944),ISNUMBER(H944)),E944/H944-1,"")</f>
        <v>-0.58101353690770752</v>
      </c>
      <c r="L944"/>
      <c r="M944"/>
      <c r="N944" s="2">
        <v>44935</v>
      </c>
      <c r="O944" s="21">
        <v>390.3699951171875</v>
      </c>
      <c r="P944" s="21">
        <v>393.70001220703131</v>
      </c>
      <c r="Q944" s="21">
        <v>387.67001342773438</v>
      </c>
      <c r="R944" s="21">
        <v>387.8599853515625</v>
      </c>
      <c r="S944">
        <v>73978100</v>
      </c>
      <c r="T944" s="16">
        <f>(SP500_Data[[#This Row],[Close]]-R945)/R945</f>
        <v>-5.6689658914466556E-4</v>
      </c>
      <c r="U944" s="21">
        <v>60429000</v>
      </c>
    </row>
    <row r="945" spans="1:21" x14ac:dyDescent="0.25">
      <c r="A945" s="2">
        <v>44932</v>
      </c>
      <c r="B945" s="21">
        <v>223</v>
      </c>
      <c r="C945" s="21">
        <v>225.75999450683591</v>
      </c>
      <c r="D945" s="21">
        <v>219.3500061035156</v>
      </c>
      <c r="E945" s="21">
        <v>224.92999267578125</v>
      </c>
      <c r="F945" s="16">
        <f>(StockData[[#This Row],[Close]]-E946)/E946</f>
        <v>1.1785322954254244E-2</v>
      </c>
      <c r="G945" s="21">
        <v>43613600</v>
      </c>
      <c r="H945" s="21">
        <f>IF(ISNUMBER(E945),MAX($E$2:E945),"")</f>
        <v>542.07000732421875</v>
      </c>
      <c r="I945" s="21">
        <f>IF(AND(ISNUMBER(E945),ISNUMBER(H945)),E945/H945-1,"")</f>
        <v>-0.58505360998280087</v>
      </c>
      <c r="L945"/>
      <c r="M945"/>
      <c r="N945" s="2">
        <v>44932</v>
      </c>
      <c r="O945" s="21">
        <v>382.6099853515625</v>
      </c>
      <c r="P945" s="21">
        <v>389.25</v>
      </c>
      <c r="Q945" s="21">
        <v>379.41000366210938</v>
      </c>
      <c r="R945" s="21">
        <v>388.07998657226563</v>
      </c>
      <c r="S945">
        <v>104189600</v>
      </c>
      <c r="T945" s="16">
        <f>(SP500_Data[[#This Row],[Close]]-R946)/R946</f>
        <v>2.2932103899731038E-2</v>
      </c>
      <c r="U945" s="21">
        <v>51243200</v>
      </c>
    </row>
    <row r="946" spans="1:21" x14ac:dyDescent="0.25">
      <c r="A946" s="2">
        <v>44931</v>
      </c>
      <c r="B946" s="21">
        <v>227.19999694824219</v>
      </c>
      <c r="C946" s="21">
        <v>227.55000305175781</v>
      </c>
      <c r="D946" s="21">
        <v>221.75999450683591</v>
      </c>
      <c r="E946" s="21">
        <v>222.30999755859375</v>
      </c>
      <c r="F946" s="16">
        <f>(StockData[[#This Row],[Close]]-E947)/E947</f>
        <v>-2.9637749297369627E-2</v>
      </c>
      <c r="G946" s="21">
        <v>39585600</v>
      </c>
      <c r="H946" s="21">
        <f>IF(ISNUMBER(E946),MAX($E$2:E946),"")</f>
        <v>542.07000732421875</v>
      </c>
      <c r="I946" s="21">
        <f>IF(AND(ISNUMBER(E946),ISNUMBER(H946)),E946/H946-1,"")</f>
        <v>-0.58988692501921181</v>
      </c>
      <c r="L946"/>
      <c r="M946"/>
      <c r="N946" s="2">
        <v>44931</v>
      </c>
      <c r="O946" s="21">
        <v>381.72000122070313</v>
      </c>
      <c r="P946" s="21">
        <v>381.83999633789063</v>
      </c>
      <c r="Q946" s="21">
        <v>378.760009765625</v>
      </c>
      <c r="R946" s="21">
        <v>379.3800048828125</v>
      </c>
      <c r="S946">
        <v>76970500</v>
      </c>
      <c r="T946" s="16">
        <f>(SP500_Data[[#This Row],[Close]]-R947)/R947</f>
        <v>-1.1413395797773496E-2</v>
      </c>
      <c r="U946" s="21">
        <v>92922500</v>
      </c>
    </row>
    <row r="947" spans="1:21" x14ac:dyDescent="0.25">
      <c r="A947" s="2">
        <v>44930</v>
      </c>
      <c r="B947" s="21">
        <v>232.27999877929688</v>
      </c>
      <c r="C947" s="21">
        <v>232.8699951171875</v>
      </c>
      <c r="D947" s="21">
        <v>225.96000671386719</v>
      </c>
      <c r="E947" s="21">
        <v>229.1000061035156</v>
      </c>
      <c r="F947" s="16">
        <f>(StockData[[#This Row],[Close]]-E948)/E948</f>
        <v>-4.3743199129488694E-2</v>
      </c>
      <c r="G947" s="21">
        <v>50623400</v>
      </c>
      <c r="H947" s="21">
        <f>IF(ISNUMBER(E947),MAX($E$2:E947),"")</f>
        <v>542.07000732421875</v>
      </c>
      <c r="I947" s="21">
        <f>IF(AND(ISNUMBER(E947),ISNUMBER(H947)),E947/H947-1,"")</f>
        <v>-0.57736085190470976</v>
      </c>
      <c r="L947"/>
      <c r="M947"/>
      <c r="N947" s="2">
        <v>44930</v>
      </c>
      <c r="O947" s="21">
        <v>383.17999267578131</v>
      </c>
      <c r="P947" s="21">
        <v>385.8800048828125</v>
      </c>
      <c r="Q947" s="21">
        <v>380</v>
      </c>
      <c r="R947" s="21">
        <v>383.760009765625</v>
      </c>
      <c r="S947">
        <v>85934100</v>
      </c>
      <c r="T947" s="16">
        <f>(SP500_Data[[#This Row],[Close]]-R948)/R948</f>
        <v>7.720189025949147E-3</v>
      </c>
      <c r="U947" s="21">
        <v>74496300</v>
      </c>
    </row>
    <row r="948" spans="1:21" x14ac:dyDescent="0.25">
      <c r="A948" s="2">
        <v>44929</v>
      </c>
      <c r="B948" s="21">
        <v>243.08000183105469</v>
      </c>
      <c r="C948" s="21">
        <v>245.75</v>
      </c>
      <c r="D948" s="21">
        <v>237.3999938964844</v>
      </c>
      <c r="E948" s="21">
        <v>239.58000183105469</v>
      </c>
      <c r="F948" s="16">
        <f>(StockData[[#This Row],[Close]]-E949)/E949</f>
        <v>-1.0007734377207027E-3</v>
      </c>
      <c r="G948" s="21">
        <v>25740000</v>
      </c>
      <c r="H948" s="21">
        <f>IF(ISNUMBER(E948),MAX($E$2:E948),"")</f>
        <v>542.07000732421875</v>
      </c>
      <c r="I948" s="21">
        <f>IF(AND(ISNUMBER(E948),ISNUMBER(H948)),E948/H948-1,"")</f>
        <v>-0.55802756360995465</v>
      </c>
      <c r="L948"/>
      <c r="M948"/>
      <c r="N948" s="2">
        <v>44929</v>
      </c>
      <c r="O948" s="21">
        <v>384.3699951171875</v>
      </c>
      <c r="P948" s="21">
        <v>386.42999267578131</v>
      </c>
      <c r="Q948" s="21">
        <v>377.82998657226563</v>
      </c>
      <c r="R948" s="21">
        <v>380.82000732421869</v>
      </c>
      <c r="S948">
        <v>74850700</v>
      </c>
      <c r="T948" s="16">
        <f>(SP500_Data[[#This Row],[Close]]-R949)/R949</f>
        <v>-4.2098825468627312E-3</v>
      </c>
      <c r="U948" s="21">
        <v>68508500</v>
      </c>
    </row>
    <row r="949" spans="1:21" x14ac:dyDescent="0.25">
      <c r="A949" s="2">
        <v>44925</v>
      </c>
      <c r="B949" s="21">
        <v>238.21000671386719</v>
      </c>
      <c r="C949" s="21">
        <v>239.96000671386719</v>
      </c>
      <c r="D949" s="21">
        <v>236.66000366210935</v>
      </c>
      <c r="E949" s="21">
        <v>239.82000732421875</v>
      </c>
      <c r="F949" s="16">
        <f>(StockData[[#This Row],[Close]]-E950)/E950</f>
        <v>-4.9375013889036319E-3</v>
      </c>
      <c r="G949" s="21">
        <v>21938500</v>
      </c>
      <c r="H949" s="21">
        <f>IF(ISNUMBER(E949),MAX($E$2:E949),"")</f>
        <v>542.07000732421875</v>
      </c>
      <c r="I949" s="21">
        <f>IF(AND(ISNUMBER(E949),ISNUMBER(H949)),E949/H949-1,"")</f>
        <v>-0.55758480623559115</v>
      </c>
      <c r="L949"/>
      <c r="M949"/>
      <c r="N949" s="2">
        <v>44925</v>
      </c>
      <c r="O949" s="21">
        <v>380.6400146484375</v>
      </c>
      <c r="P949" s="21">
        <v>382.57998657226563</v>
      </c>
      <c r="Q949" s="21">
        <v>378.42999267578131</v>
      </c>
      <c r="R949" s="21">
        <v>382.42999267578131</v>
      </c>
      <c r="S949">
        <v>84022200</v>
      </c>
      <c r="T949" s="16">
        <f>(SP500_Data[[#This Row],[Close]]-R950)/R950</f>
        <v>-2.634075107432964E-3</v>
      </c>
      <c r="U949" s="21">
        <v>93194500</v>
      </c>
    </row>
    <row r="950" spans="1:21" x14ac:dyDescent="0.25">
      <c r="A950" s="2">
        <v>44924</v>
      </c>
      <c r="B950" s="21">
        <v>235.6499938964844</v>
      </c>
      <c r="C950" s="21">
        <v>241.91999816894531</v>
      </c>
      <c r="D950" s="21">
        <v>235.6499938964844</v>
      </c>
      <c r="E950" s="21">
        <v>241.00999450683591</v>
      </c>
      <c r="F950" s="16">
        <f>(StockData[[#This Row],[Close]]-E951)/E951</f>
        <v>2.7629709466877189E-2</v>
      </c>
      <c r="G950" s="21">
        <v>19770700</v>
      </c>
      <c r="H950" s="21">
        <f>IF(ISNUMBER(E950),MAX($E$2:E950),"")</f>
        <v>542.07000732421875</v>
      </c>
      <c r="I950" s="21">
        <f>IF(AND(ISNUMBER(E950),ISNUMBER(H950)),E950/H950-1,"")</f>
        <v>-0.55538954147912323</v>
      </c>
      <c r="L950"/>
      <c r="M950"/>
      <c r="N950" s="2">
        <v>44924</v>
      </c>
      <c r="O950" s="21">
        <v>379.6300048828125</v>
      </c>
      <c r="P950" s="21">
        <v>384.35000610351563</v>
      </c>
      <c r="Q950" s="21">
        <v>379.07998657226563</v>
      </c>
      <c r="R950" s="21">
        <v>383.44000244140625</v>
      </c>
      <c r="S950">
        <v>66970900</v>
      </c>
      <c r="T950" s="16">
        <f>(SP500_Data[[#This Row],[Close]]-R951)/R951</f>
        <v>1.8000315173837815E-2</v>
      </c>
      <c r="U950" s="21">
        <v>71903500</v>
      </c>
    </row>
    <row r="951" spans="1:21" x14ac:dyDescent="0.25">
      <c r="A951" s="2">
        <v>44923</v>
      </c>
      <c r="B951" s="21">
        <v>236.88999938964844</v>
      </c>
      <c r="C951" s="21">
        <v>239.72000122070313</v>
      </c>
      <c r="D951" s="21">
        <v>234.16999816894531</v>
      </c>
      <c r="E951" s="21">
        <v>234.52999877929688</v>
      </c>
      <c r="F951" s="16">
        <f>(StockData[[#This Row],[Close]]-E952)/E952</f>
        <v>-1.0254928535280572E-2</v>
      </c>
      <c r="G951" s="21">
        <v>17457100</v>
      </c>
      <c r="H951" s="21">
        <f>IF(ISNUMBER(E951),MAX($E$2:E951),"")</f>
        <v>542.07000732421875</v>
      </c>
      <c r="I951" s="21">
        <f>IF(AND(ISNUMBER(E951),ISNUMBER(H951)),E951/H951-1,"")</f>
        <v>-0.56734370909582243</v>
      </c>
      <c r="L951"/>
      <c r="M951"/>
      <c r="N951" s="2">
        <v>44923</v>
      </c>
      <c r="O951" s="21">
        <v>381.32998657226563</v>
      </c>
      <c r="P951" s="21">
        <v>383.3900146484375</v>
      </c>
      <c r="Q951" s="21">
        <v>376.42001342773438</v>
      </c>
      <c r="R951" s="21">
        <v>376.66000366210938</v>
      </c>
      <c r="S951">
        <v>70911500</v>
      </c>
      <c r="T951" s="16">
        <f>(SP500_Data[[#This Row],[Close]]-R952)/R952</f>
        <v>-1.2427871814967776E-2</v>
      </c>
      <c r="U951" s="21">
        <v>93839900</v>
      </c>
    </row>
    <row r="952" spans="1:21" x14ac:dyDescent="0.25">
      <c r="A952" s="2">
        <v>44922</v>
      </c>
      <c r="B952" s="21">
        <v>238.69999694824219</v>
      </c>
      <c r="C952" s="21">
        <v>238.92999267578125</v>
      </c>
      <c r="D952" s="21">
        <v>235.83000183105469</v>
      </c>
      <c r="E952" s="21">
        <v>236.96000671386719</v>
      </c>
      <c r="F952" s="16">
        <f>(StockData[[#This Row],[Close]]-E953)/E953</f>
        <v>-7.4141877658805951E-3</v>
      </c>
      <c r="G952" s="21">
        <v>16688600</v>
      </c>
      <c r="H952" s="21">
        <f>IF(ISNUMBER(E952),MAX($E$2:E952),"")</f>
        <v>542.07000732421875</v>
      </c>
      <c r="I952" s="21">
        <f>IF(AND(ISNUMBER(E952),ISNUMBER(H952)),E952/H952-1,"")</f>
        <v>-0.56286087864636558</v>
      </c>
      <c r="L952"/>
      <c r="M952"/>
      <c r="N952" s="2">
        <v>44922</v>
      </c>
      <c r="O952" s="21">
        <v>382.79000854492188</v>
      </c>
      <c r="P952" s="21">
        <v>383.14999389648438</v>
      </c>
      <c r="Q952" s="21">
        <v>379.64999389648438</v>
      </c>
      <c r="R952" s="21">
        <v>381.39999389648438</v>
      </c>
      <c r="S952">
        <v>51638200</v>
      </c>
      <c r="T952" s="16">
        <f>(SP500_Data[[#This Row],[Close]]-R953)/R953</f>
        <v>-3.9435108803202628E-3</v>
      </c>
      <c r="U952" s="21">
        <v>141455800</v>
      </c>
    </row>
    <row r="953" spans="1:21" x14ac:dyDescent="0.25">
      <c r="A953" s="2">
        <v>44918</v>
      </c>
      <c r="B953" s="21">
        <v>236.11000061035156</v>
      </c>
      <c r="C953" s="21">
        <v>238.8699951171875</v>
      </c>
      <c r="D953" s="21">
        <v>233.94000244140625</v>
      </c>
      <c r="E953" s="21">
        <v>238.72999572753903</v>
      </c>
      <c r="F953" s="16">
        <f>(StockData[[#This Row],[Close]]-E954)/E954</f>
        <v>2.2670694848564025E-3</v>
      </c>
      <c r="G953" s="21">
        <v>21207000</v>
      </c>
      <c r="H953" s="21">
        <f>IF(ISNUMBER(E953),MAX($E$2:E953),"")</f>
        <v>542.07000732421875</v>
      </c>
      <c r="I953" s="21">
        <f>IF(AND(ISNUMBER(E953),ISNUMBER(H953)),E953/H953-1,"")</f>
        <v>-0.55959563801368617</v>
      </c>
      <c r="L953"/>
      <c r="M953"/>
      <c r="N953" s="2">
        <v>44918</v>
      </c>
      <c r="O953" s="21">
        <v>379.64999389648438</v>
      </c>
      <c r="P953" s="21">
        <v>383.05999755859375</v>
      </c>
      <c r="Q953" s="21">
        <v>378.02999877929688</v>
      </c>
      <c r="R953" s="21">
        <v>382.91000366210938</v>
      </c>
      <c r="S953">
        <v>59857300</v>
      </c>
      <c r="T953" s="16">
        <f>(SP500_Data[[#This Row],[Close]]-R954)/R954</f>
        <v>5.7522652720751258E-3</v>
      </c>
      <c r="U953" s="21">
        <v>78495500</v>
      </c>
    </row>
    <row r="954" spans="1:21" x14ac:dyDescent="0.25">
      <c r="A954" s="2">
        <v>44917</v>
      </c>
      <c r="B954" s="21">
        <v>241.25999450683591</v>
      </c>
      <c r="C954" s="21">
        <v>241.99000549316409</v>
      </c>
      <c r="D954" s="21">
        <v>233.8699951171875</v>
      </c>
      <c r="E954" s="21">
        <v>238.19000244140625</v>
      </c>
      <c r="F954" s="16">
        <f>(StockData[[#This Row],[Close]]-E955)/E955</f>
        <v>-2.5528742058475194E-2</v>
      </c>
      <c r="G954" s="21">
        <v>28651700</v>
      </c>
      <c r="H954" s="21">
        <f>IF(ISNUMBER(E954),MAX($E$2:E954),"")</f>
        <v>542.07000732421875</v>
      </c>
      <c r="I954" s="21">
        <f>IF(AND(ISNUMBER(E954),ISNUMBER(H954)),E954/H954-1,"")</f>
        <v>-0.56059180691961452</v>
      </c>
      <c r="L954"/>
      <c r="M954"/>
      <c r="N954" s="2">
        <v>44917</v>
      </c>
      <c r="O954" s="21">
        <v>383.04998779296869</v>
      </c>
      <c r="P954" s="21">
        <v>386.20999145507813</v>
      </c>
      <c r="Q954" s="21">
        <v>374.76998901367188</v>
      </c>
      <c r="R954" s="21">
        <v>380.72000122070313</v>
      </c>
      <c r="S954">
        <v>100120900</v>
      </c>
      <c r="T954" s="16">
        <f>(SP500_Data[[#This Row],[Close]]-R955)/R955</f>
        <v>-1.4266135745262025E-2</v>
      </c>
      <c r="U954" s="21">
        <v>84641100</v>
      </c>
    </row>
    <row r="955" spans="1:21" x14ac:dyDescent="0.25">
      <c r="A955" s="2">
        <v>44916</v>
      </c>
      <c r="B955" s="21">
        <v>241.69000244140625</v>
      </c>
      <c r="C955" s="21">
        <v>245.6199951171875</v>
      </c>
      <c r="D955" s="21">
        <v>240.11000061035156</v>
      </c>
      <c r="E955" s="21">
        <v>244.42999267578125</v>
      </c>
      <c r="F955" s="16">
        <f>(StockData[[#This Row],[Close]]-E956)/E956</f>
        <v>1.0876714602276008E-2</v>
      </c>
      <c r="G955" s="21">
        <v>23690600</v>
      </c>
      <c r="H955" s="21">
        <f>IF(ISNUMBER(E955),MAX($E$2:E955),"")</f>
        <v>542.07000732421875</v>
      </c>
      <c r="I955" s="21">
        <f>IF(AND(ISNUMBER(E955),ISNUMBER(H955)),E955/H955-1,"")</f>
        <v>-0.54908039667727881</v>
      </c>
      <c r="L955"/>
      <c r="M955"/>
      <c r="N955" s="2">
        <v>44916</v>
      </c>
      <c r="O955" s="21">
        <v>383.25</v>
      </c>
      <c r="P955" s="21">
        <v>387.41000366210938</v>
      </c>
      <c r="Q955" s="21">
        <v>382.69000244140625</v>
      </c>
      <c r="R955" s="21">
        <v>386.23001098632813</v>
      </c>
      <c r="S955">
        <v>78167400</v>
      </c>
      <c r="T955" s="16">
        <f>(SP500_Data[[#This Row],[Close]]-R956)/R956</f>
        <v>1.4952442091866297E-2</v>
      </c>
      <c r="U955" s="21">
        <v>68286900</v>
      </c>
    </row>
    <row r="956" spans="1:21" x14ac:dyDescent="0.25">
      <c r="A956" s="2">
        <v>44915</v>
      </c>
      <c r="B956" s="21">
        <v>239.3999938964844</v>
      </c>
      <c r="C956" s="21">
        <v>242.91000366210935</v>
      </c>
      <c r="D956" s="21">
        <v>238.41999816894531</v>
      </c>
      <c r="E956" s="21">
        <v>241.80000305175781</v>
      </c>
      <c r="F956" s="16">
        <f>(StockData[[#This Row],[Close]]-E957)/E957</f>
        <v>5.6144983183602165E-3</v>
      </c>
      <c r="G956" s="21">
        <v>25150800</v>
      </c>
      <c r="H956" s="21">
        <f>IF(ISNUMBER(E956),MAX($E$2:E956),"")</f>
        <v>542.07000732421875</v>
      </c>
      <c r="I956" s="21">
        <f>IF(AND(ISNUMBER(E956),ISNUMBER(H956)),E956/H956-1,"")</f>
        <v>-0.55393214938170476</v>
      </c>
      <c r="L956"/>
      <c r="M956"/>
      <c r="N956" s="2">
        <v>44915</v>
      </c>
      <c r="O956" s="21">
        <v>379.23001098632813</v>
      </c>
      <c r="P956" s="21">
        <v>382.23001098632813</v>
      </c>
      <c r="Q956" s="21">
        <v>377.85000610351563</v>
      </c>
      <c r="R956" s="21">
        <v>380.54000854492188</v>
      </c>
      <c r="S956">
        <v>74427200</v>
      </c>
      <c r="T956" s="16">
        <f>(SP500_Data[[#This Row],[Close]]-R957)/R957</f>
        <v>1.3684004691429308E-3</v>
      </c>
      <c r="U956" s="21">
        <v>103505200</v>
      </c>
    </row>
    <row r="957" spans="1:21" x14ac:dyDescent="0.25">
      <c r="A957" s="2">
        <v>44914</v>
      </c>
      <c r="B957" s="21">
        <v>244.86000061035156</v>
      </c>
      <c r="C957" s="21">
        <v>245.21000671386719</v>
      </c>
      <c r="D957" s="21">
        <v>238.71000671386719</v>
      </c>
      <c r="E957" s="21">
        <v>240.44999694824219</v>
      </c>
      <c r="F957" s="16">
        <f>(StockData[[#This Row],[Close]]-E958)/E958</f>
        <v>-1.7328070010458965E-2</v>
      </c>
      <c r="G957" s="21">
        <v>29696400</v>
      </c>
      <c r="H957" s="21">
        <f>IF(ISNUMBER(E957),MAX($E$2:E957),"")</f>
        <v>542.07000732421875</v>
      </c>
      <c r="I957" s="21">
        <f>IF(AND(ISNUMBER(E957),ISNUMBER(H957)),E957/H957-1,"")</f>
        <v>-0.55642261387019321</v>
      </c>
      <c r="L957"/>
      <c r="M957"/>
      <c r="N957" s="2">
        <v>44914</v>
      </c>
      <c r="O957" s="21">
        <v>383.47000122070313</v>
      </c>
      <c r="P957" s="21">
        <v>383.82000732421869</v>
      </c>
      <c r="Q957" s="21">
        <v>378.27999877929688</v>
      </c>
      <c r="R957" s="21">
        <v>380.01998901367188</v>
      </c>
      <c r="S957">
        <v>79878100</v>
      </c>
      <c r="T957" s="16">
        <f>(SP500_Data[[#This Row],[Close]]-R958)/R958</f>
        <v>-8.4796621002435624E-3</v>
      </c>
      <c r="U957" s="21">
        <v>87100100</v>
      </c>
    </row>
    <row r="958" spans="1:21" x14ac:dyDescent="0.25">
      <c r="A958" s="2">
        <v>44911</v>
      </c>
      <c r="B958" s="21">
        <v>248.55000305175781</v>
      </c>
      <c r="C958" s="21">
        <v>249.83999633789065</v>
      </c>
      <c r="D958" s="21">
        <v>243.50999450683591</v>
      </c>
      <c r="E958" s="21">
        <v>244.69000244140625</v>
      </c>
      <c r="F958" s="16">
        <f>(StockData[[#This Row],[Close]]-E959)/E959</f>
        <v>-1.7348669373634579E-2</v>
      </c>
      <c r="G958" s="21">
        <v>86102000</v>
      </c>
      <c r="H958" s="21">
        <f>IF(ISNUMBER(E958),MAX($E$2:E958),"")</f>
        <v>542.07000732421875</v>
      </c>
      <c r="I958" s="21">
        <f>IF(AND(ISNUMBER(E958),ISNUMBER(H958)),E958/H958-1,"")</f>
        <v>-0.54860073581777391</v>
      </c>
      <c r="L958"/>
      <c r="M958"/>
      <c r="N958" s="2">
        <v>44911</v>
      </c>
      <c r="O958" s="21">
        <v>385.17999267578131</v>
      </c>
      <c r="P958" s="21">
        <v>386.57998657226563</v>
      </c>
      <c r="Q958" s="21">
        <v>381.04000854492188</v>
      </c>
      <c r="R958" s="21">
        <v>383.26998901367188</v>
      </c>
      <c r="S958">
        <v>119858000</v>
      </c>
      <c r="T958" s="16">
        <f>(SP500_Data[[#This Row],[Close]]-R959)/R959</f>
        <v>-1.6323218924203495E-2</v>
      </c>
      <c r="U958" s="21">
        <v>126990400</v>
      </c>
    </row>
    <row r="959" spans="1:21" x14ac:dyDescent="0.25">
      <c r="A959" s="2">
        <v>44910</v>
      </c>
      <c r="B959" s="21">
        <v>253.72000122070313</v>
      </c>
      <c r="C959" s="21">
        <v>254.19999694824219</v>
      </c>
      <c r="D959" s="21">
        <v>247.33999633789065</v>
      </c>
      <c r="E959" s="21">
        <v>249.00999450683591</v>
      </c>
      <c r="F959" s="16">
        <f>(StockData[[#This Row],[Close]]-E960)/E960</f>
        <v>-3.191822826725968E-2</v>
      </c>
      <c r="G959" s="21">
        <v>35560400</v>
      </c>
      <c r="H959" s="21">
        <f>IF(ISNUMBER(E959),MAX($E$2:E959),"")</f>
        <v>542.07000732421875</v>
      </c>
      <c r="I959" s="21">
        <f>IF(AND(ISNUMBER(E959),ISNUMBER(H959)),E959/H959-1,"")</f>
        <v>-0.54063130012301164</v>
      </c>
      <c r="L959"/>
      <c r="M959"/>
      <c r="N959" s="2">
        <v>44910</v>
      </c>
      <c r="O959" s="21">
        <v>394.29998779296869</v>
      </c>
      <c r="P959" s="21">
        <v>395.25</v>
      </c>
      <c r="Q959" s="21">
        <v>387.8900146484375</v>
      </c>
      <c r="R959" s="21">
        <v>389.6300048828125</v>
      </c>
      <c r="S959">
        <v>117705900</v>
      </c>
      <c r="T959" s="16">
        <f>(SP500_Data[[#This Row],[Close]]-R960)/R960</f>
        <v>-2.4461665405543394E-2</v>
      </c>
      <c r="U959" s="21">
        <v>85407600</v>
      </c>
    </row>
    <row r="960" spans="1:21" x14ac:dyDescent="0.25">
      <c r="A960" s="2">
        <v>44909</v>
      </c>
      <c r="B960" s="21">
        <v>257.1300048828125</v>
      </c>
      <c r="C960" s="21">
        <v>262.58999633789063</v>
      </c>
      <c r="D960" s="21">
        <v>254.30999755859375</v>
      </c>
      <c r="E960" s="21">
        <v>257.22000122070313</v>
      </c>
      <c r="F960" s="16">
        <f>(StockData[[#This Row],[Close]]-E961)/E961</f>
        <v>1.1676310808427137E-3</v>
      </c>
      <c r="G960" s="21">
        <v>35410900</v>
      </c>
      <c r="H960" s="21">
        <f>IF(ISNUMBER(E960),MAX($E$2:E960),"")</f>
        <v>542.07000732421875</v>
      </c>
      <c r="I960" s="21">
        <f>IF(AND(ISNUMBER(E960),ISNUMBER(H960)),E960/H960-1,"")</f>
        <v>-0.52548564254569308</v>
      </c>
      <c r="L960"/>
      <c r="M960"/>
      <c r="N960" s="2">
        <v>44909</v>
      </c>
      <c r="O960" s="21">
        <v>401.6099853515625</v>
      </c>
      <c r="P960" s="21">
        <v>405.5</v>
      </c>
      <c r="Q960" s="21">
        <v>396.30999755859375</v>
      </c>
      <c r="R960" s="21">
        <v>399.39999389648438</v>
      </c>
      <c r="S960">
        <v>108111300</v>
      </c>
      <c r="T960" s="16">
        <f>(SP500_Data[[#This Row],[Close]]-R961)/R961</f>
        <v>-6.3935301550218865E-3</v>
      </c>
      <c r="U960" s="21">
        <v>96631300</v>
      </c>
    </row>
    <row r="961" spans="1:21" x14ac:dyDescent="0.25">
      <c r="A961" s="2">
        <v>44908</v>
      </c>
      <c r="B961" s="21">
        <v>261.69000244140625</v>
      </c>
      <c r="C961" s="21">
        <v>263.92001342773438</v>
      </c>
      <c r="D961" s="21">
        <v>253.07000732421875</v>
      </c>
      <c r="E961" s="21">
        <v>256.92001342773438</v>
      </c>
      <c r="F961" s="16">
        <f>(StockData[[#This Row],[Close]]-E962)/E962</f>
        <v>1.7464730176369628E-2</v>
      </c>
      <c r="G961" s="21">
        <v>42196900</v>
      </c>
      <c r="H961" s="21">
        <f>IF(ISNUMBER(E961),MAX($E$2:E961),"")</f>
        <v>542.07000732421875</v>
      </c>
      <c r="I961" s="21">
        <f>IF(AND(ISNUMBER(E961),ISNUMBER(H961)),E961/H961-1,"")</f>
        <v>-0.52603905407725804</v>
      </c>
      <c r="L961"/>
      <c r="M961"/>
      <c r="N961" s="2">
        <v>44908</v>
      </c>
      <c r="O961" s="21">
        <v>410.22000122070313</v>
      </c>
      <c r="P961" s="21">
        <v>410.489990234375</v>
      </c>
      <c r="Q961" s="21">
        <v>399.07000732421869</v>
      </c>
      <c r="R961" s="21">
        <v>401.97000122070313</v>
      </c>
      <c r="S961">
        <v>123782500</v>
      </c>
      <c r="T961" s="16">
        <f>(SP500_Data[[#This Row],[Close]]-R962)/R962</f>
        <v>7.5698431414124726E-3</v>
      </c>
      <c r="U961" s="21">
        <v>100302000</v>
      </c>
    </row>
    <row r="962" spans="1:21" x14ac:dyDescent="0.25">
      <c r="A962" s="2">
        <v>44907</v>
      </c>
      <c r="B962" s="21">
        <v>247.44999694824219</v>
      </c>
      <c r="C962" s="21">
        <v>252.53999328613281</v>
      </c>
      <c r="D962" s="21">
        <v>247.16999816894531</v>
      </c>
      <c r="E962" s="21">
        <v>252.50999450683591</v>
      </c>
      <c r="F962" s="16">
        <f>(StockData[[#This Row],[Close]]-E963)/E963</f>
        <v>2.8889236373516293E-2</v>
      </c>
      <c r="G962" s="21">
        <v>30665100</v>
      </c>
      <c r="H962" s="21">
        <f>IF(ISNUMBER(E962),MAX($E$2:E962),"")</f>
        <v>542.07000732421875</v>
      </c>
      <c r="I962" s="21">
        <f>IF(AND(ISNUMBER(E962),ISNUMBER(H962)),E962/H962-1,"")</f>
        <v>-0.53417456952971287</v>
      </c>
      <c r="L962"/>
      <c r="M962"/>
      <c r="N962" s="2">
        <v>44907</v>
      </c>
      <c r="O962" s="21">
        <v>394.1099853515625</v>
      </c>
      <c r="P962" s="21">
        <v>398.95001220703131</v>
      </c>
      <c r="Q962" s="21">
        <v>393.41000366210938</v>
      </c>
      <c r="R962" s="21">
        <v>398.95001220703131</v>
      </c>
      <c r="S962">
        <v>75405800</v>
      </c>
      <c r="T962" s="16">
        <f>(SP500_Data[[#This Row],[Close]]-R963)/R963</f>
        <v>1.441724330078724E-2</v>
      </c>
      <c r="U962" s="21">
        <v>81971800</v>
      </c>
    </row>
    <row r="963" spans="1:21" x14ac:dyDescent="0.25">
      <c r="A963" s="2">
        <v>44904</v>
      </c>
      <c r="B963" s="21">
        <v>244.69999694824219</v>
      </c>
      <c r="C963" s="21">
        <v>248.30999755859375</v>
      </c>
      <c r="D963" s="21">
        <v>244.16000366210935</v>
      </c>
      <c r="E963" s="21">
        <v>245.41999816894531</v>
      </c>
      <c r="F963" s="16">
        <f>(StockData[[#This Row],[Close]]-E964)/E964</f>
        <v>-8.0032165577479716E-3</v>
      </c>
      <c r="G963" s="21">
        <v>20609700</v>
      </c>
      <c r="H963" s="21">
        <f>IF(ISNUMBER(E963),MAX($E$2:E963),"")</f>
        <v>542.07000732421875</v>
      </c>
      <c r="I963" s="21">
        <f>IF(AND(ISNUMBER(E963),ISNUMBER(H963)),E963/H963-1,"")</f>
        <v>-0.54725405417577999</v>
      </c>
      <c r="L963"/>
      <c r="M963"/>
      <c r="N963" s="2">
        <v>44904</v>
      </c>
      <c r="O963" s="21">
        <v>394.94000244140625</v>
      </c>
      <c r="P963" s="21">
        <v>397.6199951171875</v>
      </c>
      <c r="Q963" s="21">
        <v>393.14999389648438</v>
      </c>
      <c r="R963" s="21">
        <v>393.27999877929688</v>
      </c>
      <c r="S963">
        <v>81447700</v>
      </c>
      <c r="T963" s="16">
        <f>(SP500_Data[[#This Row],[Close]]-R964)/R964</f>
        <v>-7.4701986877379473E-3</v>
      </c>
      <c r="U963" s="21">
        <v>104087300</v>
      </c>
    </row>
    <row r="964" spans="1:21" x14ac:dyDescent="0.25">
      <c r="A964" s="2">
        <v>44903</v>
      </c>
      <c r="B964" s="21">
        <v>244.83999633789065</v>
      </c>
      <c r="C964" s="21">
        <v>248.74000549316409</v>
      </c>
      <c r="D964" s="21">
        <v>243.05999755859375</v>
      </c>
      <c r="E964" s="21">
        <v>247.3999938964844</v>
      </c>
      <c r="F964" s="16">
        <f>(StockData[[#This Row],[Close]]-E965)/E965</f>
        <v>1.2399225927241473E-2</v>
      </c>
      <c r="G964" s="21">
        <v>22611800</v>
      </c>
      <c r="H964" s="21">
        <f>IF(ISNUMBER(E964),MAX($E$2:E964),"")</f>
        <v>542.07000732421875</v>
      </c>
      <c r="I964" s="21">
        <f>IF(AND(ISNUMBER(E964),ISNUMBER(H964)),E964/H964-1,"")</f>
        <v>-0.5436013973218935</v>
      </c>
      <c r="L964"/>
      <c r="M964"/>
      <c r="N964" s="2">
        <v>44903</v>
      </c>
      <c r="O964" s="21">
        <v>395.1400146484375</v>
      </c>
      <c r="P964" s="21">
        <v>397.3599853515625</v>
      </c>
      <c r="Q964" s="21">
        <v>393.26998901367188</v>
      </c>
      <c r="R964" s="21">
        <v>396.239990234375</v>
      </c>
      <c r="S964">
        <v>60737900</v>
      </c>
      <c r="T964" s="16">
        <f>(SP500_Data[[#This Row],[Close]]-R965)/R965</f>
        <v>7.8339265021287238E-3</v>
      </c>
      <c r="U964" s="21">
        <v>78846300</v>
      </c>
    </row>
    <row r="965" spans="1:21" x14ac:dyDescent="0.25">
      <c r="A965" s="2">
        <v>44902</v>
      </c>
      <c r="B965" s="21">
        <v>244.83000183105469</v>
      </c>
      <c r="C965" s="21">
        <v>246.16000366210935</v>
      </c>
      <c r="D965" s="21">
        <v>242.21000671386719</v>
      </c>
      <c r="E965" s="21">
        <v>244.3699951171875</v>
      </c>
      <c r="F965" s="16">
        <f>(StockData[[#This Row],[Close]]-E966)/E966</f>
        <v>-3.0597259095139846E-3</v>
      </c>
      <c r="G965" s="21">
        <v>20481500</v>
      </c>
      <c r="H965" s="21">
        <f>IF(ISNUMBER(E965),MAX($E$2:E965),"")</f>
        <v>542.07000732421875</v>
      </c>
      <c r="I965" s="21">
        <f>IF(AND(ISNUMBER(E965),ISNUMBER(H965)),E965/H965-1,"")</f>
        <v>-0.54919107898359187</v>
      </c>
      <c r="L965"/>
      <c r="M965"/>
      <c r="N965" s="2">
        <v>44902</v>
      </c>
      <c r="O965" s="21">
        <v>392.94000244140625</v>
      </c>
      <c r="P965" s="21">
        <v>395.6400146484375</v>
      </c>
      <c r="Q965" s="21">
        <v>391.97000122070313</v>
      </c>
      <c r="R965" s="21">
        <v>393.16000366210938</v>
      </c>
      <c r="S965">
        <v>65927900</v>
      </c>
      <c r="T965" s="16">
        <f>(SP500_Data[[#This Row],[Close]]-R966)/R966</f>
        <v>-1.7011983165312167E-3</v>
      </c>
      <c r="U965" s="21">
        <v>85436900</v>
      </c>
    </row>
    <row r="966" spans="1:21" x14ac:dyDescent="0.25">
      <c r="A966" s="2">
        <v>44901</v>
      </c>
      <c r="B966" s="21">
        <v>250.82000732421875</v>
      </c>
      <c r="C966" s="21">
        <v>251.86000061035156</v>
      </c>
      <c r="D966" s="21">
        <v>243.77999877929688</v>
      </c>
      <c r="E966" s="21">
        <v>245.1199951171875</v>
      </c>
      <c r="F966" s="16">
        <f>(StockData[[#This Row],[Close]]-E967)/E967</f>
        <v>-2.0303764560419102E-2</v>
      </c>
      <c r="G966" s="21">
        <v>22463700</v>
      </c>
      <c r="H966" s="21">
        <f>IF(ISNUMBER(E966),MAX($E$2:E966),"")</f>
        <v>542.07000732421875</v>
      </c>
      <c r="I966" s="21">
        <f>IF(AND(ISNUMBER(E966),ISNUMBER(H966)),E966/H966-1,"")</f>
        <v>-0.54780749385645644</v>
      </c>
      <c r="L966"/>
      <c r="M966"/>
      <c r="N966" s="2">
        <v>44901</v>
      </c>
      <c r="O966" s="21">
        <v>399.42001342773438</v>
      </c>
      <c r="P966" s="21">
        <v>399.989990234375</v>
      </c>
      <c r="Q966" s="21">
        <v>391.6400146484375</v>
      </c>
      <c r="R966" s="21">
        <v>393.82998657226563</v>
      </c>
      <c r="S966">
        <v>77972200</v>
      </c>
      <c r="T966" s="16">
        <f>(SP500_Data[[#This Row],[Close]]-R967)/R967</f>
        <v>-1.4414799715742568E-2</v>
      </c>
      <c r="U966" s="21">
        <v>131038400</v>
      </c>
    </row>
    <row r="967" spans="1:21" x14ac:dyDescent="0.25">
      <c r="A967" s="2">
        <v>44900</v>
      </c>
      <c r="B967" s="21">
        <v>252.00999450683591</v>
      </c>
      <c r="C967" s="21">
        <v>253.82000732421875</v>
      </c>
      <c r="D967" s="21">
        <v>248.05999755859375</v>
      </c>
      <c r="E967" s="21">
        <v>250.19999694824219</v>
      </c>
      <c r="F967" s="16">
        <f>(StockData[[#This Row],[Close]]-E968)/E968</f>
        <v>-1.8900506797377072E-2</v>
      </c>
      <c r="G967" s="21">
        <v>23435300</v>
      </c>
      <c r="H967" s="21">
        <f>IF(ISNUMBER(E967),MAX($E$2:E967),"")</f>
        <v>542.07000732421875</v>
      </c>
      <c r="I967" s="21">
        <f>IF(AND(ISNUMBER(E967),ISNUMBER(H967)),E967/H967-1,"")</f>
        <v>-0.53843600721743212</v>
      </c>
      <c r="L967"/>
      <c r="M967"/>
      <c r="N967" s="2">
        <v>44900</v>
      </c>
      <c r="O967" s="21">
        <v>403.95001220703131</v>
      </c>
      <c r="P967" s="21">
        <v>404.92999267578131</v>
      </c>
      <c r="Q967" s="21">
        <v>398.17001342773438</v>
      </c>
      <c r="R967" s="21">
        <v>399.58999633789063</v>
      </c>
      <c r="S967">
        <v>77289800</v>
      </c>
      <c r="T967" s="16">
        <f>(SP500_Data[[#This Row],[Close]]-R968)/R968</f>
        <v>-1.7989253786685349E-2</v>
      </c>
      <c r="U967" s="21">
        <v>88283100</v>
      </c>
    </row>
    <row r="968" spans="1:21" x14ac:dyDescent="0.25">
      <c r="A968" s="2">
        <v>44897</v>
      </c>
      <c r="B968" s="21">
        <v>249.82000732421875</v>
      </c>
      <c r="C968" s="21">
        <v>256.05999755859375</v>
      </c>
      <c r="D968" s="21">
        <v>249.69000244140625</v>
      </c>
      <c r="E968" s="21">
        <v>255.02000427246097</v>
      </c>
      <c r="F968" s="16">
        <f>(StockData[[#This Row],[Close]]-E969)/E969</f>
        <v>1.2956999799418347E-3</v>
      </c>
      <c r="G968" s="21">
        <v>21528500</v>
      </c>
      <c r="H968" s="21">
        <f>IF(ISNUMBER(E968),MAX($E$2:E968),"")</f>
        <v>542.07000732421875</v>
      </c>
      <c r="I968" s="21">
        <f>IF(AND(ISNUMBER(E968),ISNUMBER(H968)),E968/H968-1,"")</f>
        <v>-0.52954415328880144</v>
      </c>
      <c r="L968"/>
      <c r="M968"/>
      <c r="N968" s="2">
        <v>44897</v>
      </c>
      <c r="O968" s="21">
        <v>402.25</v>
      </c>
      <c r="P968" s="21">
        <v>407.8599853515625</v>
      </c>
      <c r="Q968" s="21">
        <v>402.1400146484375</v>
      </c>
      <c r="R968" s="21">
        <v>406.91000366210938</v>
      </c>
      <c r="S968">
        <v>85342700</v>
      </c>
      <c r="T968" s="16">
        <f>(SP500_Data[[#This Row],[Close]]-R969)/R969</f>
        <v>-1.1537169597666587E-3</v>
      </c>
      <c r="U968" s="21">
        <v>79746900</v>
      </c>
    </row>
    <row r="969" spans="1:21" x14ac:dyDescent="0.25">
      <c r="A969" s="2">
        <v>44896</v>
      </c>
      <c r="B969" s="21">
        <v>253.8699951171875</v>
      </c>
      <c r="C969" s="21">
        <v>256.1199951171875</v>
      </c>
      <c r="D969" s="21">
        <v>250.91999816894531</v>
      </c>
      <c r="E969" s="21">
        <v>254.69000244140625</v>
      </c>
      <c r="F969" s="16">
        <f>(StockData[[#This Row],[Close]]-E970)/E970</f>
        <v>-1.763725598960101E-3</v>
      </c>
      <c r="G969" s="21">
        <v>26041500</v>
      </c>
      <c r="H969" s="21">
        <f>IF(ISNUMBER(E969),MAX($E$2:E969),"")</f>
        <v>542.07000732421875</v>
      </c>
      <c r="I969" s="21">
        <f>IF(AND(ISNUMBER(E969),ISNUMBER(H969)),E969/H969-1,"")</f>
        <v>-0.53015293412263442</v>
      </c>
      <c r="L969"/>
      <c r="M969"/>
      <c r="N969" s="2">
        <v>44896</v>
      </c>
      <c r="O969" s="21">
        <v>408.76998901367188</v>
      </c>
      <c r="P969" s="21">
        <v>410</v>
      </c>
      <c r="Q969" s="21">
        <v>404.75</v>
      </c>
      <c r="R969" s="21">
        <v>407.3800048828125</v>
      </c>
      <c r="S969">
        <v>76398200</v>
      </c>
      <c r="T969" s="16">
        <f>(SP500_Data[[#This Row],[Close]]-R970)/R970</f>
        <v>-7.3584134212683911E-4</v>
      </c>
      <c r="U969" s="21">
        <v>97162900</v>
      </c>
    </row>
    <row r="970" spans="1:21" x14ac:dyDescent="0.25">
      <c r="A970" s="2">
        <v>44895</v>
      </c>
      <c r="B970" s="21">
        <v>240.57000732421875</v>
      </c>
      <c r="C970" s="21">
        <v>255.33000183105469</v>
      </c>
      <c r="D970" s="21">
        <v>239.86000061035156</v>
      </c>
      <c r="E970" s="21">
        <v>255.13999938964844</v>
      </c>
      <c r="F970" s="16">
        <f>(StockData[[#This Row],[Close]]-E971)/E971</f>
        <v>6.1623590254057281E-2</v>
      </c>
      <c r="G970" s="21">
        <v>47594200</v>
      </c>
      <c r="H970" s="21">
        <f>IF(ISNUMBER(E970),MAX($E$2:E970),"")</f>
        <v>542.07000732421875</v>
      </c>
      <c r="I970" s="21">
        <f>IF(AND(ISNUMBER(E970),ISNUMBER(H970)),E970/H970-1,"")</f>
        <v>-0.52932278867617544</v>
      </c>
      <c r="L970"/>
      <c r="M970"/>
      <c r="N970" s="2">
        <v>44895</v>
      </c>
      <c r="O970" s="21">
        <v>395.489990234375</v>
      </c>
      <c r="P970" s="21">
        <v>407.67999267578131</v>
      </c>
      <c r="Q970" s="21">
        <v>393.48001098632813</v>
      </c>
      <c r="R970" s="21">
        <v>407.67999267578131</v>
      </c>
      <c r="S970">
        <v>144566700</v>
      </c>
      <c r="T970" s="16">
        <f>(SP500_Data[[#This Row],[Close]]-R971)/R971</f>
        <v>3.1500597989467589E-2</v>
      </c>
      <c r="U970" s="21">
        <v>93168200</v>
      </c>
    </row>
    <row r="971" spans="1:21" x14ac:dyDescent="0.25">
      <c r="A971" s="2">
        <v>44894</v>
      </c>
      <c r="B971" s="21">
        <v>241.3999938964844</v>
      </c>
      <c r="C971" s="21">
        <v>242.78999328613281</v>
      </c>
      <c r="D971" s="21">
        <v>238.21000671386719</v>
      </c>
      <c r="E971" s="21">
        <v>240.33000183105469</v>
      </c>
      <c r="F971" s="16">
        <f>(StockData[[#This Row],[Close]]-E972)/E972</f>
        <v>-5.9149268211155081E-3</v>
      </c>
      <c r="G971" s="21">
        <v>17956300</v>
      </c>
      <c r="H971" s="21">
        <f>IF(ISNUMBER(E971),MAX($E$2:E971),"")</f>
        <v>542.07000732421875</v>
      </c>
      <c r="I971" s="21">
        <f>IF(AND(ISNUMBER(E971),ISNUMBER(H971)),E971/H971-1,"")</f>
        <v>-0.55664397848281921</v>
      </c>
      <c r="L971"/>
      <c r="M971"/>
      <c r="N971" s="2">
        <v>44894</v>
      </c>
      <c r="O971" s="21">
        <v>396.04998779296869</v>
      </c>
      <c r="P971" s="21">
        <v>397.29998779296869</v>
      </c>
      <c r="Q971" s="21">
        <v>393.29998779296869</v>
      </c>
      <c r="R971" s="21">
        <v>395.23001098632813</v>
      </c>
      <c r="S971">
        <v>52310000</v>
      </c>
      <c r="T971" s="16">
        <f>(SP500_Data[[#This Row],[Close]]-R972)/R972</f>
        <v>-1.7175435565947251E-3</v>
      </c>
      <c r="U971" s="21">
        <v>123737000</v>
      </c>
    </row>
    <row r="972" spans="1:21" x14ac:dyDescent="0.25">
      <c r="A972" s="2">
        <v>44893</v>
      </c>
      <c r="B972" s="21">
        <v>246.08000183105469</v>
      </c>
      <c r="C972" s="21">
        <v>246.6499938964844</v>
      </c>
      <c r="D972" s="21">
        <v>240.80000305175781</v>
      </c>
      <c r="E972" s="21">
        <v>241.75999450683591</v>
      </c>
      <c r="F972" s="16">
        <f>(StockData[[#This Row],[Close]]-E973)/E973</f>
        <v>-2.3152494481181989E-2</v>
      </c>
      <c r="G972" s="21">
        <v>24778200</v>
      </c>
      <c r="H972" s="21">
        <f>IF(ISNUMBER(E972),MAX($E$2:E972),"")</f>
        <v>542.07000732421875</v>
      </c>
      <c r="I972" s="21">
        <f>IF(AND(ISNUMBER(E972),ISNUMBER(H972)),E972/H972-1,"")</f>
        <v>-0.55400595635198779</v>
      </c>
      <c r="L972"/>
      <c r="M972"/>
      <c r="N972" s="2">
        <v>44893</v>
      </c>
      <c r="O972" s="21">
        <v>399.08999633789063</v>
      </c>
      <c r="P972" s="21">
        <v>400.80999755859375</v>
      </c>
      <c r="Q972" s="21">
        <v>395.1099853515625</v>
      </c>
      <c r="R972" s="21">
        <v>395.91000366210938</v>
      </c>
      <c r="S972">
        <v>67881600</v>
      </c>
      <c r="T972" s="16">
        <f>(SP500_Data[[#This Row],[Close]]-R973)/R973</f>
        <v>-1.5957008238070038E-2</v>
      </c>
      <c r="U972" s="21">
        <v>147254500</v>
      </c>
    </row>
    <row r="973" spans="1:21" x14ac:dyDescent="0.25">
      <c r="A973" s="2">
        <v>44890</v>
      </c>
      <c r="B973" s="21">
        <v>247.30999755859375</v>
      </c>
      <c r="C973" s="21">
        <v>248.69999694824219</v>
      </c>
      <c r="D973" s="21">
        <v>246.72999572753903</v>
      </c>
      <c r="E973" s="21">
        <v>247.49000549316409</v>
      </c>
      <c r="F973" s="16">
        <f>(StockData[[#This Row],[Close]]-E974)/E974</f>
        <v>-3.6350406828096271E-4</v>
      </c>
      <c r="G973" s="21">
        <v>9200800</v>
      </c>
      <c r="H973" s="21">
        <f>IF(ISNUMBER(E973),MAX($E$2:E973),"")</f>
        <v>542.07000732421875</v>
      </c>
      <c r="I973" s="21">
        <f>IF(AND(ISNUMBER(E973),ISNUMBER(H973)),E973/H973-1,"")</f>
        <v>-0.54343534571331253</v>
      </c>
      <c r="L973"/>
      <c r="M973"/>
      <c r="N973" s="2">
        <v>44890</v>
      </c>
      <c r="O973" s="21">
        <v>401.82998657226563</v>
      </c>
      <c r="P973" s="21">
        <v>402.91000366210938</v>
      </c>
      <c r="Q973" s="21">
        <v>401.54000854492188</v>
      </c>
      <c r="R973" s="21">
        <v>402.32998657226563</v>
      </c>
      <c r="S973">
        <v>30545400</v>
      </c>
      <c r="T973" s="16">
        <f>(SP500_Data[[#This Row],[Close]]-R974)/R974</f>
        <v>-2.2371366349779423E-4</v>
      </c>
      <c r="U973" s="21">
        <v>76991800</v>
      </c>
    </row>
    <row r="974" spans="1:21" x14ac:dyDescent="0.25">
      <c r="A974" s="2">
        <v>44888</v>
      </c>
      <c r="B974" s="21">
        <v>245.11000061035156</v>
      </c>
      <c r="C974" s="21">
        <v>248.27999877929688</v>
      </c>
      <c r="D974" s="21">
        <v>244.27000427246097</v>
      </c>
      <c r="E974" s="21">
        <v>247.58000183105469</v>
      </c>
      <c r="F974" s="16">
        <f>(StockData[[#This Row],[Close]]-E975)/E975</f>
        <v>1.0406901458848098E-2</v>
      </c>
      <c r="G974" s="21">
        <v>19508500</v>
      </c>
      <c r="H974" s="21">
        <f>IF(ISNUMBER(E974),MAX($E$2:E974),"")</f>
        <v>542.07000732421875</v>
      </c>
      <c r="I974" s="21">
        <f>IF(AND(ISNUMBER(E974),ISNUMBER(H974)),E974/H974-1,"")</f>
        <v>-0.54326932225384306</v>
      </c>
      <c r="L974"/>
      <c r="M974"/>
      <c r="N974" s="2">
        <v>44888</v>
      </c>
      <c r="O974" s="21">
        <v>399.54998779296869</v>
      </c>
      <c r="P974" s="21">
        <v>402.92999267578131</v>
      </c>
      <c r="Q974" s="21">
        <v>399.30999755859375</v>
      </c>
      <c r="R974" s="21">
        <v>402.42001342773438</v>
      </c>
      <c r="S974">
        <v>68261600</v>
      </c>
      <c r="T974" s="16">
        <f>(SP500_Data[[#This Row],[Close]]-R975)/R975</f>
        <v>6.3016243303627472E-3</v>
      </c>
      <c r="U974" s="21">
        <v>92482800</v>
      </c>
    </row>
    <row r="975" spans="1:21" x14ac:dyDescent="0.25">
      <c r="A975" s="2">
        <v>44887</v>
      </c>
      <c r="B975" s="21">
        <v>243.58999633789065</v>
      </c>
      <c r="C975" s="21">
        <v>245.30999755859375</v>
      </c>
      <c r="D975" s="21">
        <v>240.71000671386719</v>
      </c>
      <c r="E975" s="21">
        <v>245.02999877929688</v>
      </c>
      <c r="F975" s="16">
        <f>(StockData[[#This Row],[Close]]-E976)/E976</f>
        <v>1.231148808084025E-2</v>
      </c>
      <c r="G975" s="21">
        <v>19665700</v>
      </c>
      <c r="H975" s="21">
        <f>IF(ISNUMBER(E975),MAX($E$2:E975),"")</f>
        <v>542.07000732421875</v>
      </c>
      <c r="I975" s="21">
        <f>IF(AND(ISNUMBER(E975),ISNUMBER(H975)),E975/H975-1,"")</f>
        <v>-0.54797351731592592</v>
      </c>
      <c r="L975"/>
      <c r="M975"/>
      <c r="N975" s="2">
        <v>44887</v>
      </c>
      <c r="O975" s="21">
        <v>396.6300048828125</v>
      </c>
      <c r="P975" s="21">
        <v>400.07000732421869</v>
      </c>
      <c r="Q975" s="21">
        <v>395.14999389648438</v>
      </c>
      <c r="R975" s="21">
        <v>399.89999389648438</v>
      </c>
      <c r="S975">
        <v>60429000</v>
      </c>
      <c r="T975" s="16">
        <f>(SP500_Data[[#This Row],[Close]]-R976)/R976</f>
        <v>1.3456999943928523E-2</v>
      </c>
      <c r="U975" s="21">
        <v>76042800</v>
      </c>
    </row>
    <row r="976" spans="1:21" x14ac:dyDescent="0.25">
      <c r="A976" s="2">
        <v>44886</v>
      </c>
      <c r="B976" s="21">
        <v>241.42999267578125</v>
      </c>
      <c r="C976" s="21">
        <v>244.66999816894531</v>
      </c>
      <c r="D976" s="21">
        <v>241.19000244140625</v>
      </c>
      <c r="E976" s="21">
        <v>242.05000305175781</v>
      </c>
      <c r="F976" s="16">
        <f>(StockData[[#This Row],[Close]]-E977)/E977</f>
        <v>3.4408499579405985E-3</v>
      </c>
      <c r="G976" s="21">
        <v>26394700</v>
      </c>
      <c r="H976" s="21">
        <f>IF(ISNUMBER(E976),MAX($E$2:E976),"")</f>
        <v>542.07000732421875</v>
      </c>
      <c r="I976" s="21">
        <f>IF(AND(ISNUMBER(E976),ISNUMBER(H976)),E976/H976-1,"")</f>
        <v>-0.55347095433932636</v>
      </c>
      <c r="L976"/>
      <c r="M976"/>
      <c r="N976" s="2">
        <v>44886</v>
      </c>
      <c r="O976" s="21">
        <v>394.6400146484375</v>
      </c>
      <c r="P976" s="21">
        <v>395.82000732421869</v>
      </c>
      <c r="Q976" s="21">
        <v>392.66000366210938</v>
      </c>
      <c r="R976" s="21">
        <v>394.58999633789063</v>
      </c>
      <c r="S976">
        <v>51243200</v>
      </c>
      <c r="T976" s="16">
        <f>(SP500_Data[[#This Row],[Close]]-R977)/R977</f>
        <v>-3.6360943510462384E-3</v>
      </c>
      <c r="U976" s="21">
        <v>107789500</v>
      </c>
    </row>
    <row r="977" spans="1:21" x14ac:dyDescent="0.25">
      <c r="A977" s="2">
        <v>44883</v>
      </c>
      <c r="B977" s="21">
        <v>243.50999450683591</v>
      </c>
      <c r="C977" s="21">
        <v>243.74000549316409</v>
      </c>
      <c r="D977" s="21">
        <v>239.02999877929688</v>
      </c>
      <c r="E977" s="21">
        <v>241.22000122070313</v>
      </c>
      <c r="F977" s="16">
        <f>(StockData[[#This Row],[Close]]-E978)/E978</f>
        <v>-1.9033079651537938E-3</v>
      </c>
      <c r="G977" s="21">
        <v>27613500</v>
      </c>
      <c r="H977" s="21">
        <f>IF(ISNUMBER(E977),MAX($E$2:E977),"")</f>
        <v>542.07000732421875</v>
      </c>
      <c r="I977" s="21">
        <f>IF(AND(ISNUMBER(E977),ISNUMBER(H977)),E977/H977-1,"")</f>
        <v>-0.55500212525791626</v>
      </c>
      <c r="L977"/>
      <c r="M977"/>
      <c r="N977" s="2">
        <v>44883</v>
      </c>
      <c r="O977" s="21">
        <v>397.739990234375</v>
      </c>
      <c r="P977" s="21">
        <v>397.80999755859375</v>
      </c>
      <c r="Q977" s="21">
        <v>393.04000854492188</v>
      </c>
      <c r="R977" s="21">
        <v>396.02999877929688</v>
      </c>
      <c r="S977">
        <v>92922500</v>
      </c>
      <c r="T977" s="16">
        <f>(SP500_Data[[#This Row],[Close]]-R978)/R978</f>
        <v>4.5404032803920222E-3</v>
      </c>
      <c r="U977" s="21">
        <v>82333500</v>
      </c>
    </row>
    <row r="978" spans="1:21" x14ac:dyDescent="0.25">
      <c r="A978" s="2">
        <v>44882</v>
      </c>
      <c r="B978" s="21">
        <v>237.77999877929688</v>
      </c>
      <c r="C978" s="21">
        <v>243.25</v>
      </c>
      <c r="D978" s="21">
        <v>237.6300048828125</v>
      </c>
      <c r="E978" s="21">
        <v>241.67999267578125</v>
      </c>
      <c r="F978" s="16">
        <f>(StockData[[#This Row],[Close]]-E979)/E979</f>
        <v>-2.0685497307559622E-4</v>
      </c>
      <c r="G978" s="21">
        <v>23123500</v>
      </c>
      <c r="H978" s="21">
        <f>IF(ISNUMBER(E978),MAX($E$2:E978),"")</f>
        <v>542.07000732421875</v>
      </c>
      <c r="I978" s="21">
        <f>IF(AND(ISNUMBER(E978),ISNUMBER(H978)),E978/H978-1,"")</f>
        <v>-0.55415354214344226</v>
      </c>
      <c r="L978"/>
      <c r="M978"/>
      <c r="N978" s="2">
        <v>44882</v>
      </c>
      <c r="O978" s="21">
        <v>390.45999145507813</v>
      </c>
      <c r="P978" s="21">
        <v>394.95001220703131</v>
      </c>
      <c r="Q978" s="21">
        <v>390.1400146484375</v>
      </c>
      <c r="R978" s="21">
        <v>394.239990234375</v>
      </c>
      <c r="S978">
        <v>74496300</v>
      </c>
      <c r="T978" s="16">
        <f>(SP500_Data[[#This Row],[Close]]-R979)/R979</f>
        <v>-3.0598607543418656E-3</v>
      </c>
      <c r="U978" s="21">
        <v>88065700</v>
      </c>
    </row>
    <row r="979" spans="1:21" x14ac:dyDescent="0.25">
      <c r="A979" s="2">
        <v>44881</v>
      </c>
      <c r="B979" s="21">
        <v>242.78999328613281</v>
      </c>
      <c r="C979" s="21">
        <v>243.80000305175781</v>
      </c>
      <c r="D979" s="21">
        <v>240.41999816894531</v>
      </c>
      <c r="E979" s="21">
        <v>241.72999572753903</v>
      </c>
      <c r="F979" s="16">
        <f>(StockData[[#This Row],[Close]]-E980)/E980</f>
        <v>-9.9188119169028584E-4</v>
      </c>
      <c r="G979" s="21">
        <v>24093300</v>
      </c>
      <c r="H979" s="21">
        <f>IF(ISNUMBER(E979),MAX($E$2:E979),"")</f>
        <v>542.07000732421875</v>
      </c>
      <c r="I979" s="21">
        <f>IF(AND(ISNUMBER(E979),ISNUMBER(H979)),E979/H979-1,"")</f>
        <v>-0.55406129750514432</v>
      </c>
      <c r="L979"/>
      <c r="M979"/>
      <c r="N979" s="2">
        <v>44881</v>
      </c>
      <c r="O979" s="21">
        <v>396.77999877929688</v>
      </c>
      <c r="P979" s="21">
        <v>397.77999877929688</v>
      </c>
      <c r="Q979" s="21">
        <v>394.79000854492188</v>
      </c>
      <c r="R979" s="21">
        <v>395.45001220703131</v>
      </c>
      <c r="S979">
        <v>68508500</v>
      </c>
      <c r="T979" s="16">
        <f>(SP500_Data[[#This Row],[Close]]-R980)/R980</f>
        <v>-7.6287437623105822E-3</v>
      </c>
      <c r="U979" s="21">
        <v>103602800</v>
      </c>
    </row>
    <row r="980" spans="1:21" x14ac:dyDescent="0.25">
      <c r="A980" s="2">
        <v>44880</v>
      </c>
      <c r="B980" s="21">
        <v>245.66000366210935</v>
      </c>
      <c r="C980" s="21">
        <v>247</v>
      </c>
      <c r="D980" s="21">
        <v>240.02999877929688</v>
      </c>
      <c r="E980" s="21">
        <v>241.97000122070313</v>
      </c>
      <c r="F980" s="16">
        <f>(StockData[[#This Row],[Close]]-E981)/E981</f>
        <v>1.7387628384973274E-3</v>
      </c>
      <c r="G980" s="21">
        <v>31390100</v>
      </c>
      <c r="H980" s="21">
        <f>IF(ISNUMBER(E980),MAX($E$2:E980),"")</f>
        <v>542.07000732421875</v>
      </c>
      <c r="I980" s="21">
        <f>IF(AND(ISNUMBER(E980),ISNUMBER(H980)),E980/H980-1,"")</f>
        <v>-0.55361854013078071</v>
      </c>
      <c r="L980"/>
      <c r="M980"/>
      <c r="N980" s="2">
        <v>44880</v>
      </c>
      <c r="O980" s="21">
        <v>401.14999389648438</v>
      </c>
      <c r="P980" s="21">
        <v>402.30999755859375</v>
      </c>
      <c r="Q980" s="21">
        <v>394.489990234375</v>
      </c>
      <c r="R980" s="21">
        <v>398.489990234375</v>
      </c>
      <c r="S980">
        <v>93194500</v>
      </c>
      <c r="T980" s="16">
        <f>(SP500_Data[[#This Row],[Close]]-R981)/R981</f>
        <v>8.5290422120702925E-3</v>
      </c>
      <c r="U980" s="21">
        <v>89756500</v>
      </c>
    </row>
    <row r="981" spans="1:21" x14ac:dyDescent="0.25">
      <c r="A981" s="2">
        <v>44879</v>
      </c>
      <c r="B981" s="21">
        <v>241.99000549316409</v>
      </c>
      <c r="C981" s="21">
        <v>243.91000366210935</v>
      </c>
      <c r="D981" s="21">
        <v>239.21000671386719</v>
      </c>
      <c r="E981" s="21">
        <v>241.55000305175781</v>
      </c>
      <c r="F981" s="16">
        <f>(StockData[[#This Row],[Close]]-E982)/E982</f>
        <v>-2.2500091234109443E-2</v>
      </c>
      <c r="G981" s="21">
        <v>31123300</v>
      </c>
      <c r="H981" s="21">
        <f>IF(ISNUMBER(E981),MAX($E$2:E981),"")</f>
        <v>542.07000732421875</v>
      </c>
      <c r="I981" s="21">
        <f>IF(AND(ISNUMBER(E981),ISNUMBER(H981)),E981/H981-1,"")</f>
        <v>-0.55439334442408328</v>
      </c>
      <c r="L981"/>
      <c r="M981"/>
      <c r="N981" s="2">
        <v>44879</v>
      </c>
      <c r="O981" s="21">
        <v>396.66000366210938</v>
      </c>
      <c r="P981" s="21">
        <v>400.17999267578131</v>
      </c>
      <c r="Q981" s="21">
        <v>394.82998657226563</v>
      </c>
      <c r="R981" s="21">
        <v>395.1199951171875</v>
      </c>
      <c r="S981">
        <v>71903500</v>
      </c>
      <c r="T981" s="16">
        <f>(SP500_Data[[#This Row],[Close]]-R982)/R982</f>
        <v>-8.506723960161661E-3</v>
      </c>
      <c r="U981" s="21">
        <v>153711200</v>
      </c>
    </row>
    <row r="982" spans="1:21" x14ac:dyDescent="0.25">
      <c r="A982" s="2">
        <v>44876</v>
      </c>
      <c r="B982" s="21">
        <v>242.99000549316409</v>
      </c>
      <c r="C982" s="21">
        <v>247.99000549316409</v>
      </c>
      <c r="D982" s="21">
        <v>241.92999267578125</v>
      </c>
      <c r="E982" s="21">
        <v>247.11000061035156</v>
      </c>
      <c r="F982" s="16">
        <f>(StockData[[#This Row],[Close]]-E983)/E983</f>
        <v>1.699730412146204E-2</v>
      </c>
      <c r="G982" s="21">
        <v>34620200</v>
      </c>
      <c r="H982" s="21">
        <f>IF(ISNUMBER(E982),MAX($E$2:E982),"")</f>
        <v>542.07000732421875</v>
      </c>
      <c r="I982" s="21">
        <f>IF(AND(ISNUMBER(E982),ISNUMBER(H982)),E982/H982-1,"")</f>
        <v>-0.54413637118544356</v>
      </c>
      <c r="L982"/>
      <c r="M982"/>
      <c r="N982" s="2">
        <v>44876</v>
      </c>
      <c r="O982" s="21">
        <v>395.58999633789063</v>
      </c>
      <c r="P982" s="21">
        <v>399.35000610351563</v>
      </c>
      <c r="Q982" s="21">
        <v>393.6099853515625</v>
      </c>
      <c r="R982" s="21">
        <v>398.510009765625</v>
      </c>
      <c r="S982">
        <v>93839900</v>
      </c>
      <c r="T982" s="16">
        <f>(SP500_Data[[#This Row],[Close]]-R983)/R983</f>
        <v>9.6785003435344158E-3</v>
      </c>
      <c r="U982" s="21">
        <v>112952300</v>
      </c>
    </row>
    <row r="983" spans="1:21" x14ac:dyDescent="0.25">
      <c r="A983" s="2">
        <v>44875</v>
      </c>
      <c r="B983" s="21">
        <v>235.42999267578125</v>
      </c>
      <c r="C983" s="21">
        <v>243.33000183105469</v>
      </c>
      <c r="D983" s="21">
        <v>235</v>
      </c>
      <c r="E983" s="21">
        <v>242.97999572753903</v>
      </c>
      <c r="F983" s="16">
        <f>(StockData[[#This Row],[Close]]-E984)/E984</f>
        <v>8.2268057870985997E-2</v>
      </c>
      <c r="G983" s="21">
        <v>46268000</v>
      </c>
      <c r="H983" s="21">
        <f>IF(ISNUMBER(E983),MAX($E$2:E983),"")</f>
        <v>542.07000732421875</v>
      </c>
      <c r="I983" s="21">
        <f>IF(AND(ISNUMBER(E983),ISNUMBER(H983)),E983/H983-1,"")</f>
        <v>-0.55175532229325186</v>
      </c>
      <c r="L983"/>
      <c r="M983"/>
      <c r="N983" s="2">
        <v>44875</v>
      </c>
      <c r="O983" s="21">
        <v>388.04998779296869</v>
      </c>
      <c r="P983" s="21">
        <v>395.04000854492188</v>
      </c>
      <c r="Q983" s="21">
        <v>385.6400146484375</v>
      </c>
      <c r="R983" s="21">
        <v>394.69000244140625</v>
      </c>
      <c r="S983">
        <v>141455800</v>
      </c>
      <c r="T983" s="16">
        <f>(SP500_Data[[#This Row],[Close]]-R984)/R984</f>
        <v>5.4954153075837071E-2</v>
      </c>
      <c r="U983" s="21">
        <v>110802200</v>
      </c>
    </row>
    <row r="984" spans="1:21" x14ac:dyDescent="0.25">
      <c r="A984" s="2">
        <v>44874</v>
      </c>
      <c r="B984" s="21">
        <v>227.3699951171875</v>
      </c>
      <c r="C984" s="21">
        <v>228.6300048828125</v>
      </c>
      <c r="D984" s="21">
        <v>224.33000183105469</v>
      </c>
      <c r="E984" s="21">
        <v>224.50999450683591</v>
      </c>
      <c r="F984" s="16">
        <f>(StockData[[#This Row],[Close]]-E985)/E985</f>
        <v>-1.9050118859482455E-2</v>
      </c>
      <c r="G984" s="21">
        <v>27852900</v>
      </c>
      <c r="H984" s="21">
        <f>IF(ISNUMBER(E984),MAX($E$2:E984),"")</f>
        <v>542.07000732421875</v>
      </c>
      <c r="I984" s="21">
        <f>IF(AND(ISNUMBER(E984),ISNUMBER(H984)),E984/H984-1,"")</f>
        <v>-0.58582841427610344</v>
      </c>
      <c r="L984"/>
      <c r="M984"/>
      <c r="N984" s="2">
        <v>44874</v>
      </c>
      <c r="O984" s="21">
        <v>379.92999267578131</v>
      </c>
      <c r="P984" s="21">
        <v>381.1400146484375</v>
      </c>
      <c r="Q984" s="21">
        <v>373.6099853515625</v>
      </c>
      <c r="R984" s="21">
        <v>374.1300048828125</v>
      </c>
      <c r="S984">
        <v>78495500</v>
      </c>
      <c r="T984" s="16">
        <f>(SP500_Data[[#This Row],[Close]]-R985)/R985</f>
        <v>-2.0602081458606022E-2</v>
      </c>
      <c r="U984" s="21">
        <v>108294100</v>
      </c>
    </row>
    <row r="985" spans="1:21" x14ac:dyDescent="0.25">
      <c r="A985" s="2">
        <v>44873</v>
      </c>
      <c r="B985" s="21">
        <v>228.69999694824219</v>
      </c>
      <c r="C985" s="21">
        <v>231.6499938964844</v>
      </c>
      <c r="D985" s="21">
        <v>225.83999633789065</v>
      </c>
      <c r="E985" s="21">
        <v>228.8699951171875</v>
      </c>
      <c r="F985" s="16">
        <f>(StockData[[#This Row],[Close]]-E986)/E986</f>
        <v>4.3884672024753699E-3</v>
      </c>
      <c r="G985" s="21">
        <v>28192500</v>
      </c>
      <c r="H985" s="21">
        <f>IF(ISNUMBER(E985),MAX($E$2:E985),"")</f>
        <v>542.07000732421875</v>
      </c>
      <c r="I985" s="21">
        <f>IF(AND(ISNUMBER(E985),ISNUMBER(H985)),E985/H985-1,"")</f>
        <v>-0.57778517161105802</v>
      </c>
      <c r="L985"/>
      <c r="M985"/>
      <c r="N985" s="2">
        <v>44873</v>
      </c>
      <c r="O985" s="21">
        <v>381.1099853515625</v>
      </c>
      <c r="P985" s="21">
        <v>385.1199951171875</v>
      </c>
      <c r="Q985" s="21">
        <v>377.72000122070313</v>
      </c>
      <c r="R985" s="21">
        <v>382</v>
      </c>
      <c r="S985">
        <v>84641100</v>
      </c>
      <c r="T985" s="16">
        <f>(SP500_Data[[#This Row],[Close]]-R986)/R986</f>
        <v>5.3954144679739437E-3</v>
      </c>
      <c r="U985" s="21">
        <v>92581200</v>
      </c>
    </row>
    <row r="986" spans="1:21" x14ac:dyDescent="0.25">
      <c r="A986" s="2">
        <v>44872</v>
      </c>
      <c r="B986" s="21">
        <v>221.99000549316409</v>
      </c>
      <c r="C986" s="21">
        <v>228.41000366210935</v>
      </c>
      <c r="D986" s="21">
        <v>221.27999877929688</v>
      </c>
      <c r="E986" s="21">
        <v>227.8699951171875</v>
      </c>
      <c r="F986" s="16">
        <f>(StockData[[#This Row],[Close]]-E987)/E987</f>
        <v>2.9269595489425024E-2</v>
      </c>
      <c r="G986" s="21">
        <v>33498000</v>
      </c>
      <c r="H986" s="21">
        <f>IF(ISNUMBER(E986),MAX($E$2:E986),"")</f>
        <v>542.07000732421875</v>
      </c>
      <c r="I986" s="21">
        <f>IF(AND(ISNUMBER(E986),ISNUMBER(H986)),E986/H986-1,"")</f>
        <v>-0.57962995178057208</v>
      </c>
      <c r="L986"/>
      <c r="M986"/>
      <c r="N986" s="2">
        <v>44872</v>
      </c>
      <c r="O986" s="21">
        <v>377.70999145507813</v>
      </c>
      <c r="P986" s="21">
        <v>380.57000732421869</v>
      </c>
      <c r="Q986" s="21">
        <v>375.52999877929688</v>
      </c>
      <c r="R986" s="21">
        <v>379.95001220703131</v>
      </c>
      <c r="S986">
        <v>68286900</v>
      </c>
      <c r="T986" s="16">
        <f>(SP500_Data[[#This Row],[Close]]-R987)/R987</f>
        <v>9.5655800322359888E-3</v>
      </c>
      <c r="U986" s="21">
        <v>122346900</v>
      </c>
    </row>
    <row r="987" spans="1:21" x14ac:dyDescent="0.25">
      <c r="A987" s="2">
        <v>44869</v>
      </c>
      <c r="B987" s="21">
        <v>217.55000305175781</v>
      </c>
      <c r="C987" s="21">
        <v>221.58999633789065</v>
      </c>
      <c r="D987" s="21">
        <v>213.42999267578125</v>
      </c>
      <c r="E987" s="21">
        <v>221.38999938964844</v>
      </c>
      <c r="F987" s="16">
        <f>(StockData[[#This Row],[Close]]-E988)/E988</f>
        <v>3.3325551410261084E-2</v>
      </c>
      <c r="G987" s="21">
        <v>36789100</v>
      </c>
      <c r="H987" s="21">
        <f>IF(ISNUMBER(E987),MAX($E$2:E987),"")</f>
        <v>542.07000732421875</v>
      </c>
      <c r="I987" s="21">
        <f>IF(AND(ISNUMBER(E987),ISNUMBER(H987)),E987/H987-1,"")</f>
        <v>-0.59158411939727129</v>
      </c>
      <c r="L987"/>
      <c r="M987"/>
      <c r="N987" s="2">
        <v>44869</v>
      </c>
      <c r="O987" s="21">
        <v>377</v>
      </c>
      <c r="P987" s="21">
        <v>378.8699951171875</v>
      </c>
      <c r="Q987" s="21">
        <v>370</v>
      </c>
      <c r="R987" s="21">
        <v>376.35000610351563</v>
      </c>
      <c r="S987">
        <v>103505200</v>
      </c>
      <c r="T987" s="16">
        <f>(SP500_Data[[#This Row],[Close]]-R988)/R988</f>
        <v>1.4393132792465669E-2</v>
      </c>
      <c r="U987" s="21">
        <v>89472600</v>
      </c>
    </row>
    <row r="988" spans="1:21" x14ac:dyDescent="0.25">
      <c r="A988" s="2">
        <v>44868</v>
      </c>
      <c r="B988" s="21">
        <v>220.08999633789065</v>
      </c>
      <c r="C988" s="21">
        <v>220.41000366210935</v>
      </c>
      <c r="D988" s="21">
        <v>213.97999572753903</v>
      </c>
      <c r="E988" s="21">
        <v>214.25</v>
      </c>
      <c r="F988" s="16">
        <f>(StockData[[#This Row],[Close]]-E989)/E989</f>
        <v>-2.6578854799141943E-2</v>
      </c>
      <c r="G988" s="21">
        <v>36633900</v>
      </c>
      <c r="H988" s="21">
        <f>IF(ISNUMBER(E988),MAX($E$2:E988),"")</f>
        <v>542.07000732421875</v>
      </c>
      <c r="I988" s="21">
        <f>IF(AND(ISNUMBER(E988),ISNUMBER(H988)),E988/H988-1,"")</f>
        <v>-0.60475584868163634</v>
      </c>
      <c r="L988"/>
      <c r="M988"/>
      <c r="N988" s="2">
        <v>44868</v>
      </c>
      <c r="O988" s="21">
        <v>371.47000122070313</v>
      </c>
      <c r="P988" s="21">
        <v>374.20001220703131</v>
      </c>
      <c r="Q988" s="21">
        <v>368.79000854492188</v>
      </c>
      <c r="R988" s="21">
        <v>371.010009765625</v>
      </c>
      <c r="S988">
        <v>87100100</v>
      </c>
      <c r="T988" s="16">
        <f>(SP500_Data[[#This Row],[Close]]-R989)/R989</f>
        <v>-1.0296863984421683E-2</v>
      </c>
      <c r="U988" s="21">
        <v>106746600</v>
      </c>
    </row>
    <row r="989" spans="1:21" x14ac:dyDescent="0.25">
      <c r="A989" s="2">
        <v>44867</v>
      </c>
      <c r="B989" s="21">
        <v>229.46000671386719</v>
      </c>
      <c r="C989" s="21">
        <v>231.30000305175781</v>
      </c>
      <c r="D989" s="21">
        <v>220.03999328613281</v>
      </c>
      <c r="E989" s="21">
        <v>220.1000061035156</v>
      </c>
      <c r="F989" s="16">
        <f>(StockData[[#This Row],[Close]]-E990)/E990</f>
        <v>-3.5368331201258117E-2</v>
      </c>
      <c r="G989" s="21">
        <v>38407000</v>
      </c>
      <c r="H989" s="21">
        <f>IF(ISNUMBER(E989),MAX($E$2:E989),"")</f>
        <v>542.07000732421875</v>
      </c>
      <c r="I989" s="21">
        <f>IF(AND(ISNUMBER(E989),ISNUMBER(H989)),E989/H989-1,"")</f>
        <v>-0.59396387343033519</v>
      </c>
      <c r="L989"/>
      <c r="M989"/>
      <c r="N989" s="2">
        <v>44867</v>
      </c>
      <c r="O989" s="21">
        <v>383.89999389648438</v>
      </c>
      <c r="P989" s="21">
        <v>388.6300048828125</v>
      </c>
      <c r="Q989" s="21">
        <v>374.760009765625</v>
      </c>
      <c r="R989" s="21">
        <v>374.8699951171875</v>
      </c>
      <c r="S989">
        <v>126990400</v>
      </c>
      <c r="T989" s="16">
        <f>(SP500_Data[[#This Row],[Close]]-R990)/R990</f>
        <v>-2.5096208707478307E-2</v>
      </c>
      <c r="U989" s="21">
        <v>77274900</v>
      </c>
    </row>
    <row r="990" spans="1:21" x14ac:dyDescent="0.25">
      <c r="A990" s="2">
        <v>44866</v>
      </c>
      <c r="B990" s="21">
        <v>234.6000061035156</v>
      </c>
      <c r="C990" s="21">
        <v>235.74000549316409</v>
      </c>
      <c r="D990" s="21">
        <v>227.33000183105469</v>
      </c>
      <c r="E990" s="21">
        <v>228.16999816894531</v>
      </c>
      <c r="F990" s="16">
        <f>(StockData[[#This Row],[Close]]-E991)/E991</f>
        <v>-1.7059434931155668E-2</v>
      </c>
      <c r="G990" s="21">
        <v>30592300</v>
      </c>
      <c r="H990" s="21">
        <f>IF(ISNUMBER(E990),MAX($E$2:E990),"")</f>
        <v>542.07000732421875</v>
      </c>
      <c r="I990" s="21">
        <f>IF(AND(ISNUMBER(E990),ISNUMBER(H990)),E990/H990-1,"")</f>
        <v>-0.57907651209989552</v>
      </c>
      <c r="L990"/>
      <c r="M990"/>
      <c r="N990" s="2">
        <v>44866</v>
      </c>
      <c r="O990" s="21">
        <v>390.1400146484375</v>
      </c>
      <c r="P990" s="21">
        <v>390.3900146484375</v>
      </c>
      <c r="Q990" s="21">
        <v>383.29000854492188</v>
      </c>
      <c r="R990" s="21">
        <v>384.51998901367188</v>
      </c>
      <c r="S990">
        <v>85407600</v>
      </c>
      <c r="T990" s="16">
        <f>(SP500_Data[[#This Row],[Close]]-R991)/R991</f>
        <v>-4.3758641122644852E-3</v>
      </c>
      <c r="U990" s="21">
        <v>73278500</v>
      </c>
    </row>
    <row r="991" spans="1:21" x14ac:dyDescent="0.25">
      <c r="A991" s="2">
        <v>44865</v>
      </c>
      <c r="B991" s="21">
        <v>233.75999450683591</v>
      </c>
      <c r="C991" s="21">
        <v>234.91999816894531</v>
      </c>
      <c r="D991" s="21">
        <v>231.1499938964844</v>
      </c>
      <c r="E991" s="21">
        <v>232.1300048828125</v>
      </c>
      <c r="F991" s="16">
        <f>(StockData[[#This Row],[Close]]-E992)/E992</f>
        <v>-1.5856150895822325E-2</v>
      </c>
      <c r="G991" s="21">
        <v>28357300</v>
      </c>
      <c r="H991" s="21">
        <f>IF(ISNUMBER(E991),MAX($E$2:E991),"")</f>
        <v>542.07000732421875</v>
      </c>
      <c r="I991" s="21">
        <f>IF(AND(ISNUMBER(E991),ISNUMBER(H991)),E991/H991-1,"")</f>
        <v>-0.57177117024301127</v>
      </c>
      <c r="L991"/>
      <c r="M991"/>
      <c r="N991" s="2">
        <v>44865</v>
      </c>
      <c r="O991" s="21">
        <v>386.44000244140625</v>
      </c>
      <c r="P991" s="21">
        <v>388.39999389648438</v>
      </c>
      <c r="Q991" s="21">
        <v>385.260009765625</v>
      </c>
      <c r="R991" s="21">
        <v>386.20999145507813</v>
      </c>
      <c r="S991">
        <v>96631300</v>
      </c>
      <c r="T991" s="16">
        <f>(SP500_Data[[#This Row],[Close]]-R992)/R992</f>
        <v>-7.2232729369980887E-3</v>
      </c>
      <c r="U991" s="21">
        <v>103084800</v>
      </c>
    </row>
    <row r="992" spans="1:21" x14ac:dyDescent="0.25">
      <c r="A992" s="2">
        <v>44862</v>
      </c>
      <c r="B992" s="21">
        <v>226.24000549316409</v>
      </c>
      <c r="C992" s="21">
        <v>236.6000061035156</v>
      </c>
      <c r="D992" s="21">
        <v>226.05000305175781</v>
      </c>
      <c r="E992" s="21">
        <v>235.8699951171875</v>
      </c>
      <c r="F992" s="16">
        <f>(StockData[[#This Row],[Close]]-E993)/E993</f>
        <v>4.0220485632579933E-2</v>
      </c>
      <c r="G992" s="21">
        <v>40647700</v>
      </c>
      <c r="H992" s="21">
        <f>IF(ISNUMBER(E992),MAX($E$2:E992),"")</f>
        <v>542.07000732421875</v>
      </c>
      <c r="I992" s="21">
        <f>IF(AND(ISNUMBER(E992),ISNUMBER(H992)),E992/H992-1,"")</f>
        <v>-0.56487171042446049</v>
      </c>
      <c r="L992"/>
      <c r="M992"/>
      <c r="N992" s="2">
        <v>44862</v>
      </c>
      <c r="O992" s="21">
        <v>379.8699951171875</v>
      </c>
      <c r="P992" s="21">
        <v>389.51998901367188</v>
      </c>
      <c r="Q992" s="21">
        <v>379.67999267578131</v>
      </c>
      <c r="R992" s="21">
        <v>389.01998901367188</v>
      </c>
      <c r="S992">
        <v>100302000</v>
      </c>
      <c r="T992" s="16">
        <f>(SP500_Data[[#This Row],[Close]]-R993)/R993</f>
        <v>2.3790667313994613E-2</v>
      </c>
      <c r="U992" s="21">
        <v>87633800</v>
      </c>
    </row>
    <row r="993" spans="1:21" x14ac:dyDescent="0.25">
      <c r="A993" s="2">
        <v>44861</v>
      </c>
      <c r="B993" s="21">
        <v>231.03999328613281</v>
      </c>
      <c r="C993" s="21">
        <v>233.69000244140625</v>
      </c>
      <c r="D993" s="21">
        <v>225.77999877929688</v>
      </c>
      <c r="E993" s="21">
        <v>226.75</v>
      </c>
      <c r="F993" s="16">
        <f>(StockData[[#This Row],[Close]]-E994)/E994</f>
        <v>-1.9756212949679771E-2</v>
      </c>
      <c r="G993" s="21">
        <v>40424600</v>
      </c>
      <c r="H993" s="21">
        <f>IF(ISNUMBER(E993),MAX($E$2:E993),"")</f>
        <v>542.07000732421875</v>
      </c>
      <c r="I993" s="21">
        <f>IF(AND(ISNUMBER(E993),ISNUMBER(H993)),E993/H993-1,"")</f>
        <v>-0.58169609656271204</v>
      </c>
      <c r="L993"/>
      <c r="M993"/>
      <c r="N993" s="2">
        <v>44861</v>
      </c>
      <c r="O993" s="21">
        <v>383.07000732421869</v>
      </c>
      <c r="P993" s="21">
        <v>385</v>
      </c>
      <c r="Q993" s="21">
        <v>379.32998657226563</v>
      </c>
      <c r="R993" s="21">
        <v>379.98001098632813</v>
      </c>
      <c r="S993">
        <v>81971800</v>
      </c>
      <c r="T993" s="16">
        <f>(SP500_Data[[#This Row],[Close]]-R994)/R994</f>
        <v>-5.3399771897033963E-3</v>
      </c>
      <c r="U993" s="21">
        <v>85023700</v>
      </c>
    </row>
    <row r="994" spans="1:21" x14ac:dyDescent="0.25">
      <c r="A994" s="2">
        <v>44860</v>
      </c>
      <c r="B994" s="21">
        <v>231.16999816894531</v>
      </c>
      <c r="C994" s="21">
        <v>238.30000305175781</v>
      </c>
      <c r="D994" s="21">
        <v>230.05999755859375</v>
      </c>
      <c r="E994" s="21">
        <v>231.32000732421875</v>
      </c>
      <c r="F994" s="16">
        <f>(StockData[[#This Row],[Close]]-E995)/E995</f>
        <v>-7.7156291611488945E-2</v>
      </c>
      <c r="G994" s="21">
        <v>82543200</v>
      </c>
      <c r="H994" s="21">
        <f>IF(ISNUMBER(E994),MAX($E$2:E994),"")</f>
        <v>542.07000732421875</v>
      </c>
      <c r="I994" s="21">
        <f>IF(AND(ISNUMBER(E994),ISNUMBER(H994)),E994/H994-1,"")</f>
        <v>-0.57326543767645977</v>
      </c>
      <c r="L994"/>
      <c r="M994"/>
      <c r="N994" s="2">
        <v>44860</v>
      </c>
      <c r="O994" s="21">
        <v>381.6199951171875</v>
      </c>
      <c r="P994" s="21">
        <v>387.57998657226563</v>
      </c>
      <c r="Q994" s="21">
        <v>381.35000610351563</v>
      </c>
      <c r="R994" s="21">
        <v>382.01998901367188</v>
      </c>
      <c r="S994">
        <v>104087300</v>
      </c>
      <c r="T994" s="16">
        <f>(SP500_Data[[#This Row],[Close]]-R995)/R995</f>
        <v>-7.5340962093335172E-3</v>
      </c>
      <c r="U994" s="21">
        <v>122947100</v>
      </c>
    </row>
    <row r="995" spans="1:21" x14ac:dyDescent="0.25">
      <c r="A995" s="2">
        <v>44859</v>
      </c>
      <c r="B995" s="21">
        <v>247.25999450683591</v>
      </c>
      <c r="C995" s="21">
        <v>251.03999328613281</v>
      </c>
      <c r="D995" s="21">
        <v>245.83000183105469</v>
      </c>
      <c r="E995" s="21">
        <v>250.66000366210935</v>
      </c>
      <c r="F995" s="16">
        <f>(StockData[[#This Row],[Close]]-E996)/E996</f>
        <v>1.379172360812678E-2</v>
      </c>
      <c r="G995" s="21">
        <v>34775500</v>
      </c>
      <c r="H995" s="21">
        <f>IF(ISNUMBER(E995),MAX($E$2:E995),"")</f>
        <v>542.07000732421875</v>
      </c>
      <c r="I995" s="21">
        <f>IF(AND(ISNUMBER(E995),ISNUMBER(H995)),E995/H995-1,"")</f>
        <v>-0.53758739595384675</v>
      </c>
      <c r="L995"/>
      <c r="M995"/>
      <c r="N995" s="2">
        <v>44859</v>
      </c>
      <c r="O995" s="21">
        <v>378.79000854492188</v>
      </c>
      <c r="P995" s="21">
        <v>385.25</v>
      </c>
      <c r="Q995" s="21">
        <v>378.67001342773438</v>
      </c>
      <c r="R995" s="21">
        <v>384.92001342773438</v>
      </c>
      <c r="S995">
        <v>78846300</v>
      </c>
      <c r="T995" s="16">
        <f>(SP500_Data[[#This Row],[Close]]-R996)/R996</f>
        <v>1.5968586556123442E-2</v>
      </c>
      <c r="U995" s="21">
        <v>69256300</v>
      </c>
    </row>
    <row r="996" spans="1:21" x14ac:dyDescent="0.25">
      <c r="A996" s="2">
        <v>44858</v>
      </c>
      <c r="B996" s="21">
        <v>243.75999450683591</v>
      </c>
      <c r="C996" s="21">
        <v>247.83999633789065</v>
      </c>
      <c r="D996" s="21">
        <v>241.30000305175781</v>
      </c>
      <c r="E996" s="21">
        <v>247.25</v>
      </c>
      <c r="F996" s="16">
        <f>(StockData[[#This Row],[Close]]-E997)/E997</f>
        <v>2.1187861334333612E-2</v>
      </c>
      <c r="G996" s="21">
        <v>24911200</v>
      </c>
      <c r="H996" s="21">
        <f>IF(ISNUMBER(E996),MAX($E$2:E996),"")</f>
        <v>542.07000732421875</v>
      </c>
      <c r="I996" s="21">
        <f>IF(AND(ISNUMBER(E996),ISNUMBER(H996)),E996/H996-1,"")</f>
        <v>-0.54387810308767603</v>
      </c>
      <c r="L996"/>
      <c r="M996"/>
      <c r="N996" s="2">
        <v>44858</v>
      </c>
      <c r="O996" s="21">
        <v>375.8900146484375</v>
      </c>
      <c r="P996" s="21">
        <v>380.05999755859375</v>
      </c>
      <c r="Q996" s="21">
        <v>373.1099853515625</v>
      </c>
      <c r="R996" s="21">
        <v>378.8699951171875</v>
      </c>
      <c r="S996">
        <v>85436900</v>
      </c>
      <c r="T996" s="16">
        <f>(SP500_Data[[#This Row],[Close]]-R997)/R997</f>
        <v>1.2236464954195912E-2</v>
      </c>
      <c r="U996" s="21">
        <v>76706900</v>
      </c>
    </row>
    <row r="997" spans="1:21" x14ac:dyDescent="0.25">
      <c r="A997" s="2">
        <v>44855</v>
      </c>
      <c r="B997" s="21">
        <v>234.74000549316409</v>
      </c>
      <c r="C997" s="21">
        <v>243</v>
      </c>
      <c r="D997" s="21">
        <v>234.5</v>
      </c>
      <c r="E997" s="21">
        <v>242.1199951171875</v>
      </c>
      <c r="F997" s="16">
        <f>(StockData[[#This Row],[Close]]-E998)/E998</f>
        <v>2.5280547850956233E-2</v>
      </c>
      <c r="G997" s="21">
        <v>26299700</v>
      </c>
      <c r="H997" s="21">
        <f>IF(ISNUMBER(E997),MAX($E$2:E997),"")</f>
        <v>542.07000732421875</v>
      </c>
      <c r="I997" s="21">
        <f>IF(AND(ISNUMBER(E997),ISNUMBER(H997)),E997/H997-1,"")</f>
        <v>-0.55334183436499829</v>
      </c>
      <c r="L997"/>
      <c r="M997"/>
      <c r="N997" s="2">
        <v>44855</v>
      </c>
      <c r="O997" s="21">
        <v>365.1199951171875</v>
      </c>
      <c r="P997" s="21">
        <v>374.79998779296869</v>
      </c>
      <c r="Q997" s="21">
        <v>363.54000854492188</v>
      </c>
      <c r="R997" s="21">
        <v>374.29000854492188</v>
      </c>
      <c r="S997">
        <v>131038400</v>
      </c>
      <c r="T997" s="16">
        <f>(SP500_Data[[#This Row],[Close]]-R998)/R998</f>
        <v>2.4301482701124252E-2</v>
      </c>
      <c r="U997" s="21">
        <v>80821700</v>
      </c>
    </row>
    <row r="998" spans="1:21" x14ac:dyDescent="0.25">
      <c r="A998" s="2">
        <v>44854</v>
      </c>
      <c r="B998" s="21">
        <v>235.77000427246097</v>
      </c>
      <c r="C998" s="21">
        <v>241.30999755859375</v>
      </c>
      <c r="D998" s="21">
        <v>234.8699951171875</v>
      </c>
      <c r="E998" s="21">
        <v>236.1499938964844</v>
      </c>
      <c r="F998" s="16">
        <f>(StockData[[#This Row],[Close]]-E999)/E999</f>
        <v>-1.3954746152602397E-3</v>
      </c>
      <c r="G998" s="21">
        <v>21811000</v>
      </c>
      <c r="H998" s="21">
        <f>IF(ISNUMBER(E998),MAX($E$2:E998),"")</f>
        <v>542.07000732421875</v>
      </c>
      <c r="I998" s="21">
        <f>IF(AND(ISNUMBER(E998),ISNUMBER(H998)),E998/H998-1,"")</f>
        <v>-0.56435517422892545</v>
      </c>
      <c r="L998"/>
      <c r="M998"/>
      <c r="N998" s="2">
        <v>44854</v>
      </c>
      <c r="O998" s="21">
        <v>368.02999877929688</v>
      </c>
      <c r="P998" s="21">
        <v>372.67001342773438</v>
      </c>
      <c r="Q998" s="21">
        <v>364.6099853515625</v>
      </c>
      <c r="R998" s="21">
        <v>365.41000366210938</v>
      </c>
      <c r="S998">
        <v>88283100</v>
      </c>
      <c r="T998" s="16">
        <f>(SP500_Data[[#This Row],[Close]]-R999)/R999</f>
        <v>-8.385336059404681E-3</v>
      </c>
      <c r="U998" s="21">
        <v>70964200</v>
      </c>
    </row>
    <row r="999" spans="1:21" x14ac:dyDescent="0.25">
      <c r="A999" s="2">
        <v>44853</v>
      </c>
      <c r="B999" s="21">
        <v>237.03999328613281</v>
      </c>
      <c r="C999" s="21">
        <v>239.61000061035156</v>
      </c>
      <c r="D999" s="21">
        <v>234.28999328613281</v>
      </c>
      <c r="E999" s="21">
        <v>236.47999572753903</v>
      </c>
      <c r="F999" s="16">
        <f>(StockData[[#This Row],[Close]]-E1000)/E1000</f>
        <v>-8.4696195910313032E-3</v>
      </c>
      <c r="G999" s="21">
        <v>19985700</v>
      </c>
      <c r="H999" s="21">
        <f>IF(ISNUMBER(E999),MAX($E$2:E999),"")</f>
        <v>542.07000732421875</v>
      </c>
      <c r="I999" s="21">
        <f>IF(AND(ISNUMBER(E999),ISNUMBER(H999)),E999/H999-1,"")</f>
        <v>-0.56374639339509258</v>
      </c>
      <c r="L999"/>
      <c r="M999"/>
      <c r="N999" s="2">
        <v>44853</v>
      </c>
      <c r="O999" s="21">
        <v>368.989990234375</v>
      </c>
      <c r="P999" s="21">
        <v>371.85000610351563</v>
      </c>
      <c r="Q999" s="21">
        <v>365.54998779296869</v>
      </c>
      <c r="R999" s="21">
        <v>368.5</v>
      </c>
      <c r="S999">
        <v>79746900</v>
      </c>
      <c r="T999" s="16">
        <f>(SP500_Data[[#This Row],[Close]]-R1000)/R1000</f>
        <v>-7.0864787223090375E-3</v>
      </c>
      <c r="U999" s="21">
        <v>76637400</v>
      </c>
    </row>
    <row r="1000" spans="1:21" x14ac:dyDescent="0.25">
      <c r="A1000" s="2">
        <v>44852</v>
      </c>
      <c r="B1000" s="21">
        <v>243.24000549316409</v>
      </c>
      <c r="C1000" s="21">
        <v>243.92999267578125</v>
      </c>
      <c r="D1000" s="21">
        <v>235.3699951171875</v>
      </c>
      <c r="E1000" s="21">
        <v>238.5</v>
      </c>
      <c r="F1000" s="16">
        <f>(StockData[[#This Row],[Close]]-E1001)/E1001</f>
        <v>4.0836998513371367E-3</v>
      </c>
      <c r="G1000" s="21">
        <v>26329600</v>
      </c>
      <c r="H1000" s="21">
        <f>IF(ISNUMBER(E1000),MAX($E$2:E1000),"")</f>
        <v>542.07000732421875</v>
      </c>
      <c r="I1000" s="21">
        <f>IF(AND(ISNUMBER(E1000),ISNUMBER(H1000)),E1000/H1000-1,"")</f>
        <v>-0.56001992957092317</v>
      </c>
      <c r="L1000"/>
      <c r="M1000"/>
      <c r="N1000" s="2">
        <v>44852</v>
      </c>
      <c r="O1000" s="21">
        <v>375.1300048828125</v>
      </c>
      <c r="P1000" s="21">
        <v>375.45001220703131</v>
      </c>
      <c r="Q1000" s="21">
        <v>367.51998901367188</v>
      </c>
      <c r="R1000" s="21">
        <v>371.1300048828125</v>
      </c>
      <c r="S1000">
        <v>97162900</v>
      </c>
      <c r="T1000" s="16">
        <f>(SP500_Data[[#This Row],[Close]]-R1001)/R1001</f>
        <v>1.1749625081884802E-2</v>
      </c>
      <c r="U1000" s="21">
        <v>99632100</v>
      </c>
    </row>
    <row r="1001" spans="1:21" x14ac:dyDescent="0.25">
      <c r="A1001" s="2">
        <v>44851</v>
      </c>
      <c r="B1001" s="21">
        <v>235.82000732421875</v>
      </c>
      <c r="C1001" s="21">
        <v>238.96000671386719</v>
      </c>
      <c r="D1001" s="21">
        <v>235.13999938964844</v>
      </c>
      <c r="E1001" s="21">
        <v>237.52999877929688</v>
      </c>
      <c r="F1001" s="16">
        <f>(StockData[[#This Row],[Close]]-E1002)/E1002</f>
        <v>3.9245718045667947E-2</v>
      </c>
      <c r="G1001" s="21">
        <v>28142300</v>
      </c>
      <c r="H1001" s="21">
        <f>IF(ISNUMBER(E1001),MAX($E$2:E1001),"")</f>
        <v>542.07000732421875</v>
      </c>
      <c r="I1001" s="21">
        <f>IF(AND(ISNUMBER(E1001),ISNUMBER(H1001)),E1001/H1001-1,"")</f>
        <v>-0.56180936858728048</v>
      </c>
      <c r="L1001"/>
      <c r="M1001"/>
      <c r="N1001" s="2">
        <v>44851</v>
      </c>
      <c r="O1001" s="21">
        <v>364.010009765625</v>
      </c>
      <c r="P1001" s="21">
        <v>367.98001098632813</v>
      </c>
      <c r="Q1001" s="21">
        <v>357.27999877929688</v>
      </c>
      <c r="R1001" s="21">
        <v>366.82000732421869</v>
      </c>
      <c r="S1001">
        <v>93168200</v>
      </c>
      <c r="T1001" s="16">
        <f>(SP500_Data[[#This Row],[Close]]-R1002)/R1002</f>
        <v>2.5696955836850308E-2</v>
      </c>
      <c r="U1001" s="21">
        <v>78740100</v>
      </c>
    </row>
    <row r="1002" spans="1:21" x14ac:dyDescent="0.25">
      <c r="A1002" s="2">
        <v>44848</v>
      </c>
      <c r="B1002" s="21">
        <v>235.53999328613281</v>
      </c>
      <c r="C1002" s="21">
        <v>237.24000549316409</v>
      </c>
      <c r="D1002" s="21">
        <v>228.33999633789065</v>
      </c>
      <c r="E1002" s="21">
        <v>228.55999755859375</v>
      </c>
      <c r="F1002" s="16">
        <f>(StockData[[#This Row],[Close]]-E1003)/E1003</f>
        <v>-2.4248667184803761E-2</v>
      </c>
      <c r="G1002" s="21">
        <v>30198600</v>
      </c>
      <c r="H1002" s="21">
        <f>IF(ISNUMBER(E1002),MAX($E$2:E1002),"")</f>
        <v>542.07000732421875</v>
      </c>
      <c r="I1002" s="21">
        <f>IF(AND(ISNUMBER(E1002),ISNUMBER(H1002)),E1002/H1002-1,"")</f>
        <v>-0.5783570489597496</v>
      </c>
      <c r="L1002"/>
      <c r="M1002"/>
      <c r="N1002" s="2">
        <v>44848</v>
      </c>
      <c r="O1002" s="21">
        <v>368.54998779296869</v>
      </c>
      <c r="P1002" s="21">
        <v>370.260009765625</v>
      </c>
      <c r="Q1002" s="21">
        <v>356.95999145507813</v>
      </c>
      <c r="R1002" s="21">
        <v>357.6300048828125</v>
      </c>
      <c r="S1002">
        <v>123737000</v>
      </c>
      <c r="T1002" s="16">
        <f>(SP500_Data[[#This Row],[Close]]-R1003)/R1003</f>
        <v>-2.2788743093893858E-2</v>
      </c>
      <c r="U1002" s="21">
        <v>76029700</v>
      </c>
    </row>
    <row r="1003" spans="1:21" x14ac:dyDescent="0.25">
      <c r="A1003" s="2">
        <v>44847</v>
      </c>
      <c r="B1003" s="21">
        <v>219.8500061035156</v>
      </c>
      <c r="C1003" s="21">
        <v>236.1000061035156</v>
      </c>
      <c r="D1003" s="21">
        <v>219.1300048828125</v>
      </c>
      <c r="E1003" s="21">
        <v>234.24000549316409</v>
      </c>
      <c r="F1003" s="16">
        <f>(StockData[[#This Row],[Close]]-E1004)/E1004</f>
        <v>3.7607997754879691E-2</v>
      </c>
      <c r="G1003" s="21">
        <v>42551800</v>
      </c>
      <c r="H1003" s="21">
        <f>IF(ISNUMBER(E1003),MAX($E$2:E1003),"")</f>
        <v>542.07000732421875</v>
      </c>
      <c r="I1003" s="21">
        <f>IF(AND(ISNUMBER(E1003),ISNUMBER(H1003)),E1003/H1003-1,"")</f>
        <v>-0.56787868295937227</v>
      </c>
      <c r="L1003"/>
      <c r="M1003"/>
      <c r="N1003" s="2">
        <v>44847</v>
      </c>
      <c r="O1003" s="21">
        <v>349.20999145507813</v>
      </c>
      <c r="P1003" s="21">
        <v>367.510009765625</v>
      </c>
      <c r="Q1003" s="21">
        <v>348.1099853515625</v>
      </c>
      <c r="R1003" s="21">
        <v>365.97000122070313</v>
      </c>
      <c r="S1003">
        <v>147254500</v>
      </c>
      <c r="T1003" s="16">
        <f>(SP500_Data[[#This Row],[Close]]-R1004)/R1004</f>
        <v>2.6391080677980492E-2</v>
      </c>
      <c r="U1003" s="21">
        <v>85652400</v>
      </c>
    </row>
    <row r="1004" spans="1:21" x14ac:dyDescent="0.25">
      <c r="A1004" s="2">
        <v>44846</v>
      </c>
      <c r="B1004" s="21">
        <v>225.3999938964844</v>
      </c>
      <c r="C1004" s="21">
        <v>227.86000061035156</v>
      </c>
      <c r="D1004" s="21">
        <v>223.96000671386719</v>
      </c>
      <c r="E1004" s="21">
        <v>225.75</v>
      </c>
      <c r="F1004" s="16">
        <f>(StockData[[#This Row],[Close]]-E1005)/E1005</f>
        <v>1.5083462684305242E-3</v>
      </c>
      <c r="G1004" s="21">
        <v>21903900</v>
      </c>
      <c r="H1004" s="21">
        <f>IF(ISNUMBER(E1004),MAX($E$2:E1004),"")</f>
        <v>542.07000732421875</v>
      </c>
      <c r="I1004" s="21">
        <f>IF(AND(ISNUMBER(E1004),ISNUMBER(H1004)),E1004/H1004-1,"")</f>
        <v>-0.58354087673222588</v>
      </c>
      <c r="L1004"/>
      <c r="M1004"/>
      <c r="N1004" s="2">
        <v>44846</v>
      </c>
      <c r="O1004" s="21">
        <v>358.17001342773438</v>
      </c>
      <c r="P1004" s="21">
        <v>359.82000732421875</v>
      </c>
      <c r="Q1004" s="21">
        <v>356.29998779296875</v>
      </c>
      <c r="R1004" s="21">
        <v>356.55999755859375</v>
      </c>
      <c r="S1004">
        <v>76991800</v>
      </c>
      <c r="T1004" s="16">
        <f>(SP500_Data[[#This Row],[Close]]-R1005)/R1005</f>
        <v>-3.2984645496528706E-3</v>
      </c>
      <c r="U1004" s="21">
        <v>65370800</v>
      </c>
    </row>
    <row r="1005" spans="1:21" x14ac:dyDescent="0.25">
      <c r="A1005" s="2">
        <v>44845</v>
      </c>
      <c r="B1005" s="21">
        <v>227.6199951171875</v>
      </c>
      <c r="C1005" s="21">
        <v>229.05999755859375</v>
      </c>
      <c r="D1005" s="21">
        <v>224.11000061035156</v>
      </c>
      <c r="E1005" s="21">
        <v>225.41000366210935</v>
      </c>
      <c r="F1005" s="16">
        <f>(StockData[[#This Row],[Close]]-E1006)/E1006</f>
        <v>-1.675025665383055E-2</v>
      </c>
      <c r="G1005" s="21">
        <v>30474000</v>
      </c>
      <c r="H1005" s="21">
        <f>IF(ISNUMBER(E1005),MAX($E$2:E1005),"")</f>
        <v>542.07000732421875</v>
      </c>
      <c r="I1005" s="21">
        <f>IF(AND(ISNUMBER(E1005),ISNUMBER(H1005)),E1005/H1005-1,"")</f>
        <v>-0.58416809523407398</v>
      </c>
      <c r="L1005"/>
      <c r="M1005"/>
      <c r="N1005" s="2">
        <v>44845</v>
      </c>
      <c r="O1005" s="21">
        <v>358.239990234375</v>
      </c>
      <c r="P1005" s="21">
        <v>363.02999877929688</v>
      </c>
      <c r="Q1005" s="21">
        <v>355.70999145507813</v>
      </c>
      <c r="R1005" s="21">
        <v>357.739990234375</v>
      </c>
      <c r="S1005">
        <v>92482800</v>
      </c>
      <c r="T1005" s="16">
        <f>(SP500_Data[[#This Row],[Close]]-R1006)/R1006</f>
        <v>-6.3329783036305005E-3</v>
      </c>
      <c r="U1005" s="21">
        <v>103087000</v>
      </c>
    </row>
    <row r="1006" spans="1:21" x14ac:dyDescent="0.25">
      <c r="A1006" s="2">
        <v>44844</v>
      </c>
      <c r="B1006" s="21">
        <v>233.05000305175781</v>
      </c>
      <c r="C1006" s="21">
        <v>234.55999755859375</v>
      </c>
      <c r="D1006" s="21">
        <v>226.72999572753903</v>
      </c>
      <c r="E1006" s="21">
        <v>229.25</v>
      </c>
      <c r="F1006" s="16">
        <f>(StockData[[#This Row],[Close]]-E1007)/E1007</f>
        <v>-2.1302960109901962E-2</v>
      </c>
      <c r="G1006" s="21">
        <v>29743600</v>
      </c>
      <c r="H1006" s="21">
        <f>IF(ISNUMBER(E1006),MAX($E$2:E1006),"")</f>
        <v>542.07000732421875</v>
      </c>
      <c r="I1006" s="21">
        <f>IF(AND(ISNUMBER(E1006),ISNUMBER(H1006)),E1006/H1006-1,"")</f>
        <v>-0.57708414613892711</v>
      </c>
      <c r="L1006"/>
      <c r="M1006"/>
      <c r="N1006" s="2">
        <v>44844</v>
      </c>
      <c r="O1006" s="21">
        <v>363.95999145507813</v>
      </c>
      <c r="P1006" s="21">
        <v>364.20999145507813</v>
      </c>
      <c r="Q1006" s="21">
        <v>357.67001342773438</v>
      </c>
      <c r="R1006" s="21">
        <v>360.01998901367188</v>
      </c>
      <c r="S1006">
        <v>76042800</v>
      </c>
      <c r="T1006" s="16">
        <f>(SP500_Data[[#This Row],[Close]]-R1007)/R1007</f>
        <v>-7.6353247498738841E-3</v>
      </c>
      <c r="U1006" s="21">
        <v>50942300</v>
      </c>
    </row>
    <row r="1007" spans="1:21" x14ac:dyDescent="0.25">
      <c r="A1007" s="2">
        <v>44841</v>
      </c>
      <c r="B1007" s="21">
        <v>240.8999938964844</v>
      </c>
      <c r="C1007" s="21">
        <v>241.32000732421875</v>
      </c>
      <c r="D1007" s="21">
        <v>233.16999816894531</v>
      </c>
      <c r="E1007" s="21">
        <v>234.24000549316409</v>
      </c>
      <c r="F1007" s="16">
        <f>(StockData[[#This Row],[Close]]-E1008)/E1008</f>
        <v>-5.0852903822636103E-2</v>
      </c>
      <c r="G1007" s="21">
        <v>37769600</v>
      </c>
      <c r="H1007" s="21">
        <f>IF(ISNUMBER(E1007),MAX($E$2:E1007),"")</f>
        <v>542.07000732421875</v>
      </c>
      <c r="I1007" s="21">
        <f>IF(AND(ISNUMBER(E1007),ISNUMBER(H1007)),E1007/H1007-1,"")</f>
        <v>-0.56787868295937227</v>
      </c>
      <c r="L1007"/>
      <c r="M1007"/>
      <c r="N1007" s="2">
        <v>44841</v>
      </c>
      <c r="O1007" s="21">
        <v>368.97000122070313</v>
      </c>
      <c r="P1007" s="21">
        <v>373.29000854492188</v>
      </c>
      <c r="Q1007" s="21">
        <v>360.94000244140625</v>
      </c>
      <c r="R1007" s="21">
        <v>362.79000854492188</v>
      </c>
      <c r="S1007">
        <v>107789500</v>
      </c>
      <c r="T1007" s="16">
        <f>(SP500_Data[[#This Row],[Close]]-R1008)/R1008</f>
        <v>-2.7893899575583404E-2</v>
      </c>
      <c r="U1007" s="21">
        <v>49177800</v>
      </c>
    </row>
    <row r="1008" spans="1:21" x14ac:dyDescent="0.25">
      <c r="A1008" s="2">
        <v>44840</v>
      </c>
      <c r="B1008" s="21">
        <v>247.92999267578125</v>
      </c>
      <c r="C1008" s="21">
        <v>250.33999633789065</v>
      </c>
      <c r="D1008" s="21">
        <v>246.08000183105469</v>
      </c>
      <c r="E1008" s="21">
        <v>246.78999328613281</v>
      </c>
      <c r="F1008" s="16">
        <f>(StockData[[#This Row],[Close]]-E1009)/E1009</f>
        <v>-9.6709618443932919E-3</v>
      </c>
      <c r="G1008" s="21">
        <v>20239900</v>
      </c>
      <c r="H1008" s="21">
        <f>IF(ISNUMBER(E1008),MAX($E$2:E1008),"")</f>
        <v>542.07000732421875</v>
      </c>
      <c r="I1008" s="21">
        <f>IF(AND(ISNUMBER(E1008),ISNUMBER(H1008)),E1008/H1008-1,"")</f>
        <v>-0.54472671435126152</v>
      </c>
      <c r="L1008"/>
      <c r="M1008"/>
      <c r="N1008" s="2">
        <v>44840</v>
      </c>
      <c r="O1008" s="21">
        <v>375.6199951171875</v>
      </c>
      <c r="P1008" s="21">
        <v>378.72000122070313</v>
      </c>
      <c r="Q1008" s="21">
        <v>372.67999267578131</v>
      </c>
      <c r="R1008" s="21">
        <v>373.20001220703131</v>
      </c>
      <c r="S1008">
        <v>82333500</v>
      </c>
      <c r="T1008" s="16">
        <f>(SP500_Data[[#This Row],[Close]]-R1009)/R1009</f>
        <v>-1.0315797736977638E-2</v>
      </c>
      <c r="U1008" s="21">
        <v>49105200</v>
      </c>
    </row>
    <row r="1009" spans="1:21" x14ac:dyDescent="0.25">
      <c r="A1009" s="2">
        <v>44839</v>
      </c>
      <c r="B1009" s="21">
        <v>245.99000549316409</v>
      </c>
      <c r="C1009" s="21">
        <v>250.58000183105469</v>
      </c>
      <c r="D1009" s="21">
        <v>244.1000061035156</v>
      </c>
      <c r="E1009" s="21">
        <v>249.19999694824219</v>
      </c>
      <c r="F1009" s="16">
        <f>(StockData[[#This Row],[Close]]-E1010)/E1010</f>
        <v>1.2857282993881279E-3</v>
      </c>
      <c r="G1009" s="21">
        <v>20347100</v>
      </c>
      <c r="H1009" s="21">
        <f>IF(ISNUMBER(E1009),MAX($E$2:E1009),"")</f>
        <v>542.07000732421875</v>
      </c>
      <c r="I1009" s="21">
        <f>IF(AND(ISNUMBER(E1009),ISNUMBER(H1009)),E1009/H1009-1,"")</f>
        <v>-0.54028078738694618</v>
      </c>
      <c r="L1009"/>
      <c r="M1009"/>
      <c r="N1009" s="2">
        <v>44839</v>
      </c>
      <c r="O1009" s="21">
        <v>373.3900146484375</v>
      </c>
      <c r="P1009" s="21">
        <v>379.45999145507813</v>
      </c>
      <c r="Q1009" s="21">
        <v>370.95001220703131</v>
      </c>
      <c r="R1009" s="21">
        <v>377.08999633789063</v>
      </c>
      <c r="S1009">
        <v>88065700</v>
      </c>
      <c r="T1009" s="16">
        <f>(SP500_Data[[#This Row],[Close]]-R1010)/R1010</f>
        <v>-2.3282400189708445E-3</v>
      </c>
      <c r="U1009" s="21">
        <v>77695600</v>
      </c>
    </row>
    <row r="1010" spans="1:21" x14ac:dyDescent="0.25">
      <c r="A1010" s="2">
        <v>44838</v>
      </c>
      <c r="B1010" s="21">
        <v>245.08999633789065</v>
      </c>
      <c r="C1010" s="21">
        <v>250.36000061035156</v>
      </c>
      <c r="D1010" s="21">
        <v>244.97999572753903</v>
      </c>
      <c r="E1010" s="21">
        <v>248.8800048828125</v>
      </c>
      <c r="F1010" s="16">
        <f>(StockData[[#This Row],[Close]]-E1011)/E1011</f>
        <v>3.3812408423657479E-2</v>
      </c>
      <c r="G1010" s="21">
        <v>34888400</v>
      </c>
      <c r="H1010" s="21">
        <f>IF(ISNUMBER(E1010),MAX($E$2:E1010),"")</f>
        <v>542.07000732421875</v>
      </c>
      <c r="I1010" s="21">
        <f>IF(AND(ISNUMBER(E1010),ISNUMBER(H1010)),E1010/H1010-1,"")</f>
        <v>-0.54087110240365255</v>
      </c>
      <c r="L1010"/>
      <c r="M1010"/>
      <c r="N1010" s="2">
        <v>44838</v>
      </c>
      <c r="O1010" s="21">
        <v>372.39999389648438</v>
      </c>
      <c r="P1010" s="21">
        <v>378</v>
      </c>
      <c r="Q1010" s="21">
        <v>366.57000732421869</v>
      </c>
      <c r="R1010" s="21">
        <v>377.97000122070313</v>
      </c>
      <c r="S1010">
        <v>103602800</v>
      </c>
      <c r="T1010" s="16">
        <f>(SP500_Data[[#This Row],[Close]]-R1011)/R1011</f>
        <v>3.0986651545366065E-2</v>
      </c>
      <c r="U1010" s="21">
        <v>68016900</v>
      </c>
    </row>
    <row r="1011" spans="1:21" x14ac:dyDescent="0.25">
      <c r="A1011" s="2">
        <v>44837</v>
      </c>
      <c r="B1011" s="21">
        <v>235.41000366210935</v>
      </c>
      <c r="C1011" s="21">
        <v>241.61000061035156</v>
      </c>
      <c r="D1011" s="21">
        <v>234.66000366210935</v>
      </c>
      <c r="E1011" s="21">
        <v>240.74000549316409</v>
      </c>
      <c r="F1011" s="16">
        <f>(StockData[[#This Row],[Close]]-E1012)/E1012</f>
        <v>3.3662566776039883E-2</v>
      </c>
      <c r="G1011" s="21">
        <v>28880400</v>
      </c>
      <c r="H1011" s="21">
        <f>IF(ISNUMBER(E1011),MAX($E$2:E1011),"")</f>
        <v>542.07000732421875</v>
      </c>
      <c r="I1011" s="21">
        <f>IF(AND(ISNUMBER(E1011),ISNUMBER(H1011)),E1011/H1011-1,"")</f>
        <v>-0.55588761185753166</v>
      </c>
      <c r="L1011"/>
      <c r="M1011"/>
      <c r="N1011" s="2">
        <v>44837</v>
      </c>
      <c r="O1011" s="21">
        <v>361.07998657226563</v>
      </c>
      <c r="P1011" s="21">
        <v>368.54998779296869</v>
      </c>
      <c r="Q1011" s="21">
        <v>359.20999145507813</v>
      </c>
      <c r="R1011" s="21">
        <v>366.6099853515625</v>
      </c>
      <c r="S1011">
        <v>89756500</v>
      </c>
      <c r="T1011" s="16">
        <f>(SP500_Data[[#This Row],[Close]]-R1012)/R1012</f>
        <v>2.6401234305251316E-2</v>
      </c>
      <c r="U1011" s="21">
        <v>49023200</v>
      </c>
    </row>
    <row r="1012" spans="1:21" x14ac:dyDescent="0.25">
      <c r="A1012" s="2">
        <v>44834</v>
      </c>
      <c r="B1012" s="21">
        <v>238.28999328613281</v>
      </c>
      <c r="C1012" s="21">
        <v>240.53999328613281</v>
      </c>
      <c r="D1012" s="21">
        <v>232.72999572753903</v>
      </c>
      <c r="E1012" s="21">
        <v>232.8999938964844</v>
      </c>
      <c r="F1012" s="16">
        <f>(StockData[[#This Row],[Close]]-E1013)/E1013</f>
        <v>-1.9368446751644616E-2</v>
      </c>
      <c r="G1012" s="21">
        <v>35694800</v>
      </c>
      <c r="H1012" s="21">
        <f>IF(ISNUMBER(E1012),MAX($E$2:E1012),"")</f>
        <v>542.07000732421875</v>
      </c>
      <c r="I1012" s="21">
        <f>IF(AND(ISNUMBER(E1012),ISNUMBER(H1012)),E1012/H1012-1,"")</f>
        <v>-0.5703507097798457</v>
      </c>
      <c r="L1012"/>
      <c r="M1012"/>
      <c r="N1012" s="2">
        <v>44834</v>
      </c>
      <c r="O1012" s="21">
        <v>361.79998779296869</v>
      </c>
      <c r="P1012" s="21">
        <v>365.91000366210938</v>
      </c>
      <c r="Q1012" s="21">
        <v>357.04000854492188</v>
      </c>
      <c r="R1012" s="21">
        <v>357.17999267578125</v>
      </c>
      <c r="S1012">
        <v>153711200</v>
      </c>
      <c r="T1012" s="16">
        <f>(SP500_Data[[#This Row],[Close]]-R1013)/R1013</f>
        <v>-1.546353465367273E-2</v>
      </c>
      <c r="U1012" s="21">
        <v>63563400</v>
      </c>
    </row>
    <row r="1013" spans="1:21" x14ac:dyDescent="0.25">
      <c r="A1013" s="2">
        <v>44833</v>
      </c>
      <c r="B1013" s="21">
        <v>238.88999938964844</v>
      </c>
      <c r="C1013" s="21">
        <v>239.94999694824219</v>
      </c>
      <c r="D1013" s="21">
        <v>234.41000366210935</v>
      </c>
      <c r="E1013" s="21">
        <v>237.5</v>
      </c>
      <c r="F1013" s="16">
        <f>(StockData[[#This Row],[Close]]-E1014)/E1014</f>
        <v>-1.4809006577982935E-2</v>
      </c>
      <c r="G1013" s="21">
        <v>27484200</v>
      </c>
      <c r="H1013" s="21">
        <f>IF(ISNUMBER(E1013),MAX($E$2:E1013),"")</f>
        <v>542.07000732421875</v>
      </c>
      <c r="I1013" s="21">
        <f>IF(AND(ISNUMBER(E1013),ISNUMBER(H1013)),E1013/H1013-1,"")</f>
        <v>-0.56186470974043701</v>
      </c>
      <c r="L1013"/>
      <c r="M1013"/>
      <c r="N1013" s="2">
        <v>44833</v>
      </c>
      <c r="O1013" s="21">
        <v>366.80999755859375</v>
      </c>
      <c r="P1013" s="21">
        <v>367.1099853515625</v>
      </c>
      <c r="Q1013" s="21">
        <v>359.70001220703125</v>
      </c>
      <c r="R1013" s="21">
        <v>362.79000854492188</v>
      </c>
      <c r="S1013">
        <v>112952300</v>
      </c>
      <c r="T1013" s="16">
        <f>(SP500_Data[[#This Row],[Close]]-R1014)/R1014</f>
        <v>-2.088897055535107E-2</v>
      </c>
      <c r="U1013" s="21">
        <v>59289000</v>
      </c>
    </row>
    <row r="1014" spans="1:21" x14ac:dyDescent="0.25">
      <c r="A1014" s="2">
        <v>44832</v>
      </c>
      <c r="B1014" s="21">
        <v>236.80999755859375</v>
      </c>
      <c r="C1014" s="21">
        <v>242.33000183105469</v>
      </c>
      <c r="D1014" s="21">
        <v>234.72999572753903</v>
      </c>
      <c r="E1014" s="21">
        <v>241.07000732421875</v>
      </c>
      <c r="F1014" s="16">
        <f>(StockData[[#This Row],[Close]]-E1015)/E1015</f>
        <v>1.9711533310450544E-2</v>
      </c>
      <c r="G1014" s="21">
        <v>29029700</v>
      </c>
      <c r="H1014" s="21">
        <f>IF(ISNUMBER(E1014),MAX($E$2:E1014),"")</f>
        <v>542.07000732421875</v>
      </c>
      <c r="I1014" s="21">
        <f>IF(AND(ISNUMBER(E1014),ISNUMBER(H1014)),E1014/H1014-1,"")</f>
        <v>-0.55527883102369868</v>
      </c>
      <c r="L1014"/>
      <c r="M1014"/>
      <c r="N1014" s="2">
        <v>44832</v>
      </c>
      <c r="O1014" s="21">
        <v>364.3800048828125</v>
      </c>
      <c r="P1014" s="21">
        <v>372.29998779296869</v>
      </c>
      <c r="Q1014" s="21">
        <v>362.60000610351563</v>
      </c>
      <c r="R1014" s="21">
        <v>370.52999877929688</v>
      </c>
      <c r="S1014">
        <v>110802200</v>
      </c>
      <c r="T1014" s="16">
        <f>(SP500_Data[[#This Row],[Close]]-R1015)/R1015</f>
        <v>1.9676354781243941E-2</v>
      </c>
      <c r="U1014" s="21">
        <v>54048300</v>
      </c>
    </row>
    <row r="1015" spans="1:21" x14ac:dyDescent="0.25">
      <c r="A1015" s="2">
        <v>44831</v>
      </c>
      <c r="B1015" s="21">
        <v>239.97999572753903</v>
      </c>
      <c r="C1015" s="21">
        <v>241.80000305175781</v>
      </c>
      <c r="D1015" s="21">
        <v>234.5</v>
      </c>
      <c r="E1015" s="21">
        <v>236.41000366210935</v>
      </c>
      <c r="F1015" s="16">
        <f>(StockData[[#This Row],[Close]]-E1016)/E1016</f>
        <v>-4.3798412276228917E-3</v>
      </c>
      <c r="G1015" s="21">
        <v>27018700</v>
      </c>
      <c r="H1015" s="21">
        <f>IF(ISNUMBER(E1015),MAX($E$2:E1015),"")</f>
        <v>542.07000732421875</v>
      </c>
      <c r="I1015" s="21">
        <f>IF(AND(ISNUMBER(E1015),ISNUMBER(H1015)),E1015/H1015-1,"")</f>
        <v>-0.56387551336942054</v>
      </c>
      <c r="L1015"/>
      <c r="M1015"/>
      <c r="N1015" s="2">
        <v>44831</v>
      </c>
      <c r="O1015" s="21">
        <v>368.01998901367188</v>
      </c>
      <c r="P1015" s="21">
        <v>370.39999389648438</v>
      </c>
      <c r="Q1015" s="21">
        <v>360.8699951171875</v>
      </c>
      <c r="R1015" s="21">
        <v>363.3800048828125</v>
      </c>
      <c r="S1015">
        <v>108294100</v>
      </c>
      <c r="T1015" s="16">
        <f>(SP500_Data[[#This Row],[Close]]-R1016)/R1016</f>
        <v>-2.5527509044867064E-3</v>
      </c>
      <c r="U1015" s="21">
        <v>61694500</v>
      </c>
    </row>
    <row r="1016" spans="1:21" x14ac:dyDescent="0.25">
      <c r="A1016" s="2">
        <v>44830</v>
      </c>
      <c r="B1016" s="21">
        <v>237.05000305175781</v>
      </c>
      <c r="C1016" s="21">
        <v>241.44999694824219</v>
      </c>
      <c r="D1016" s="21">
        <v>236.8999938964844</v>
      </c>
      <c r="E1016" s="21">
        <v>237.44999694824219</v>
      </c>
      <c r="F1016" s="16">
        <f>(StockData[[#This Row],[Close]]-E1017)/E1017</f>
        <v>-1.9754590800281548E-3</v>
      </c>
      <c r="G1016" s="21">
        <v>27694200</v>
      </c>
      <c r="H1016" s="21">
        <f>IF(ISNUMBER(E1016),MAX($E$2:E1016),"")</f>
        <v>542.07000732421875</v>
      </c>
      <c r="I1016" s="21">
        <f>IF(AND(ISNUMBER(E1016),ISNUMBER(H1016)),E1016/H1016-1,"")</f>
        <v>-0.56195695437873505</v>
      </c>
      <c r="L1016"/>
      <c r="M1016"/>
      <c r="N1016" s="2">
        <v>44830</v>
      </c>
      <c r="O1016" s="21">
        <v>366.41000366210938</v>
      </c>
      <c r="P1016" s="21">
        <v>370.20999145507813</v>
      </c>
      <c r="Q1016" s="21">
        <v>363.02999877929688</v>
      </c>
      <c r="R1016" s="21">
        <v>364.30999755859375</v>
      </c>
      <c r="S1016">
        <v>92581200</v>
      </c>
      <c r="T1016" s="16">
        <f>(SP500_Data[[#This Row],[Close]]-R1017)/R1017</f>
        <v>-9.892687940419094E-3</v>
      </c>
      <c r="U1016" s="21">
        <v>59489700</v>
      </c>
    </row>
    <row r="1017" spans="1:21" x14ac:dyDescent="0.25">
      <c r="A1017" s="2">
        <v>44827</v>
      </c>
      <c r="B1017" s="21">
        <v>239.53999328613281</v>
      </c>
      <c r="C1017" s="21">
        <v>241.1300048828125</v>
      </c>
      <c r="D1017" s="21">
        <v>235.19999694824219</v>
      </c>
      <c r="E1017" s="21">
        <v>237.91999816894531</v>
      </c>
      <c r="F1017" s="16">
        <f>(StockData[[#This Row],[Close]]-E1018)/E1018</f>
        <v>-1.2698139317976705E-2</v>
      </c>
      <c r="G1017" s="21">
        <v>34176000</v>
      </c>
      <c r="H1017" s="21">
        <f>IF(ISNUMBER(E1017),MAX($E$2:E1017),"")</f>
        <v>542.07000732421875</v>
      </c>
      <c r="I1017" s="21">
        <f>IF(AND(ISNUMBER(E1017),ISNUMBER(H1017)),E1017/H1017-1,"")</f>
        <v>-0.56108990544713455</v>
      </c>
      <c r="L1017"/>
      <c r="M1017"/>
      <c r="N1017" s="2">
        <v>44827</v>
      </c>
      <c r="O1017" s="21">
        <v>370.57998657226563</v>
      </c>
      <c r="P1017" s="21">
        <v>370.6199951171875</v>
      </c>
      <c r="Q1017" s="21">
        <v>363.29000854492188</v>
      </c>
      <c r="R1017" s="21">
        <v>367.95001220703131</v>
      </c>
      <c r="S1017">
        <v>122346900</v>
      </c>
      <c r="T1017" s="16">
        <f>(SP500_Data[[#This Row],[Close]]-R1018)/R1018</f>
        <v>-1.6754820675589643E-2</v>
      </c>
      <c r="U1017" s="21">
        <v>68665700</v>
      </c>
    </row>
    <row r="1018" spans="1:21" x14ac:dyDescent="0.25">
      <c r="A1018" s="2">
        <v>44826</v>
      </c>
      <c r="B1018" s="21">
        <v>237.8699951171875</v>
      </c>
      <c r="C1018" s="21">
        <v>243.86000061035156</v>
      </c>
      <c r="D1018" s="21">
        <v>237.57000732421875</v>
      </c>
      <c r="E1018" s="21">
        <v>240.97999572753903</v>
      </c>
      <c r="F1018" s="16">
        <f>(StockData[[#This Row],[Close]]-E1019)/E1019</f>
        <v>8.4954961507555694E-3</v>
      </c>
      <c r="G1018" s="21">
        <v>31061200</v>
      </c>
      <c r="H1018" s="21">
        <f>IF(ISNUMBER(E1018),MAX($E$2:E1018),"")</f>
        <v>542.07000732421875</v>
      </c>
      <c r="I1018" s="21">
        <f>IF(AND(ISNUMBER(E1018),ISNUMBER(H1018)),E1018/H1018-1,"")</f>
        <v>-0.55544488263227976</v>
      </c>
      <c r="L1018"/>
      <c r="M1018"/>
      <c r="N1018" s="2">
        <v>44826</v>
      </c>
      <c r="O1018" s="21">
        <v>376.57998657226563</v>
      </c>
      <c r="P1018" s="21">
        <v>378.29998779296869</v>
      </c>
      <c r="Q1018" s="21">
        <v>373.44000244140625</v>
      </c>
      <c r="R1018" s="21">
        <v>374.22000122070313</v>
      </c>
      <c r="S1018">
        <v>89472600</v>
      </c>
      <c r="T1018" s="16">
        <f>(SP500_Data[[#This Row],[Close]]-R1019)/R1019</f>
        <v>-8.3998338713000709E-3</v>
      </c>
      <c r="U1018" s="21">
        <v>44931800</v>
      </c>
    </row>
    <row r="1019" spans="1:21" x14ac:dyDescent="0.25">
      <c r="A1019" s="2">
        <v>44825</v>
      </c>
      <c r="B1019" s="21">
        <v>244.27000427246097</v>
      </c>
      <c r="C1019" s="21">
        <v>247.66000366210935</v>
      </c>
      <c r="D1019" s="21">
        <v>238.8999938964844</v>
      </c>
      <c r="E1019" s="21">
        <v>238.94999694824219</v>
      </c>
      <c r="F1019" s="16">
        <f>(StockData[[#This Row],[Close]]-E1020)/E1020</f>
        <v>-1.4435966360301394E-2</v>
      </c>
      <c r="G1019" s="21">
        <v>28625600</v>
      </c>
      <c r="H1019" s="21">
        <f>IF(ISNUMBER(E1019),MAX($E$2:E1019),"")</f>
        <v>542.07000732421875</v>
      </c>
      <c r="I1019" s="21">
        <f>IF(AND(ISNUMBER(E1019),ISNUMBER(H1019)),E1019/H1019-1,"")</f>
        <v>-0.55918978412446418</v>
      </c>
      <c r="L1019"/>
      <c r="M1019"/>
      <c r="N1019" s="2">
        <v>44825</v>
      </c>
      <c r="O1019" s="21">
        <v>386.1099853515625</v>
      </c>
      <c r="P1019" s="21">
        <v>389.30999755859375</v>
      </c>
      <c r="Q1019" s="21">
        <v>377.3800048828125</v>
      </c>
      <c r="R1019" s="21">
        <v>377.3900146484375</v>
      </c>
      <c r="S1019">
        <v>106746600</v>
      </c>
      <c r="T1019" s="16">
        <f>(SP500_Data[[#This Row],[Close]]-R1020)/R1020</f>
        <v>-1.7443780763191332E-2</v>
      </c>
      <c r="U1019" s="21">
        <v>53886100</v>
      </c>
    </row>
    <row r="1020" spans="1:21" x14ac:dyDescent="0.25">
      <c r="A1020" s="2">
        <v>44824</v>
      </c>
      <c r="B1020" s="21">
        <v>242.07000732421875</v>
      </c>
      <c r="C1020" s="21">
        <v>243.50999450683591</v>
      </c>
      <c r="D1020" s="21">
        <v>239.63999938964844</v>
      </c>
      <c r="E1020" s="21">
        <v>242.44999694824219</v>
      </c>
      <c r="F1020" s="16">
        <f>(StockData[[#This Row],[Close]]-E1021)/E1021</f>
        <v>-8.4655949944783832E-3</v>
      </c>
      <c r="G1020" s="21">
        <v>26660300</v>
      </c>
      <c r="H1020" s="21">
        <f>IF(ISNUMBER(E1020),MAX($E$2:E1020),"")</f>
        <v>542.07000732421875</v>
      </c>
      <c r="I1020" s="21">
        <f>IF(AND(ISNUMBER(E1020),ISNUMBER(H1020)),E1020/H1020-1,"")</f>
        <v>-0.55273305353116531</v>
      </c>
      <c r="L1020"/>
      <c r="M1020"/>
      <c r="N1020" s="2">
        <v>44824</v>
      </c>
      <c r="O1020" s="21">
        <v>385.05999755859375</v>
      </c>
      <c r="P1020" s="21">
        <v>386.1199951171875</v>
      </c>
      <c r="Q1020" s="21">
        <v>381.20001220703131</v>
      </c>
      <c r="R1020" s="21">
        <v>384.08999633789063</v>
      </c>
      <c r="S1020">
        <v>77274900</v>
      </c>
      <c r="T1020" s="16">
        <f>(SP500_Data[[#This Row],[Close]]-R1021)/R1021</f>
        <v>-1.1478552554876125E-2</v>
      </c>
      <c r="U1020" s="21">
        <v>56814900</v>
      </c>
    </row>
    <row r="1021" spans="1:21" x14ac:dyDescent="0.25">
      <c r="A1021" s="2">
        <v>44823</v>
      </c>
      <c r="B1021" s="21">
        <v>242.47000122070313</v>
      </c>
      <c r="C1021" s="21">
        <v>245.13999938964844</v>
      </c>
      <c r="D1021" s="21">
        <v>240.8500061035156</v>
      </c>
      <c r="E1021" s="21">
        <v>244.52000427246097</v>
      </c>
      <c r="F1021" s="16">
        <f>(StockData[[#This Row],[Close]]-E1022)/E1022</f>
        <v>-8.9891809988240732E-4</v>
      </c>
      <c r="G1021" s="21">
        <v>26826900</v>
      </c>
      <c r="H1021" s="21">
        <f>IF(ISNUMBER(E1021),MAX($E$2:E1021),"")</f>
        <v>542.07000732421875</v>
      </c>
      <c r="I1021" s="21">
        <f>IF(AND(ISNUMBER(E1021),ISNUMBER(H1021)),E1021/H1021-1,"")</f>
        <v>-0.54891434506869785</v>
      </c>
      <c r="L1021"/>
      <c r="M1021"/>
      <c r="N1021" s="2">
        <v>44823</v>
      </c>
      <c r="O1021" s="21">
        <v>382.260009765625</v>
      </c>
      <c r="P1021" s="21">
        <v>388.54998779296869</v>
      </c>
      <c r="Q1021" s="21">
        <v>382.17999267578131</v>
      </c>
      <c r="R1021" s="21">
        <v>388.54998779296869</v>
      </c>
      <c r="S1021">
        <v>73278500</v>
      </c>
      <c r="T1021" s="16">
        <f>(SP500_Data[[#This Row],[Close]]-R1022)/R1022</f>
        <v>7.7549285540716726E-3</v>
      </c>
      <c r="U1021" s="21">
        <v>45656600</v>
      </c>
    </row>
    <row r="1022" spans="1:21" x14ac:dyDescent="0.25">
      <c r="A1022" s="2">
        <v>44820</v>
      </c>
      <c r="B1022" s="21">
        <v>244.25999450683591</v>
      </c>
      <c r="C1022" s="21">
        <v>245.30000305175781</v>
      </c>
      <c r="D1022" s="21">
        <v>242.05999755859375</v>
      </c>
      <c r="E1022" s="21">
        <v>244.74000549316409</v>
      </c>
      <c r="F1022" s="16">
        <f>(StockData[[#This Row],[Close]]-E1023)/E1023</f>
        <v>-2.6081969879903507E-3</v>
      </c>
      <c r="G1022" s="21">
        <v>39791800</v>
      </c>
      <c r="H1022" s="21">
        <f>IF(ISNUMBER(E1022),MAX($E$2:E1022),"")</f>
        <v>542.07000732421875</v>
      </c>
      <c r="I1022" s="21">
        <f>IF(AND(ISNUMBER(E1022),ISNUMBER(H1022)),E1022/H1022-1,"")</f>
        <v>-0.54850849117947587</v>
      </c>
      <c r="L1022"/>
      <c r="M1022"/>
      <c r="N1022" s="2">
        <v>44820</v>
      </c>
      <c r="O1022" s="21">
        <v>384.1400146484375</v>
      </c>
      <c r="P1022" s="21">
        <v>386.25</v>
      </c>
      <c r="Q1022" s="21">
        <v>382.1099853515625</v>
      </c>
      <c r="R1022" s="21">
        <v>385.55999755859375</v>
      </c>
      <c r="S1022">
        <v>103084800</v>
      </c>
      <c r="T1022" s="16">
        <f>(SP500_Data[[#This Row],[Close]]-R1023)/R1023</f>
        <v>-1.1688705054002628E-2</v>
      </c>
      <c r="U1022" s="21">
        <v>67820600</v>
      </c>
    </row>
    <row r="1023" spans="1:21" x14ac:dyDescent="0.25">
      <c r="A1023" s="2">
        <v>44819</v>
      </c>
      <c r="B1023" s="21">
        <v>249.77000427246097</v>
      </c>
      <c r="C1023" s="21">
        <v>251.3999938964844</v>
      </c>
      <c r="D1023" s="21">
        <v>244.02000427246097</v>
      </c>
      <c r="E1023" s="21">
        <v>245.3800048828125</v>
      </c>
      <c r="F1023" s="16">
        <f>(StockData[[#This Row],[Close]]-E1024)/E1024</f>
        <v>-2.7119167016042237E-2</v>
      </c>
      <c r="G1023" s="21">
        <v>31530900</v>
      </c>
      <c r="H1023" s="21">
        <f>IF(ISNUMBER(E1023),MAX($E$2:E1023),"")</f>
        <v>542.07000732421875</v>
      </c>
      <c r="I1023" s="21">
        <f>IF(AND(ISNUMBER(E1023),ISNUMBER(H1023)),E1023/H1023-1,"")</f>
        <v>-0.54732783299695142</v>
      </c>
      <c r="L1023"/>
      <c r="M1023"/>
      <c r="N1023" s="2">
        <v>44819</v>
      </c>
      <c r="O1023" s="21">
        <v>392.95999145507813</v>
      </c>
      <c r="P1023" s="21">
        <v>395.95999145507813</v>
      </c>
      <c r="Q1023" s="21">
        <v>388.77999877929688</v>
      </c>
      <c r="R1023" s="21">
        <v>390.1199951171875</v>
      </c>
      <c r="S1023">
        <v>87633800</v>
      </c>
      <c r="T1023" s="16">
        <f>(SP500_Data[[#This Row],[Close]]-R1024)/R1024</f>
        <v>-1.1353296799374305E-2</v>
      </c>
      <c r="U1023" s="21">
        <v>63435400</v>
      </c>
    </row>
    <row r="1024" spans="1:21" x14ac:dyDescent="0.25">
      <c r="A1024" s="2">
        <v>44818</v>
      </c>
      <c r="B1024" s="21">
        <v>253.52999877929688</v>
      </c>
      <c r="C1024" s="21">
        <v>254.22999572753903</v>
      </c>
      <c r="D1024" s="21">
        <v>249.86000061035156</v>
      </c>
      <c r="E1024" s="21">
        <v>252.22000122070313</v>
      </c>
      <c r="F1024" s="16">
        <f>(StockData[[#This Row],[Close]]-E1025)/E1025</f>
        <v>9.1271765754722897E-4</v>
      </c>
      <c r="G1024" s="21">
        <v>23913000</v>
      </c>
      <c r="H1024" s="21">
        <f>IF(ISNUMBER(E1024),MAX($E$2:E1024),"")</f>
        <v>542.07000732421875</v>
      </c>
      <c r="I1024" s="21">
        <f>IF(AND(ISNUMBER(E1024),ISNUMBER(H1024)),E1024/H1024-1,"")</f>
        <v>-0.53470954339326271</v>
      </c>
      <c r="L1024"/>
      <c r="M1024"/>
      <c r="N1024" s="2">
        <v>44818</v>
      </c>
      <c r="O1024" s="21">
        <v>394.47000122070313</v>
      </c>
      <c r="P1024" s="21">
        <v>396.20001220703131</v>
      </c>
      <c r="Q1024" s="21">
        <v>391.1199951171875</v>
      </c>
      <c r="R1024" s="21">
        <v>394.60000610351563</v>
      </c>
      <c r="S1024">
        <v>85023700</v>
      </c>
      <c r="T1024" s="16">
        <f>(SP500_Data[[#This Row],[Close]]-R1025)/R1025</f>
        <v>3.8158228865684696E-3</v>
      </c>
      <c r="U1024" s="21">
        <v>69997500</v>
      </c>
    </row>
    <row r="1025" spans="1:21" x14ac:dyDescent="0.25">
      <c r="A1025" s="2">
        <v>44817</v>
      </c>
      <c r="B1025" s="21">
        <v>258.83999633789063</v>
      </c>
      <c r="C1025" s="21">
        <v>260.39999389648438</v>
      </c>
      <c r="D1025" s="21">
        <v>251.58999633789065</v>
      </c>
      <c r="E1025" s="21">
        <v>251.99000549316409</v>
      </c>
      <c r="F1025" s="16">
        <f>(StockData[[#This Row],[Close]]-E1026)/E1026</f>
        <v>-5.4978393920426666E-2</v>
      </c>
      <c r="G1025" s="21">
        <v>33353300</v>
      </c>
      <c r="H1025" s="21">
        <f>IF(ISNUMBER(E1025),MAX($E$2:E1025),"")</f>
        <v>542.07000732421875</v>
      </c>
      <c r="I1025" s="21">
        <f>IF(AND(ISNUMBER(E1025),ISNUMBER(H1025)),E1025/H1025-1,"")</f>
        <v>-0.53513383495049971</v>
      </c>
      <c r="L1025"/>
      <c r="M1025"/>
      <c r="N1025" s="2">
        <v>44817</v>
      </c>
      <c r="O1025" s="21">
        <v>401.82998657226563</v>
      </c>
      <c r="P1025" s="21">
        <v>403.10000610351563</v>
      </c>
      <c r="Q1025" s="21">
        <v>391.92001342773438</v>
      </c>
      <c r="R1025" s="21">
        <v>393.10000610351563</v>
      </c>
      <c r="S1025">
        <v>122947100</v>
      </c>
      <c r="T1025" s="16">
        <f>(SP500_Data[[#This Row],[Close]]-R1026)/R1026</f>
        <v>-4.3482480629019882E-2</v>
      </c>
      <c r="U1025" s="21">
        <v>87003700</v>
      </c>
    </row>
    <row r="1026" spans="1:21" x14ac:dyDescent="0.25">
      <c r="A1026" s="2">
        <v>44816</v>
      </c>
      <c r="B1026" s="21">
        <v>265.77999877929688</v>
      </c>
      <c r="C1026" s="21">
        <v>267.45001220703125</v>
      </c>
      <c r="D1026" s="21">
        <v>265.16000366210938</v>
      </c>
      <c r="E1026" s="21">
        <v>266.64999389648438</v>
      </c>
      <c r="F1026" s="16">
        <f>(StockData[[#This Row],[Close]]-E1027)/E1027</f>
        <v>8.2810349851283639E-3</v>
      </c>
      <c r="G1026" s="21">
        <v>18747700</v>
      </c>
      <c r="H1026" s="21">
        <f>IF(ISNUMBER(E1026),MAX($E$2:E1026),"")</f>
        <v>542.07000732421875</v>
      </c>
      <c r="I1026" s="21">
        <f>IF(AND(ISNUMBER(E1026),ISNUMBER(H1026)),E1026/H1026-1,"")</f>
        <v>-0.50808937905874996</v>
      </c>
      <c r="L1026"/>
      <c r="M1026"/>
      <c r="N1026" s="2">
        <v>44816</v>
      </c>
      <c r="O1026" s="21">
        <v>408.77999877929688</v>
      </c>
      <c r="P1026" s="21">
        <v>411.73001098632813</v>
      </c>
      <c r="Q1026" s="21">
        <v>408.45999145507813</v>
      </c>
      <c r="R1026" s="21">
        <v>410.97000122070313</v>
      </c>
      <c r="S1026">
        <v>69256300</v>
      </c>
      <c r="T1026" s="16">
        <f>(SP500_Data[[#This Row],[Close]]-R1027)/R1027</f>
        <v>1.0747651381183084E-2</v>
      </c>
      <c r="U1026" s="21">
        <v>73966600</v>
      </c>
    </row>
    <row r="1027" spans="1:21" x14ac:dyDescent="0.25">
      <c r="A1027" s="2">
        <v>44813</v>
      </c>
      <c r="B1027" s="21">
        <v>260.5</v>
      </c>
      <c r="C1027" s="21">
        <v>265.23001098632813</v>
      </c>
      <c r="D1027" s="21">
        <v>260.29000854492188</v>
      </c>
      <c r="E1027" s="21">
        <v>264.45999145507813</v>
      </c>
      <c r="F1027" s="16">
        <f>(StockData[[#This Row],[Close]]-E1028)/E1028</f>
        <v>2.2976956111088617E-2</v>
      </c>
      <c r="G1027" s="21">
        <v>22084700</v>
      </c>
      <c r="H1027" s="21">
        <f>IF(ISNUMBER(E1027),MAX($E$2:E1027),"")</f>
        <v>542.07000732421875</v>
      </c>
      <c r="I1027" s="21">
        <f>IF(AND(ISNUMBER(E1027),ISNUMBER(H1027)),E1027/H1027-1,"")</f>
        <v>-0.51212945213384342</v>
      </c>
      <c r="L1027"/>
      <c r="M1027"/>
      <c r="N1027" s="2">
        <v>44813</v>
      </c>
      <c r="O1027" s="21">
        <v>402.739990234375</v>
      </c>
      <c r="P1027" s="21">
        <v>407.510009765625</v>
      </c>
      <c r="Q1027" s="21">
        <v>402.45999145507813</v>
      </c>
      <c r="R1027" s="21">
        <v>406.60000610351563</v>
      </c>
      <c r="S1027">
        <v>76706900</v>
      </c>
      <c r="T1027" s="16">
        <f>(SP500_Data[[#This Row],[Close]]-R1028)/R1028</f>
        <v>1.5535244379957638E-2</v>
      </c>
      <c r="U1027" s="21">
        <v>82342100</v>
      </c>
    </row>
    <row r="1028" spans="1:21" x14ac:dyDescent="0.25">
      <c r="A1028" s="2">
        <v>44812</v>
      </c>
      <c r="B1028" s="21">
        <v>257.510009765625</v>
      </c>
      <c r="C1028" s="21">
        <v>260.42999267578125</v>
      </c>
      <c r="D1028" s="21">
        <v>254.78999328613281</v>
      </c>
      <c r="E1028" s="21">
        <v>258.51998901367188</v>
      </c>
      <c r="F1028" s="16">
        <f>(StockData[[#This Row],[Close]]-E1029)/E1029</f>
        <v>1.6660571191543004E-3</v>
      </c>
      <c r="G1028" s="21">
        <v>20319900</v>
      </c>
      <c r="H1028" s="21">
        <f>IF(ISNUMBER(E1028),MAX($E$2:E1028),"")</f>
        <v>542.07000732421875</v>
      </c>
      <c r="I1028" s="21">
        <f>IF(AND(ISNUMBER(E1028),ISNUMBER(H1028)),E1028/H1028-1,"")</f>
        <v>-0.52308745084461417</v>
      </c>
      <c r="L1028"/>
      <c r="M1028"/>
      <c r="N1028" s="2">
        <v>44812</v>
      </c>
      <c r="O1028" s="21">
        <v>395.3900146484375</v>
      </c>
      <c r="P1028" s="21">
        <v>400.8599853515625</v>
      </c>
      <c r="Q1028" s="21">
        <v>394.1199951171875</v>
      </c>
      <c r="R1028" s="21">
        <v>400.3800048828125</v>
      </c>
      <c r="S1028">
        <v>80821700</v>
      </c>
      <c r="T1028" s="16">
        <f>(SP500_Data[[#This Row],[Close]]-R1029)/R1029</f>
        <v>6.536291697658245E-3</v>
      </c>
      <c r="U1028" s="21">
        <v>52946400</v>
      </c>
    </row>
    <row r="1029" spans="1:21" x14ac:dyDescent="0.25">
      <c r="A1029" s="2">
        <v>44811</v>
      </c>
      <c r="B1029" s="21">
        <v>254.69999694824219</v>
      </c>
      <c r="C1029" s="21">
        <v>258.82998657226563</v>
      </c>
      <c r="D1029" s="21">
        <v>253.22000122070313</v>
      </c>
      <c r="E1029" s="21">
        <v>258.08999633789063</v>
      </c>
      <c r="F1029" s="16">
        <f>(StockData[[#This Row],[Close]]-E1030)/E1030</f>
        <v>1.9111535391473346E-2</v>
      </c>
      <c r="G1029" s="21">
        <v>24126700</v>
      </c>
      <c r="H1029" s="21">
        <f>IF(ISNUMBER(E1029),MAX($E$2:E1029),"")</f>
        <v>542.07000732421875</v>
      </c>
      <c r="I1029" s="21">
        <f>IF(AND(ISNUMBER(E1029),ISNUMBER(H1029)),E1029/H1029-1,"")</f>
        <v>-0.52388069280593164</v>
      </c>
      <c r="L1029"/>
      <c r="M1029"/>
      <c r="N1029" s="2">
        <v>44811</v>
      </c>
      <c r="O1029" s="21">
        <v>390.42999267578131</v>
      </c>
      <c r="P1029" s="21">
        <v>398.58999633789063</v>
      </c>
      <c r="Q1029" s="21">
        <v>390.20001220703131</v>
      </c>
      <c r="R1029" s="21">
        <v>397.77999877929688</v>
      </c>
      <c r="S1029">
        <v>70964200</v>
      </c>
      <c r="T1029" s="16">
        <f>(SP500_Data[[#This Row],[Close]]-R1030)/R1030</f>
        <v>1.79649627347548E-2</v>
      </c>
      <c r="U1029" s="21">
        <v>53631500</v>
      </c>
    </row>
    <row r="1030" spans="1:21" x14ac:dyDescent="0.25">
      <c r="A1030" s="2">
        <v>44810</v>
      </c>
      <c r="B1030" s="21">
        <v>256.20001220703125</v>
      </c>
      <c r="C1030" s="21">
        <v>257.82998657226563</v>
      </c>
      <c r="D1030" s="21">
        <v>251.94000244140625</v>
      </c>
      <c r="E1030" s="21">
        <v>253.25</v>
      </c>
      <c r="F1030" s="16">
        <f>(StockData[[#This Row],[Close]]-E1031)/E1031</f>
        <v>-1.0973981041106366E-2</v>
      </c>
      <c r="G1030" s="21">
        <v>21328200</v>
      </c>
      <c r="H1030" s="21">
        <f>IF(ISNUMBER(E1030),MAX($E$2:E1030),"")</f>
        <v>542.07000732421875</v>
      </c>
      <c r="I1030" s="21">
        <f>IF(AND(ISNUMBER(E1030),ISNUMBER(H1030)),E1030/H1030-1,"")</f>
        <v>-0.53280942207059234</v>
      </c>
      <c r="L1030"/>
      <c r="M1030"/>
      <c r="N1030" s="2">
        <v>44810</v>
      </c>
      <c r="O1030" s="21">
        <v>393.1300048828125</v>
      </c>
      <c r="P1030" s="21">
        <v>394.1199951171875</v>
      </c>
      <c r="Q1030" s="21">
        <v>388.42001342773438</v>
      </c>
      <c r="R1030" s="21">
        <v>390.760009765625</v>
      </c>
      <c r="S1030">
        <v>76637400</v>
      </c>
      <c r="T1030" s="16">
        <f>(SP500_Data[[#This Row],[Close]]-R1031)/R1031</f>
        <v>-3.7731503813919326E-3</v>
      </c>
      <c r="U1030" s="21">
        <v>72197300</v>
      </c>
    </row>
    <row r="1031" spans="1:21" x14ac:dyDescent="0.25">
      <c r="A1031" s="2">
        <v>44806</v>
      </c>
      <c r="B1031" s="21">
        <v>261.70001220703125</v>
      </c>
      <c r="C1031" s="21">
        <v>264.739990234375</v>
      </c>
      <c r="D1031" s="21">
        <v>254.47000122070313</v>
      </c>
      <c r="E1031" s="21">
        <v>256.05999755859375</v>
      </c>
      <c r="F1031" s="16">
        <f>(StockData[[#This Row],[Close]]-E1032)/E1032</f>
        <v>-1.666665299391629E-2</v>
      </c>
      <c r="G1031" s="21">
        <v>22855400</v>
      </c>
      <c r="H1031" s="21">
        <f>IF(ISNUMBER(E1031),MAX($E$2:E1031),"")</f>
        <v>542.07000732421875</v>
      </c>
      <c r="I1031" s="21">
        <f>IF(AND(ISNUMBER(E1031),ISNUMBER(H1031)),E1031/H1031-1,"")</f>
        <v>-0.52762559429811606</v>
      </c>
      <c r="L1031"/>
      <c r="M1031"/>
      <c r="N1031" s="2">
        <v>44806</v>
      </c>
      <c r="O1031" s="21">
        <v>400.27999877929688</v>
      </c>
      <c r="P1031" s="21">
        <v>401.55999755859375</v>
      </c>
      <c r="Q1031" s="21">
        <v>390.32998657226563</v>
      </c>
      <c r="R1031" s="21">
        <v>392.239990234375</v>
      </c>
      <c r="S1031">
        <v>99632100</v>
      </c>
      <c r="T1031" s="16">
        <f>(SP500_Data[[#This Row],[Close]]-R1032)/R1032</f>
        <v>-1.0544430280438843E-2</v>
      </c>
      <c r="U1031" s="21">
        <v>64903900</v>
      </c>
    </row>
    <row r="1032" spans="1:21" x14ac:dyDescent="0.25">
      <c r="A1032" s="2">
        <v>44805</v>
      </c>
      <c r="B1032" s="21">
        <v>258.8699951171875</v>
      </c>
      <c r="C1032" s="21">
        <v>260.8900146484375</v>
      </c>
      <c r="D1032" s="21">
        <v>255.41000366210935</v>
      </c>
      <c r="E1032" s="21">
        <v>260.39999389648438</v>
      </c>
      <c r="F1032" s="16">
        <f>(StockData[[#This Row],[Close]]-E1033)/E1033</f>
        <v>-4.0922756691907152E-3</v>
      </c>
      <c r="G1032" s="21">
        <v>23263400</v>
      </c>
      <c r="H1032" s="21">
        <f>IF(ISNUMBER(E1032),MAX($E$2:E1032),"")</f>
        <v>542.07000732421875</v>
      </c>
      <c r="I1032" s="21">
        <f>IF(AND(ISNUMBER(E1032),ISNUMBER(H1032)),E1032/H1032-1,"")</f>
        <v>-0.51961925511821216</v>
      </c>
      <c r="L1032"/>
      <c r="M1032"/>
      <c r="N1032" s="2">
        <v>44805</v>
      </c>
      <c r="O1032" s="21">
        <v>392.8900146484375</v>
      </c>
      <c r="P1032" s="21">
        <v>396.77999877929688</v>
      </c>
      <c r="Q1032" s="21">
        <v>390.04000854492188</v>
      </c>
      <c r="R1032" s="21">
        <v>396.42001342773438</v>
      </c>
      <c r="S1032">
        <v>78740100</v>
      </c>
      <c r="T1032" s="16">
        <f>(SP500_Data[[#This Row],[Close]]-R1033)/R1033</f>
        <v>3.1378631887632583E-3</v>
      </c>
      <c r="U1032" s="21">
        <v>71843800</v>
      </c>
    </row>
    <row r="1033" spans="1:21" x14ac:dyDescent="0.25">
      <c r="A1033" s="2">
        <v>44804</v>
      </c>
      <c r="B1033" s="21">
        <v>265.3900146484375</v>
      </c>
      <c r="C1033" s="21">
        <v>267.1099853515625</v>
      </c>
      <c r="D1033" s="21">
        <v>261.32998657226563</v>
      </c>
      <c r="E1033" s="21">
        <v>261.47000122070313</v>
      </c>
      <c r="F1033" s="16">
        <f>(StockData[[#This Row],[Close]]-E1034)/E1034</f>
        <v>-5.7040726814352235E-3</v>
      </c>
      <c r="G1033" s="21">
        <v>24791800</v>
      </c>
      <c r="H1033" s="21">
        <f>IF(ISNUMBER(E1033),MAX($E$2:E1033),"")</f>
        <v>542.07000732421875</v>
      </c>
      <c r="I1033" s="21">
        <f>IF(AND(ISNUMBER(E1033),ISNUMBER(H1033)),E1033/H1033-1,"")</f>
        <v>-0.51764532682525877</v>
      </c>
      <c r="L1033"/>
      <c r="M1033"/>
      <c r="N1033" s="2">
        <v>44804</v>
      </c>
      <c r="O1033" s="21">
        <v>399.92999267578131</v>
      </c>
      <c r="P1033" s="21">
        <v>401.239990234375</v>
      </c>
      <c r="Q1033" s="21">
        <v>395.04000854492188</v>
      </c>
      <c r="R1033" s="21">
        <v>395.17999267578131</v>
      </c>
      <c r="S1033">
        <v>76029700</v>
      </c>
      <c r="T1033" s="16">
        <f>(SP500_Data[[#This Row],[Close]]-R1034)/R1034</f>
        <v>-7.6090475987934392E-3</v>
      </c>
      <c r="U1033" s="21">
        <v>78506000</v>
      </c>
    </row>
    <row r="1034" spans="1:21" x14ac:dyDescent="0.25">
      <c r="A1034" s="2">
        <v>44803</v>
      </c>
      <c r="B1034" s="21">
        <v>266.67001342773438</v>
      </c>
      <c r="C1034" s="21">
        <v>267.04998779296875</v>
      </c>
      <c r="D1034" s="21">
        <v>260.66000366210938</v>
      </c>
      <c r="E1034" s="21">
        <v>262.97000122070313</v>
      </c>
      <c r="F1034" s="16">
        <f>(StockData[[#This Row],[Close]]-E1035)/E1035</f>
        <v>-8.5209428496441798E-3</v>
      </c>
      <c r="G1034" s="21">
        <v>22767100</v>
      </c>
      <c r="H1034" s="21">
        <f>IF(ISNUMBER(E1034),MAX($E$2:E1034),"")</f>
        <v>542.07000732421875</v>
      </c>
      <c r="I1034" s="21">
        <f>IF(AND(ISNUMBER(E1034),ISNUMBER(H1034)),E1034/H1034-1,"")</f>
        <v>-0.5148781565709879</v>
      </c>
      <c r="L1034"/>
      <c r="M1034"/>
      <c r="N1034" s="2">
        <v>44803</v>
      </c>
      <c r="O1034" s="21">
        <v>403.85000610351563</v>
      </c>
      <c r="P1034" s="21">
        <v>404.10000610351563</v>
      </c>
      <c r="Q1034" s="21">
        <v>396</v>
      </c>
      <c r="R1034" s="21">
        <v>398.20999145507813</v>
      </c>
      <c r="S1034">
        <v>85652400</v>
      </c>
      <c r="T1034" s="16">
        <f>(SP500_Data[[#This Row],[Close]]-R1035)/R1035</f>
        <v>-1.0977854044983165E-2</v>
      </c>
      <c r="U1034" s="21">
        <v>63203600</v>
      </c>
    </row>
    <row r="1035" spans="1:21" x14ac:dyDescent="0.25">
      <c r="A1035" s="2">
        <v>44802</v>
      </c>
      <c r="B1035" s="21">
        <v>265.85000610351563</v>
      </c>
      <c r="C1035" s="21">
        <v>267.39999389648438</v>
      </c>
      <c r="D1035" s="21">
        <v>263.85000610351563</v>
      </c>
      <c r="E1035" s="21">
        <v>265.23001098632813</v>
      </c>
      <c r="F1035" s="16">
        <f>(StockData[[#This Row],[Close]]-E1036)/E1036</f>
        <v>-1.0668004739564699E-2</v>
      </c>
      <c r="G1035" s="21">
        <v>20338500</v>
      </c>
      <c r="H1035" s="21">
        <f>IF(ISNUMBER(E1035),MAX($E$2:E1035),"")</f>
        <v>542.07000732421875</v>
      </c>
      <c r="I1035" s="21">
        <f>IF(AND(ISNUMBER(E1035),ISNUMBER(H1035)),E1035/H1035-1,"")</f>
        <v>-0.51070893537245499</v>
      </c>
      <c r="L1035"/>
      <c r="M1035"/>
      <c r="N1035" s="2">
        <v>44802</v>
      </c>
      <c r="O1035" s="21">
        <v>402.20001220703131</v>
      </c>
      <c r="P1035" s="21">
        <v>405.83999633789063</v>
      </c>
      <c r="Q1035" s="21">
        <v>401.20001220703131</v>
      </c>
      <c r="R1035" s="21">
        <v>402.6300048828125</v>
      </c>
      <c r="S1035">
        <v>65370800</v>
      </c>
      <c r="T1035" s="16">
        <f>(SP500_Data[[#This Row],[Close]]-R1036)/R1036</f>
        <v>-6.612204712255626E-3</v>
      </c>
      <c r="U1035" s="21">
        <v>79060400</v>
      </c>
    </row>
    <row r="1036" spans="1:21" x14ac:dyDescent="0.25">
      <c r="A1036" s="2">
        <v>44799</v>
      </c>
      <c r="B1036" s="21">
        <v>279.07998657226563</v>
      </c>
      <c r="C1036" s="21">
        <v>280.33999633789063</v>
      </c>
      <c r="D1036" s="21">
        <v>267.98001098632813</v>
      </c>
      <c r="E1036" s="21">
        <v>268.08999633789063</v>
      </c>
      <c r="F1036" s="16">
        <f>(StockData[[#This Row],[Close]]-E1037)/E1037</f>
        <v>-3.8587088148137369E-2</v>
      </c>
      <c r="G1036" s="21">
        <v>27549300</v>
      </c>
      <c r="H1036" s="21">
        <f>IF(ISNUMBER(E1036),MAX($E$2:E1036),"")</f>
        <v>542.07000732421875</v>
      </c>
      <c r="I1036" s="21">
        <f>IF(AND(ISNUMBER(E1036),ISNUMBER(H1036)),E1036/H1036-1,"")</f>
        <v>-0.50543289111079215</v>
      </c>
      <c r="L1036"/>
      <c r="M1036"/>
      <c r="N1036" s="2">
        <v>44799</v>
      </c>
      <c r="O1036" s="21">
        <v>419.3900146484375</v>
      </c>
      <c r="P1036" s="21">
        <v>419.95999145507813</v>
      </c>
      <c r="Q1036" s="21">
        <v>405.25</v>
      </c>
      <c r="R1036" s="21">
        <v>405.30999755859375</v>
      </c>
      <c r="S1036">
        <v>103087000</v>
      </c>
      <c r="T1036" s="16">
        <f>(SP500_Data[[#This Row],[Close]]-R1037)/R1037</f>
        <v>-3.3849042636586002E-2</v>
      </c>
      <c r="U1036" s="21">
        <v>89704800</v>
      </c>
    </row>
    <row r="1037" spans="1:21" x14ac:dyDescent="0.25">
      <c r="A1037" s="2">
        <v>44798</v>
      </c>
      <c r="B1037" s="21">
        <v>277.32998657226563</v>
      </c>
      <c r="C1037" s="21">
        <v>279.01998901367188</v>
      </c>
      <c r="D1037" s="21">
        <v>274.51998901367188</v>
      </c>
      <c r="E1037" s="21">
        <v>278.85000610351563</v>
      </c>
      <c r="F1037" s="16">
        <f>(StockData[[#This Row],[Close]]-E1038)/E1038</f>
        <v>1.1095389476719656E-2</v>
      </c>
      <c r="G1037" s="21">
        <v>16583400</v>
      </c>
      <c r="H1037" s="21">
        <f>IF(ISNUMBER(E1037),MAX($E$2:E1037),"")</f>
        <v>542.07000732421875</v>
      </c>
      <c r="I1037" s="21">
        <f>IF(AND(ISNUMBER(E1037),ISNUMBER(H1037)),E1037/H1037-1,"")</f>
        <v>-0.48558303847139062</v>
      </c>
      <c r="L1037"/>
      <c r="M1037"/>
      <c r="N1037" s="2">
        <v>44798</v>
      </c>
      <c r="O1037" s="21">
        <v>415.239990234375</v>
      </c>
      <c r="P1037" s="21">
        <v>419.55999755859375</v>
      </c>
      <c r="Q1037" s="21">
        <v>414.08999633789063</v>
      </c>
      <c r="R1037" s="21">
        <v>419.510009765625</v>
      </c>
      <c r="S1037">
        <v>50942300</v>
      </c>
      <c r="T1037" s="16">
        <f>(SP500_Data[[#This Row],[Close]]-R1038)/R1038</f>
        <v>1.4117523988503548E-2</v>
      </c>
      <c r="U1037" s="21">
        <v>84224600</v>
      </c>
    </row>
    <row r="1038" spans="1:21" x14ac:dyDescent="0.25">
      <c r="A1038" s="2">
        <v>44797</v>
      </c>
      <c r="B1038" s="21">
        <v>275.41000366210938</v>
      </c>
      <c r="C1038" s="21">
        <v>277.23001098632813</v>
      </c>
      <c r="D1038" s="21">
        <v>275.1099853515625</v>
      </c>
      <c r="E1038" s="21">
        <v>275.79000854492188</v>
      </c>
      <c r="F1038" s="16">
        <f>(StockData[[#This Row],[Close]]-E1039)/E1039</f>
        <v>-2.3513018765153088E-3</v>
      </c>
      <c r="G1038" s="21">
        <v>18137000</v>
      </c>
      <c r="H1038" s="21">
        <f>IF(ISNUMBER(E1038),MAX($E$2:E1038),"")</f>
        <v>542.07000732421875</v>
      </c>
      <c r="I1038" s="21">
        <f>IF(AND(ISNUMBER(E1038),ISNUMBER(H1038)),E1038/H1038-1,"")</f>
        <v>-0.49122806128624552</v>
      </c>
      <c r="L1038"/>
      <c r="M1038"/>
      <c r="N1038" s="2">
        <v>44797</v>
      </c>
      <c r="O1038" s="21">
        <v>412.1099853515625</v>
      </c>
      <c r="P1038" s="21">
        <v>415.1099853515625</v>
      </c>
      <c r="Q1038" s="21">
        <v>411.3900146484375</v>
      </c>
      <c r="R1038" s="21">
        <v>413.67001342773438</v>
      </c>
      <c r="S1038">
        <v>49177800</v>
      </c>
      <c r="T1038" s="16">
        <f>(SP500_Data[[#This Row],[Close]]-R1039)/R1039</f>
        <v>3.2011817744156349E-3</v>
      </c>
      <c r="U1038" s="21">
        <v>62219200</v>
      </c>
    </row>
    <row r="1039" spans="1:21" x14ac:dyDescent="0.25">
      <c r="A1039" s="2">
        <v>44796</v>
      </c>
      <c r="B1039" s="21">
        <v>276.44000244140625</v>
      </c>
      <c r="C1039" s="21">
        <v>278.8599853515625</v>
      </c>
      <c r="D1039" s="21">
        <v>275.39999389648438</v>
      </c>
      <c r="E1039" s="21">
        <v>276.44000244140625</v>
      </c>
      <c r="F1039" s="16">
        <f>(StockData[[#This Row],[Close]]-E1040)/E1040</f>
        <v>-4.7164628572232224E-3</v>
      </c>
      <c r="G1039" s="21">
        <v>17527400</v>
      </c>
      <c r="H1039" s="21">
        <f>IF(ISNUMBER(E1039),MAX($E$2:E1039),"")</f>
        <v>542.07000732421875</v>
      </c>
      <c r="I1039" s="21">
        <f>IF(AND(ISNUMBER(E1039),ISNUMBER(H1039)),E1039/H1039-1,"")</f>
        <v>-0.49002896543570607</v>
      </c>
      <c r="L1039"/>
      <c r="M1039"/>
      <c r="N1039" s="2">
        <v>44796</v>
      </c>
      <c r="O1039" s="21">
        <v>412.89999389648438</v>
      </c>
      <c r="P1039" s="21">
        <v>415.42001342773438</v>
      </c>
      <c r="Q1039" s="21">
        <v>411.76998901367188</v>
      </c>
      <c r="R1039" s="21">
        <v>412.35000610351563</v>
      </c>
      <c r="S1039">
        <v>49105200</v>
      </c>
      <c r="T1039" s="16">
        <f>(SP500_Data[[#This Row],[Close]]-R1040)/R1040</f>
        <v>-2.4192572522898888E-3</v>
      </c>
      <c r="U1039" s="21">
        <v>58366900</v>
      </c>
    </row>
    <row r="1040" spans="1:21" x14ac:dyDescent="0.25">
      <c r="A1040" s="2">
        <v>44795</v>
      </c>
      <c r="B1040" s="21">
        <v>282.07998657226563</v>
      </c>
      <c r="C1040" s="21">
        <v>282.45999145507813</v>
      </c>
      <c r="D1040" s="21">
        <v>277.22000122070313</v>
      </c>
      <c r="E1040" s="21">
        <v>277.75</v>
      </c>
      <c r="F1040" s="16">
        <f>(StockData[[#This Row],[Close]]-E1041)/E1041</f>
        <v>-2.9355212565627724E-2</v>
      </c>
      <c r="G1040" s="21">
        <v>25061100</v>
      </c>
      <c r="H1040" s="21">
        <f>IF(ISNUMBER(E1040),MAX($E$2:E1040),"")</f>
        <v>542.07000732421875</v>
      </c>
      <c r="I1040" s="21">
        <f>IF(AND(ISNUMBER(E1040),ISNUMBER(H1040)),E1040/H1040-1,"")</f>
        <v>-0.48761230791750054</v>
      </c>
      <c r="L1040"/>
      <c r="M1040"/>
      <c r="N1040" s="2">
        <v>44795</v>
      </c>
      <c r="O1040" s="21">
        <v>417.04998779296869</v>
      </c>
      <c r="P1040" s="21">
        <v>417.23001098632813</v>
      </c>
      <c r="Q1040" s="21">
        <v>412.39999389648438</v>
      </c>
      <c r="R1040" s="21">
        <v>413.35000610351563</v>
      </c>
      <c r="S1040">
        <v>77695600</v>
      </c>
      <c r="T1040" s="16">
        <f>(SP500_Data[[#This Row],[Close]]-R1041)/R1041</f>
        <v>-2.0822495475209295E-2</v>
      </c>
      <c r="U1040" s="21">
        <v>72397800</v>
      </c>
    </row>
    <row r="1041" spans="1:21" x14ac:dyDescent="0.25">
      <c r="A1041" s="2">
        <v>44792</v>
      </c>
      <c r="B1041" s="21">
        <v>288.89999389648438</v>
      </c>
      <c r="C1041" s="21">
        <v>289.25</v>
      </c>
      <c r="D1041" s="21">
        <v>285.55999755859375</v>
      </c>
      <c r="E1041" s="21">
        <v>286.14999389648438</v>
      </c>
      <c r="F1041" s="16">
        <f>(StockData[[#This Row],[Close]]-E1042)/E1042</f>
        <v>-1.3854014354419738E-2</v>
      </c>
      <c r="G1041" s="21">
        <v>20570000</v>
      </c>
      <c r="H1041" s="21">
        <f>IF(ISNUMBER(E1041),MAX($E$2:E1041),"")</f>
        <v>542.07000732421875</v>
      </c>
      <c r="I1041" s="21">
        <f>IF(AND(ISNUMBER(E1041),ISNUMBER(H1041)),E1041/H1041-1,"")</f>
        <v>-0.47211616575322801</v>
      </c>
      <c r="L1041"/>
      <c r="M1041"/>
      <c r="N1041" s="2">
        <v>44792</v>
      </c>
      <c r="O1041" s="21">
        <v>424.98001098632813</v>
      </c>
      <c r="P1041" s="21">
        <v>425.260009765625</v>
      </c>
      <c r="Q1041" s="21">
        <v>421.22000122070313</v>
      </c>
      <c r="R1041" s="21">
        <v>422.1400146484375</v>
      </c>
      <c r="S1041">
        <v>68016900</v>
      </c>
      <c r="T1041" s="16">
        <f>(SP500_Data[[#This Row],[Close]]-R1042)/R1042</f>
        <v>-1.3438032679319027E-2</v>
      </c>
      <c r="U1041" s="21">
        <v>64525900</v>
      </c>
    </row>
    <row r="1042" spans="1:21" x14ac:dyDescent="0.25">
      <c r="A1042" s="2">
        <v>44791</v>
      </c>
      <c r="B1042" s="21">
        <v>290.19000244140625</v>
      </c>
      <c r="C1042" s="21">
        <v>291.91000366210938</v>
      </c>
      <c r="D1042" s="21">
        <v>289.07998657226563</v>
      </c>
      <c r="E1042" s="21">
        <v>290.17001342773438</v>
      </c>
      <c r="F1042" s="16">
        <f>(StockData[[#This Row],[Close]]-E1043)/E1043</f>
        <v>-3.9475280364266651E-3</v>
      </c>
      <c r="G1042" s="21">
        <v>17186200</v>
      </c>
      <c r="H1042" s="21">
        <f>IF(ISNUMBER(E1042),MAX($E$2:E1042),"")</f>
        <v>542.07000732421875</v>
      </c>
      <c r="I1042" s="21">
        <f>IF(AND(ISNUMBER(E1042),ISNUMBER(H1042)),E1042/H1042-1,"")</f>
        <v>-0.46470011344091922</v>
      </c>
      <c r="L1042"/>
      <c r="M1042"/>
      <c r="N1042" s="2">
        <v>44791</v>
      </c>
      <c r="O1042" s="21">
        <v>426.8599853515625</v>
      </c>
      <c r="P1042" s="21">
        <v>428.6099853515625</v>
      </c>
      <c r="Q1042" s="21">
        <v>425.5</v>
      </c>
      <c r="R1042" s="21">
        <v>427.8900146484375</v>
      </c>
      <c r="S1042">
        <v>49023200</v>
      </c>
      <c r="T1042" s="16">
        <f>(SP500_Data[[#This Row],[Close]]-R1043)/R1043</f>
        <v>2.9064122106936771E-3</v>
      </c>
      <c r="U1042" s="21">
        <v>70426200</v>
      </c>
    </row>
    <row r="1043" spans="1:21" x14ac:dyDescent="0.25">
      <c r="A1043" s="2">
        <v>44790</v>
      </c>
      <c r="B1043" s="21">
        <v>289.739990234375</v>
      </c>
      <c r="C1043" s="21">
        <v>293.35000610351563</v>
      </c>
      <c r="D1043" s="21">
        <v>289.47000122070313</v>
      </c>
      <c r="E1043" s="21">
        <v>291.32000732421875</v>
      </c>
      <c r="F1043" s="16">
        <f>(StockData[[#This Row],[Close]]-E1044)/E1044</f>
        <v>-4.7486733334577485E-3</v>
      </c>
      <c r="G1043" s="21">
        <v>18253400</v>
      </c>
      <c r="H1043" s="21">
        <f>IF(ISNUMBER(E1043),MAX($E$2:E1043),"")</f>
        <v>542.07000732421875</v>
      </c>
      <c r="I1043" s="21">
        <f>IF(AND(ISNUMBER(E1043),ISNUMBER(H1043)),E1043/H1043-1,"")</f>
        <v>-0.46257862750562273</v>
      </c>
      <c r="L1043"/>
      <c r="M1043"/>
      <c r="N1043" s="2">
        <v>44790</v>
      </c>
      <c r="O1043" s="21">
        <v>425.91000366210938</v>
      </c>
      <c r="P1043" s="21">
        <v>429.5</v>
      </c>
      <c r="Q1043" s="21">
        <v>424.54000854492188</v>
      </c>
      <c r="R1043" s="21">
        <v>426.64999389648438</v>
      </c>
      <c r="S1043">
        <v>63563400</v>
      </c>
      <c r="T1043" s="16">
        <f>(SP500_Data[[#This Row],[Close]]-R1044)/R1044</f>
        <v>-7.0980177423812128E-3</v>
      </c>
      <c r="U1043" s="21">
        <v>81438000</v>
      </c>
    </row>
    <row r="1044" spans="1:21" x14ac:dyDescent="0.25">
      <c r="A1044" s="2">
        <v>44789</v>
      </c>
      <c r="B1044" s="21">
        <v>291.989990234375</v>
      </c>
      <c r="C1044" s="21">
        <v>294.04000854492188</v>
      </c>
      <c r="D1044" s="21">
        <v>290.42001342773438</v>
      </c>
      <c r="E1044" s="21">
        <v>292.70999145507813</v>
      </c>
      <c r="F1044" s="16">
        <f>(StockData[[#This Row],[Close]]-E1045)/E1045</f>
        <v>-2.5897357905874585E-3</v>
      </c>
      <c r="G1044" s="21">
        <v>18102900</v>
      </c>
      <c r="H1044" s="21">
        <f>IF(ISNUMBER(E1044),MAX($E$2:E1044),"")</f>
        <v>542.07000732421875</v>
      </c>
      <c r="I1044" s="21">
        <f>IF(AND(ISNUMBER(E1044),ISNUMBER(H1044)),E1044/H1044-1,"")</f>
        <v>-0.46001441234507434</v>
      </c>
      <c r="L1044"/>
      <c r="M1044"/>
      <c r="N1044" s="2">
        <v>44789</v>
      </c>
      <c r="O1044" s="21">
        <v>427.73001098632813</v>
      </c>
      <c r="P1044" s="21">
        <v>431.73001098632813</v>
      </c>
      <c r="Q1044" s="21">
        <v>426.8800048828125</v>
      </c>
      <c r="R1044" s="21">
        <v>429.70001220703131</v>
      </c>
      <c r="S1044">
        <v>59289000</v>
      </c>
      <c r="T1044" s="16">
        <f>(SP500_Data[[#This Row],[Close]]-R1045)/R1045</f>
        <v>1.9587438421893944E-3</v>
      </c>
      <c r="U1044" s="21">
        <v>74839700</v>
      </c>
    </row>
    <row r="1045" spans="1:21" x14ac:dyDescent="0.25">
      <c r="A1045" s="2">
        <v>44788</v>
      </c>
      <c r="B1045" s="21">
        <v>291</v>
      </c>
      <c r="C1045" s="21">
        <v>294.17999267578125</v>
      </c>
      <c r="D1045" s="21">
        <v>290.1099853515625</v>
      </c>
      <c r="E1045" s="21">
        <v>293.47000122070313</v>
      </c>
      <c r="F1045" s="16">
        <f>(StockData[[#This Row],[Close]]-E1046)/E1046</f>
        <v>5.3441044809121128E-3</v>
      </c>
      <c r="G1045" s="21">
        <v>18085700</v>
      </c>
      <c r="H1045" s="21">
        <f>IF(ISNUMBER(E1045),MAX($E$2:E1045),"")</f>
        <v>542.07000732421875</v>
      </c>
      <c r="I1045" s="21">
        <f>IF(AND(ISNUMBER(E1045),ISNUMBER(H1045)),E1045/H1045-1,"")</f>
        <v>-0.45861236140081241</v>
      </c>
      <c r="L1045"/>
      <c r="M1045"/>
      <c r="N1045" s="2">
        <v>44788</v>
      </c>
      <c r="O1045" s="21">
        <v>424.76998901367188</v>
      </c>
      <c r="P1045" s="21">
        <v>429.41000366210938</v>
      </c>
      <c r="Q1045" s="21">
        <v>424.70999145507813</v>
      </c>
      <c r="R1045" s="21">
        <v>428.8599853515625</v>
      </c>
      <c r="S1045">
        <v>54048300</v>
      </c>
      <c r="T1045" s="16">
        <f>(SP500_Data[[#This Row],[Close]]-R1046)/R1046</f>
        <v>4.1207661505401885E-3</v>
      </c>
      <c r="U1045" s="21">
        <v>112508300</v>
      </c>
    </row>
    <row r="1046" spans="1:21" x14ac:dyDescent="0.25">
      <c r="A1046" s="2">
        <v>44785</v>
      </c>
      <c r="B1046" s="21">
        <v>288.48001098632813</v>
      </c>
      <c r="C1046" s="21">
        <v>291.91000366210938</v>
      </c>
      <c r="D1046" s="21">
        <v>286.94000244140625</v>
      </c>
      <c r="E1046" s="21">
        <v>291.91000366210938</v>
      </c>
      <c r="F1046" s="16">
        <f>(StockData[[#This Row],[Close]]-E1047)/E1047</f>
        <v>1.7037191957402553E-2</v>
      </c>
      <c r="G1046" s="21">
        <v>22619700</v>
      </c>
      <c r="H1046" s="21">
        <f>IF(ISNUMBER(E1046),MAX($E$2:E1046),"")</f>
        <v>542.07000732421875</v>
      </c>
      <c r="I1046" s="21">
        <f>IF(AND(ISNUMBER(E1046),ISNUMBER(H1046)),E1046/H1046-1,"")</f>
        <v>-0.46149021396139633</v>
      </c>
      <c r="L1046"/>
      <c r="M1046"/>
      <c r="N1046" s="2">
        <v>44785</v>
      </c>
      <c r="O1046" s="21">
        <v>422.02999877929688</v>
      </c>
      <c r="P1046" s="21">
        <v>427.20999145507813</v>
      </c>
      <c r="Q1046" s="21">
        <v>421.02999877929688</v>
      </c>
      <c r="R1046" s="21">
        <v>427.10000610351563</v>
      </c>
      <c r="S1046">
        <v>61694500</v>
      </c>
      <c r="T1046" s="16">
        <f>(SP500_Data[[#This Row],[Close]]-R1047)/R1047</f>
        <v>1.6929012677594737E-2</v>
      </c>
      <c r="U1046" s="21">
        <v>65676000</v>
      </c>
    </row>
    <row r="1047" spans="1:21" x14ac:dyDescent="0.25">
      <c r="A1047" s="2">
        <v>44784</v>
      </c>
      <c r="B1047" s="21">
        <v>290.85000610351563</v>
      </c>
      <c r="C1047" s="21">
        <v>291.20999145507813</v>
      </c>
      <c r="D1047" s="21">
        <v>286.510009765625</v>
      </c>
      <c r="E1047" s="21">
        <v>287.01998901367188</v>
      </c>
      <c r="F1047" s="16">
        <f>(StockData[[#This Row],[Close]]-E1048)/E1048</f>
        <v>-7.4007975561452824E-3</v>
      </c>
      <c r="G1047" s="21">
        <v>20065900</v>
      </c>
      <c r="H1047" s="21">
        <f>IF(ISNUMBER(E1047),MAX($E$2:E1047),"")</f>
        <v>542.07000732421875</v>
      </c>
      <c r="I1047" s="21">
        <f>IF(AND(ISNUMBER(E1047),ISNUMBER(H1047)),E1047/H1047-1,"")</f>
        <v>-0.47051121601346657</v>
      </c>
      <c r="L1047"/>
      <c r="M1047"/>
      <c r="N1047" s="2">
        <v>44784</v>
      </c>
      <c r="O1047" s="21">
        <v>422.989990234375</v>
      </c>
      <c r="P1047" s="21">
        <v>424.95001220703131</v>
      </c>
      <c r="Q1047" s="21">
        <v>419.20999145507813</v>
      </c>
      <c r="R1047" s="21">
        <v>419.989990234375</v>
      </c>
      <c r="S1047">
        <v>59489700</v>
      </c>
      <c r="T1047" s="16">
        <f>(SP500_Data[[#This Row],[Close]]-R1048)/R1048</f>
        <v>0</v>
      </c>
      <c r="U1047" s="21">
        <v>86548900</v>
      </c>
    </row>
    <row r="1048" spans="1:21" x14ac:dyDescent="0.25">
      <c r="A1048" s="2">
        <v>44783</v>
      </c>
      <c r="B1048" s="21">
        <v>288.17001342773438</v>
      </c>
      <c r="C1048" s="21">
        <v>289.80999755859375</v>
      </c>
      <c r="D1048" s="21">
        <v>286.94000244140625</v>
      </c>
      <c r="E1048" s="21">
        <v>289.16000366210938</v>
      </c>
      <c r="F1048" s="16">
        <f>(StockData[[#This Row],[Close]]-E1049)/E1049</f>
        <v>2.4300446920924337E-2</v>
      </c>
      <c r="G1048" s="21">
        <v>24687800</v>
      </c>
      <c r="H1048" s="21">
        <f>IF(ISNUMBER(E1048),MAX($E$2:E1048),"")</f>
        <v>542.07000732421875</v>
      </c>
      <c r="I1048" s="21">
        <f>IF(AND(ISNUMBER(E1048),ISNUMBER(H1048)),E1048/H1048-1,"")</f>
        <v>-0.46656335942755967</v>
      </c>
      <c r="L1048"/>
      <c r="M1048"/>
      <c r="N1048" s="2">
        <v>44783</v>
      </c>
      <c r="O1048" s="21">
        <v>418.77999877929688</v>
      </c>
      <c r="P1048" s="21">
        <v>420.1400146484375</v>
      </c>
      <c r="Q1048" s="21">
        <v>416.72000122070313</v>
      </c>
      <c r="R1048" s="21">
        <v>419.989990234375</v>
      </c>
      <c r="S1048">
        <v>68665700</v>
      </c>
      <c r="T1048" s="16">
        <f>(SP500_Data[[#This Row],[Close]]-R1049)/R1049</f>
        <v>2.1003972292843811E-2</v>
      </c>
      <c r="U1048" s="21">
        <v>66009600</v>
      </c>
    </row>
    <row r="1049" spans="1:21" x14ac:dyDescent="0.25">
      <c r="A1049" s="2">
        <v>44782</v>
      </c>
      <c r="B1049" s="21">
        <v>279.6400146484375</v>
      </c>
      <c r="C1049" s="21">
        <v>283.07998657226563</v>
      </c>
      <c r="D1049" s="21">
        <v>277.6099853515625</v>
      </c>
      <c r="E1049" s="21">
        <v>282.29998779296875</v>
      </c>
      <c r="F1049" s="16">
        <f>(StockData[[#This Row],[Close]]-E1050)/E1050</f>
        <v>7.0632863049976671E-3</v>
      </c>
      <c r="G1049" s="21">
        <v>23405200</v>
      </c>
      <c r="H1049" s="21">
        <f>IF(ISNUMBER(E1049),MAX($E$2:E1049),"")</f>
        <v>542.07000732421875</v>
      </c>
      <c r="I1049" s="21">
        <f>IF(AND(ISNUMBER(E1049),ISNUMBER(H1049)),E1049/H1049-1,"")</f>
        <v>-0.47921858066550127</v>
      </c>
      <c r="L1049"/>
      <c r="M1049"/>
      <c r="N1049" s="2">
        <v>44782</v>
      </c>
      <c r="O1049" s="21">
        <v>412.22000122070313</v>
      </c>
      <c r="P1049" s="21">
        <v>412.75</v>
      </c>
      <c r="Q1049" s="21">
        <v>410.22000122070313</v>
      </c>
      <c r="R1049" s="21">
        <v>411.35000610351563</v>
      </c>
      <c r="S1049">
        <v>44931800</v>
      </c>
      <c r="T1049" s="16">
        <f>(SP500_Data[[#This Row],[Close]]-R1050)/R1050</f>
        <v>-3.971002129927341E-3</v>
      </c>
      <c r="U1049" s="21">
        <v>98050300</v>
      </c>
    </row>
    <row r="1050" spans="1:21" x14ac:dyDescent="0.25">
      <c r="A1050" s="2">
        <v>44781</v>
      </c>
      <c r="B1050" s="21">
        <v>284.04998779296875</v>
      </c>
      <c r="C1050" s="21">
        <v>285.92001342773438</v>
      </c>
      <c r="D1050" s="21">
        <v>279.32000732421875</v>
      </c>
      <c r="E1050" s="21">
        <v>280.32000732421875</v>
      </c>
      <c r="F1050" s="16">
        <f>(StockData[[#This Row],[Close]]-E1051)/E1051</f>
        <v>-9.1548418379152133E-3</v>
      </c>
      <c r="G1050" s="21">
        <v>18739200</v>
      </c>
      <c r="H1050" s="21">
        <f>IF(ISNUMBER(E1050),MAX($E$2:E1050),"")</f>
        <v>542.07000732421875</v>
      </c>
      <c r="I1050" s="21">
        <f>IF(AND(ISNUMBER(E1050),ISNUMBER(H1050)),E1050/H1050-1,"")</f>
        <v>-0.48287120937027628</v>
      </c>
      <c r="L1050"/>
      <c r="M1050"/>
      <c r="N1050" s="2">
        <v>44781</v>
      </c>
      <c r="O1050" s="21">
        <v>415.25</v>
      </c>
      <c r="P1050" s="21">
        <v>417.6199951171875</v>
      </c>
      <c r="Q1050" s="21">
        <v>411.82998657226563</v>
      </c>
      <c r="R1050" s="21">
        <v>412.989990234375</v>
      </c>
      <c r="S1050">
        <v>53886100</v>
      </c>
      <c r="T1050" s="16">
        <f>(SP500_Data[[#This Row],[Close]]-R1051)/R1051</f>
        <v>-1.1609330420852067E-3</v>
      </c>
      <c r="U1050" s="21">
        <v>79292100</v>
      </c>
    </row>
    <row r="1051" spans="1:21" x14ac:dyDescent="0.25">
      <c r="A1051" s="2">
        <v>44778</v>
      </c>
      <c r="B1051" s="21">
        <v>279.14999389648438</v>
      </c>
      <c r="C1051" s="21">
        <v>283.64999389648438</v>
      </c>
      <c r="D1051" s="21">
        <v>278.67999267578125</v>
      </c>
      <c r="E1051" s="21">
        <v>282.91000366210938</v>
      </c>
      <c r="F1051" s="16">
        <f>(StockData[[#This Row],[Close]]-E1052)/E1052</f>
        <v>-2.608814561247807E-3</v>
      </c>
      <c r="G1051" s="21">
        <v>16774600</v>
      </c>
      <c r="H1051" s="21">
        <f>IF(ISNUMBER(E1051),MAX($E$2:E1051),"")</f>
        <v>542.07000732421875</v>
      </c>
      <c r="I1051" s="21">
        <f>IF(AND(ISNUMBER(E1051),ISNUMBER(H1051)),E1051/H1051-1,"")</f>
        <v>-0.47809323548702187</v>
      </c>
      <c r="L1051"/>
      <c r="M1051"/>
      <c r="N1051" s="2">
        <v>44778</v>
      </c>
      <c r="O1051" s="21">
        <v>409.66000366210938</v>
      </c>
      <c r="P1051" s="21">
        <v>414.14999389648438</v>
      </c>
      <c r="Q1051" s="21">
        <v>409.60000610351563</v>
      </c>
      <c r="R1051" s="21">
        <v>413.47000122070313</v>
      </c>
      <c r="S1051">
        <v>56814900</v>
      </c>
      <c r="T1051" s="16">
        <f>(SP500_Data[[#This Row],[Close]]-R1052)/R1052</f>
        <v>-1.6901566611204947E-3</v>
      </c>
      <c r="U1051" s="21">
        <v>90059400</v>
      </c>
    </row>
    <row r="1052" spans="1:21" x14ac:dyDescent="0.25">
      <c r="A1052" s="2">
        <v>44777</v>
      </c>
      <c r="B1052" s="21">
        <v>281.79998779296875</v>
      </c>
      <c r="C1052" s="21">
        <v>283.79998779296875</v>
      </c>
      <c r="D1052" s="21">
        <v>280.17001342773438</v>
      </c>
      <c r="E1052" s="21">
        <v>283.64999389648438</v>
      </c>
      <c r="F1052" s="16">
        <f>(StockData[[#This Row],[Close]]-E1053)/E1053</f>
        <v>4.1774088245897763E-3</v>
      </c>
      <c r="G1052" s="21">
        <v>18098700</v>
      </c>
      <c r="H1052" s="21">
        <f>IF(ISNUMBER(E1052),MAX($E$2:E1052),"")</f>
        <v>542.07000732421875</v>
      </c>
      <c r="I1052" s="21">
        <f>IF(AND(ISNUMBER(E1052),ISNUMBER(H1052)),E1052/H1052-1,"")</f>
        <v>-0.47672811617701283</v>
      </c>
      <c r="L1052"/>
      <c r="M1052"/>
      <c r="N1052" s="2">
        <v>44777</v>
      </c>
      <c r="O1052" s="21">
        <v>414.3699951171875</v>
      </c>
      <c r="P1052" s="21">
        <v>415.08999633789063</v>
      </c>
      <c r="Q1052" s="21">
        <v>412.44000244140625</v>
      </c>
      <c r="R1052" s="21">
        <v>414.17001342773438</v>
      </c>
      <c r="S1052">
        <v>45656600</v>
      </c>
      <c r="T1052" s="16">
        <f>(SP500_Data[[#This Row],[Close]]-R1053)/R1053</f>
        <v>-6.7559119568094813E-4</v>
      </c>
      <c r="U1052" s="21">
        <v>76811900</v>
      </c>
    </row>
    <row r="1053" spans="1:21" x14ac:dyDescent="0.25">
      <c r="A1053" s="2">
        <v>44776</v>
      </c>
      <c r="B1053" s="21">
        <v>276.760009765625</v>
      </c>
      <c r="C1053" s="21">
        <v>283.5</v>
      </c>
      <c r="D1053" s="21">
        <v>276.6099853515625</v>
      </c>
      <c r="E1053" s="21">
        <v>282.47000122070313</v>
      </c>
      <c r="F1053" s="16">
        <f>(StockData[[#This Row],[Close]]-E1054)/E1054</f>
        <v>2.7836379057581857E-2</v>
      </c>
      <c r="G1053" s="21">
        <v>23518900</v>
      </c>
      <c r="H1053" s="21">
        <f>IF(ISNUMBER(E1053),MAX($E$2:E1053),"")</f>
        <v>542.07000732421875</v>
      </c>
      <c r="I1053" s="21">
        <f>IF(AND(ISNUMBER(E1053),ISNUMBER(H1053)),E1053/H1053-1,"")</f>
        <v>-0.47890494326546584</v>
      </c>
      <c r="L1053"/>
      <c r="M1053"/>
      <c r="N1053" s="2">
        <v>44776</v>
      </c>
      <c r="O1053" s="21">
        <v>410.29998779296869</v>
      </c>
      <c r="P1053" s="21">
        <v>415.67999267578131</v>
      </c>
      <c r="Q1053" s="21">
        <v>410</v>
      </c>
      <c r="R1053" s="21">
        <v>414.45001220703131</v>
      </c>
      <c r="S1053">
        <v>67820600</v>
      </c>
      <c r="T1053" s="16">
        <f>(SP500_Data[[#This Row],[Close]]-R1054)/R1054</f>
        <v>1.5659497835290772E-2</v>
      </c>
      <c r="U1053" s="21">
        <v>111113900</v>
      </c>
    </row>
    <row r="1054" spans="1:21" x14ac:dyDescent="0.25">
      <c r="A1054" s="2">
        <v>44775</v>
      </c>
      <c r="B1054" s="21">
        <v>276</v>
      </c>
      <c r="C1054" s="21">
        <v>277.8900146484375</v>
      </c>
      <c r="D1054" s="21">
        <v>272.3800048828125</v>
      </c>
      <c r="E1054" s="21">
        <v>274.82000732421875</v>
      </c>
      <c r="F1054" s="16">
        <f>(StockData[[#This Row],[Close]]-E1055)/E1055</f>
        <v>-1.1474415774077941E-2</v>
      </c>
      <c r="G1054" s="21">
        <v>22754200</v>
      </c>
      <c r="H1054" s="21">
        <f>IF(ISNUMBER(E1054),MAX($E$2:E1054),"")</f>
        <v>542.07000732421875</v>
      </c>
      <c r="I1054" s="21">
        <f>IF(AND(ISNUMBER(E1054),ISNUMBER(H1054)),E1054/H1054-1,"")</f>
        <v>-0.49301750030260294</v>
      </c>
      <c r="L1054"/>
      <c r="M1054"/>
      <c r="N1054" s="2">
        <v>44775</v>
      </c>
      <c r="O1054" s="21">
        <v>409.1199951171875</v>
      </c>
      <c r="P1054" s="21">
        <v>413</v>
      </c>
      <c r="Q1054" s="21">
        <v>406.82000732421869</v>
      </c>
      <c r="R1054" s="21">
        <v>408.05999755859375</v>
      </c>
      <c r="S1054">
        <v>63435400</v>
      </c>
      <c r="T1054" s="16">
        <f>(SP500_Data[[#This Row],[Close]]-R1055)/R1055</f>
        <v>-6.5973452967809853E-3</v>
      </c>
      <c r="U1054" s="21">
        <v>134473300</v>
      </c>
    </row>
    <row r="1055" spans="1:21" x14ac:dyDescent="0.25">
      <c r="A1055" s="2">
        <v>44774</v>
      </c>
      <c r="B1055" s="21">
        <v>277.82000732421875</v>
      </c>
      <c r="C1055" s="21">
        <v>281.27999877929688</v>
      </c>
      <c r="D1055" s="21">
        <v>275.83999633789063</v>
      </c>
      <c r="E1055" s="21">
        <v>278.010009765625</v>
      </c>
      <c r="F1055" s="16">
        <f>(StockData[[#This Row],[Close]]-E1056)/E1056</f>
        <v>-9.7242308317774164E-3</v>
      </c>
      <c r="G1055" s="21">
        <v>21539600</v>
      </c>
      <c r="H1055" s="21">
        <f>IF(ISNUMBER(E1055),MAX($E$2:E1055),"")</f>
        <v>542.07000732421875</v>
      </c>
      <c r="I1055" s="21">
        <f>IF(AND(ISNUMBER(E1055),ISNUMBER(H1055)),E1055/H1055-1,"")</f>
        <v>-0.48713264705799564</v>
      </c>
      <c r="L1055"/>
      <c r="M1055"/>
      <c r="N1055" s="2">
        <v>44774</v>
      </c>
      <c r="O1055" s="21">
        <v>409.14999389648438</v>
      </c>
      <c r="P1055" s="21">
        <v>413.41000366210938</v>
      </c>
      <c r="Q1055" s="21">
        <v>408.39999389648438</v>
      </c>
      <c r="R1055" s="21">
        <v>410.76998901367188</v>
      </c>
      <c r="S1055">
        <v>69997500</v>
      </c>
      <c r="T1055" s="16">
        <f>(SP500_Data[[#This Row],[Close]]-R1056)/R1056</f>
        <v>-2.9612399563617659E-3</v>
      </c>
      <c r="U1055" s="21">
        <v>125666800</v>
      </c>
    </row>
    <row r="1056" spans="1:21" x14ac:dyDescent="0.25">
      <c r="A1056" s="2">
        <v>44771</v>
      </c>
      <c r="B1056" s="21">
        <v>277.70001220703125</v>
      </c>
      <c r="C1056" s="21">
        <v>282</v>
      </c>
      <c r="D1056" s="21">
        <v>276.6300048828125</v>
      </c>
      <c r="E1056" s="21">
        <v>280.739990234375</v>
      </c>
      <c r="F1056" s="16">
        <f>(StockData[[#This Row],[Close]]-E1057)/E1057</f>
        <v>1.5665086338766201E-2</v>
      </c>
      <c r="G1056" s="21">
        <v>32152800</v>
      </c>
      <c r="H1056" s="21">
        <f>IF(ISNUMBER(E1056),MAX($E$2:E1056),"")</f>
        <v>542.07000732421875</v>
      </c>
      <c r="I1056" s="21">
        <f>IF(AND(ISNUMBER(E1056),ISNUMBER(H1056)),E1056/H1056-1,"")</f>
        <v>-0.4820964332260852</v>
      </c>
      <c r="L1056"/>
      <c r="M1056"/>
      <c r="N1056" s="2">
        <v>44771</v>
      </c>
      <c r="O1056" s="21">
        <v>407.57998657226563</v>
      </c>
      <c r="P1056" s="21">
        <v>413.02999877929688</v>
      </c>
      <c r="Q1056" s="21">
        <v>406.76998901367188</v>
      </c>
      <c r="R1056" s="21">
        <v>411.989990234375</v>
      </c>
      <c r="S1056">
        <v>87003700</v>
      </c>
      <c r="T1056" s="16">
        <f>(SP500_Data[[#This Row],[Close]]-R1057)/R1057</f>
        <v>1.457872485871534E-2</v>
      </c>
      <c r="U1056" s="21">
        <v>104011800</v>
      </c>
    </row>
    <row r="1057" spans="1:21" x14ac:dyDescent="0.25">
      <c r="A1057" s="2">
        <v>44770</v>
      </c>
      <c r="B1057" s="21">
        <v>269.75</v>
      </c>
      <c r="C1057" s="21">
        <v>277.83999633789063</v>
      </c>
      <c r="D1057" s="21">
        <v>267.8699951171875</v>
      </c>
      <c r="E1057" s="21">
        <v>276.41000366210938</v>
      </c>
      <c r="F1057" s="16">
        <f>(StockData[[#This Row],[Close]]-E1058)/E1058</f>
        <v>2.8540647862066084E-2</v>
      </c>
      <c r="G1057" s="21">
        <v>33459300</v>
      </c>
      <c r="H1057" s="21">
        <f>IF(ISNUMBER(E1057),MAX($E$2:E1057),"")</f>
        <v>542.07000732421875</v>
      </c>
      <c r="I1057" s="21">
        <f>IF(AND(ISNUMBER(E1057),ISNUMBER(H1057)),E1057/H1057-1,"")</f>
        <v>-0.49008430658886248</v>
      </c>
      <c r="L1057"/>
      <c r="M1057"/>
      <c r="N1057" s="2">
        <v>44770</v>
      </c>
      <c r="O1057" s="21">
        <v>401.8900146484375</v>
      </c>
      <c r="P1057" s="21">
        <v>406.79998779296869</v>
      </c>
      <c r="Q1057" s="21">
        <v>398.14999389648438</v>
      </c>
      <c r="R1057" s="21">
        <v>406.07000732421869</v>
      </c>
      <c r="S1057">
        <v>73966600</v>
      </c>
      <c r="T1057" s="16">
        <f>(SP500_Data[[#This Row],[Close]]-R1058)/R1058</f>
        <v>1.2542386475471538E-2</v>
      </c>
      <c r="U1057" s="21">
        <v>170004900</v>
      </c>
    </row>
    <row r="1058" spans="1:21" x14ac:dyDescent="0.25">
      <c r="A1058" s="2">
        <v>44769</v>
      </c>
      <c r="B1058" s="21">
        <v>261.16000366210938</v>
      </c>
      <c r="C1058" s="21">
        <v>270.04998779296875</v>
      </c>
      <c r="D1058" s="21">
        <v>258.85000610351563</v>
      </c>
      <c r="E1058" s="21">
        <v>268.739990234375</v>
      </c>
      <c r="F1058" s="16">
        <f>(StockData[[#This Row],[Close]]-E1059)/E1059</f>
        <v>6.6851912449076165E-2</v>
      </c>
      <c r="G1058" s="21">
        <v>45994000</v>
      </c>
      <c r="H1058" s="21">
        <f>IF(ISNUMBER(E1058),MAX($E$2:E1058),"")</f>
        <v>542.07000732421875</v>
      </c>
      <c r="I1058" s="21">
        <f>IF(AND(ISNUMBER(E1058),ISNUMBER(H1058)),E1058/H1058-1,"")</f>
        <v>-0.50423379526025269</v>
      </c>
      <c r="L1058"/>
      <c r="M1058"/>
      <c r="N1058" s="2">
        <v>44769</v>
      </c>
      <c r="O1058" s="21">
        <v>394.3599853515625</v>
      </c>
      <c r="P1058" s="21">
        <v>402.8800048828125</v>
      </c>
      <c r="Q1058" s="21">
        <v>394.04998779296869</v>
      </c>
      <c r="R1058" s="21">
        <v>401.04000854492188</v>
      </c>
      <c r="S1058">
        <v>82342100</v>
      </c>
      <c r="T1058" s="16">
        <f>(SP500_Data[[#This Row],[Close]]-R1059)/R1059</f>
        <v>2.5966367817333927E-2</v>
      </c>
      <c r="U1058" s="21">
        <v>132893900</v>
      </c>
    </row>
    <row r="1059" spans="1:21" x14ac:dyDescent="0.25">
      <c r="A1059" s="2">
        <v>44768</v>
      </c>
      <c r="B1059" s="21">
        <v>259.8599853515625</v>
      </c>
      <c r="C1059" s="21">
        <v>259.8800048828125</v>
      </c>
      <c r="D1059" s="21">
        <v>249.57000732421875</v>
      </c>
      <c r="E1059" s="21">
        <v>251.8999938964844</v>
      </c>
      <c r="F1059" s="16">
        <f>(StockData[[#This Row],[Close]]-E1060)/E1060</f>
        <v>-2.6774303733336398E-2</v>
      </c>
      <c r="G1059" s="21">
        <v>39348000</v>
      </c>
      <c r="H1059" s="21">
        <f>IF(ISNUMBER(E1059),MAX($E$2:E1059),"")</f>
        <v>542.07000732421875</v>
      </c>
      <c r="I1059" s="21">
        <f>IF(AND(ISNUMBER(E1059),ISNUMBER(H1059)),E1059/H1059-1,"")</f>
        <v>-0.53529988655908078</v>
      </c>
      <c r="L1059"/>
      <c r="M1059"/>
      <c r="N1059" s="2">
        <v>44768</v>
      </c>
      <c r="O1059" s="21">
        <v>393.83999633789063</v>
      </c>
      <c r="P1059" s="21">
        <v>394.05999755859375</v>
      </c>
      <c r="Q1059" s="21">
        <v>389.95001220703131</v>
      </c>
      <c r="R1059" s="21">
        <v>390.8900146484375</v>
      </c>
      <c r="S1059">
        <v>52946400</v>
      </c>
      <c r="T1059" s="16">
        <f>(SP500_Data[[#This Row],[Close]]-R1060)/R1060</f>
        <v>-1.1831009907546803E-2</v>
      </c>
      <c r="U1059" s="21">
        <v>86289800</v>
      </c>
    </row>
    <row r="1060" spans="1:21" x14ac:dyDescent="0.25">
      <c r="A1060" s="2">
        <v>44767</v>
      </c>
      <c r="B1060" s="21">
        <v>261</v>
      </c>
      <c r="C1060" s="21">
        <v>261.5</v>
      </c>
      <c r="D1060" s="21">
        <v>256.80999755859375</v>
      </c>
      <c r="E1060" s="21">
        <v>258.82998657226563</v>
      </c>
      <c r="F1060" s="16">
        <f>(StockData[[#This Row],[Close]]-E1061)/E1061</f>
        <v>-5.8764743638732618E-3</v>
      </c>
      <c r="G1060" s="21">
        <v>21056000</v>
      </c>
      <c r="H1060" s="21">
        <f>IF(ISNUMBER(E1060),MAX($E$2:E1060),"")</f>
        <v>542.07000732421875</v>
      </c>
      <c r="I1060" s="21">
        <f>IF(AND(ISNUMBER(E1060),ISNUMBER(H1060)),E1060/H1060-1,"")</f>
        <v>-0.52251557349592259</v>
      </c>
      <c r="L1060"/>
      <c r="M1060"/>
      <c r="N1060" s="2">
        <v>44767</v>
      </c>
      <c r="O1060" s="21">
        <v>395.75</v>
      </c>
      <c r="P1060" s="21">
        <v>396.47000122070313</v>
      </c>
      <c r="Q1060" s="21">
        <v>393.20999145507813</v>
      </c>
      <c r="R1060" s="21">
        <v>395.57000732421869</v>
      </c>
      <c r="S1060">
        <v>53631500</v>
      </c>
      <c r="T1060" s="16">
        <f>(SP500_Data[[#This Row],[Close]]-R1061)/R1061</f>
        <v>1.2149408761986244E-3</v>
      </c>
      <c r="U1060" s="21">
        <v>64350000</v>
      </c>
    </row>
    <row r="1061" spans="1:21" x14ac:dyDescent="0.25">
      <c r="A1061" s="2">
        <v>44764</v>
      </c>
      <c r="B1061" s="21">
        <v>265.239990234375</v>
      </c>
      <c r="C1061" s="21">
        <v>265.32998657226563</v>
      </c>
      <c r="D1061" s="21">
        <v>259.07000732421875</v>
      </c>
      <c r="E1061" s="21">
        <v>260.3599853515625</v>
      </c>
      <c r="F1061" s="16">
        <f>(StockData[[#This Row],[Close]]-E1062)/E1062</f>
        <v>-1.6915915451880599E-2</v>
      </c>
      <c r="G1061" s="21">
        <v>21881300</v>
      </c>
      <c r="H1061" s="21">
        <f>IF(ISNUMBER(E1061),MAX($E$2:E1061),"")</f>
        <v>542.07000732421875</v>
      </c>
      <c r="I1061" s="21">
        <f>IF(AND(ISNUMBER(E1061),ISNUMBER(H1061)),E1061/H1061-1,"")</f>
        <v>-0.51969306208849519</v>
      </c>
      <c r="L1061"/>
      <c r="M1061"/>
      <c r="N1061" s="2">
        <v>44764</v>
      </c>
      <c r="O1061" s="21">
        <v>398.92001342773438</v>
      </c>
      <c r="P1061" s="21">
        <v>400.17999267578131</v>
      </c>
      <c r="Q1061" s="21">
        <v>392.75</v>
      </c>
      <c r="R1061" s="21">
        <v>395.08999633789063</v>
      </c>
      <c r="S1061">
        <v>72197300</v>
      </c>
      <c r="T1061" s="16">
        <f>(SP500_Data[[#This Row],[Close]]-R1062)/R1062</f>
        <v>-9.2780965614750622E-3</v>
      </c>
      <c r="U1061" s="21">
        <v>59272400</v>
      </c>
    </row>
    <row r="1062" spans="1:21" x14ac:dyDescent="0.25">
      <c r="A1062" s="2">
        <v>44763</v>
      </c>
      <c r="B1062" s="21">
        <v>259.79000854492188</v>
      </c>
      <c r="C1062" s="21">
        <v>264.8900146484375</v>
      </c>
      <c r="D1062" s="21">
        <v>257.02999877929688</v>
      </c>
      <c r="E1062" s="21">
        <v>264.83999633789063</v>
      </c>
      <c r="F1062" s="16">
        <f>(StockData[[#This Row],[Close]]-E1063)/E1063</f>
        <v>9.7990903720393957E-3</v>
      </c>
      <c r="G1062" s="21">
        <v>22404700</v>
      </c>
      <c r="H1062" s="21">
        <f>IF(ISNUMBER(E1062),MAX($E$2:E1062),"")</f>
        <v>542.07000732421875</v>
      </c>
      <c r="I1062" s="21">
        <f>IF(AND(ISNUMBER(E1062),ISNUMBER(H1062)),E1062/H1062-1,"")</f>
        <v>-0.5114284266617124</v>
      </c>
      <c r="L1062"/>
      <c r="M1062"/>
      <c r="N1062" s="2">
        <v>44763</v>
      </c>
      <c r="O1062" s="21">
        <v>394.16000366210938</v>
      </c>
      <c r="P1062" s="21">
        <v>398.83999633789063</v>
      </c>
      <c r="Q1062" s="21">
        <v>391.6300048828125</v>
      </c>
      <c r="R1062" s="21">
        <v>398.79000854492188</v>
      </c>
      <c r="S1062">
        <v>64903900</v>
      </c>
      <c r="T1062" s="16">
        <f>(SP500_Data[[#This Row],[Close]]-R1063)/R1063</f>
        <v>1.0183194374258213E-2</v>
      </c>
      <c r="U1062" s="21">
        <v>57508900</v>
      </c>
    </row>
    <row r="1063" spans="1:21" x14ac:dyDescent="0.25">
      <c r="A1063" s="2">
        <v>44762</v>
      </c>
      <c r="B1063" s="21">
        <v>259.89999389648438</v>
      </c>
      <c r="C1063" s="21">
        <v>264.8699951171875</v>
      </c>
      <c r="D1063" s="21">
        <v>258.91000366210938</v>
      </c>
      <c r="E1063" s="21">
        <v>262.26998901367188</v>
      </c>
      <c r="F1063" s="16">
        <f>(StockData[[#This Row],[Close]]-E1064)/E1064</f>
        <v>1.0557508755298362E-2</v>
      </c>
      <c r="G1063" s="21">
        <v>22788300</v>
      </c>
      <c r="H1063" s="21">
        <f>IF(ISNUMBER(E1063),MAX($E$2:E1063),"")</f>
        <v>542.07000732421875</v>
      </c>
      <c r="I1063" s="21">
        <f>IF(AND(ISNUMBER(E1063),ISNUMBER(H1063)),E1063/H1063-1,"")</f>
        <v>-0.51616952520893677</v>
      </c>
      <c r="L1063"/>
      <c r="M1063"/>
      <c r="N1063" s="2">
        <v>44762</v>
      </c>
      <c r="O1063" s="21">
        <v>392.47000122070313</v>
      </c>
      <c r="P1063" s="21">
        <v>396.260009765625</v>
      </c>
      <c r="Q1063" s="21">
        <v>391.02999877929688</v>
      </c>
      <c r="R1063" s="21">
        <v>394.76998901367188</v>
      </c>
      <c r="S1063">
        <v>71843800</v>
      </c>
      <c r="T1063" s="16">
        <f>(SP500_Data[[#This Row],[Close]]-R1064)/R1064</f>
        <v>6.3731615214460543E-3</v>
      </c>
      <c r="U1063" s="21">
        <v>71874300</v>
      </c>
    </row>
    <row r="1064" spans="1:21" x14ac:dyDescent="0.25">
      <c r="A1064" s="2">
        <v>44761</v>
      </c>
      <c r="B1064" s="21">
        <v>257.57998657226563</v>
      </c>
      <c r="C1064" s="21">
        <v>259.72000122070313</v>
      </c>
      <c r="D1064" s="21">
        <v>253.67999267578125</v>
      </c>
      <c r="E1064" s="21">
        <v>259.52999877929688</v>
      </c>
      <c r="F1064" s="16">
        <f>(StockData[[#This Row],[Close]]-E1065)/E1065</f>
        <v>2.076695685072517E-2</v>
      </c>
      <c r="G1064" s="21">
        <v>25012600</v>
      </c>
      <c r="H1064" s="21">
        <f>IF(ISNUMBER(E1064),MAX($E$2:E1064),"")</f>
        <v>542.07000732421875</v>
      </c>
      <c r="I1064" s="21">
        <f>IF(AND(ISNUMBER(E1064),ISNUMBER(H1064)),E1064/H1064-1,"")</f>
        <v>-0.52122420485797361</v>
      </c>
      <c r="L1064"/>
      <c r="M1064"/>
      <c r="N1064" s="2">
        <v>44761</v>
      </c>
      <c r="O1064" s="21">
        <v>386.07998657226563</v>
      </c>
      <c r="P1064" s="21">
        <v>392.8699951171875</v>
      </c>
      <c r="Q1064" s="21">
        <v>385.3900146484375</v>
      </c>
      <c r="R1064" s="21">
        <v>392.26998901367188</v>
      </c>
      <c r="S1064">
        <v>78506000</v>
      </c>
      <c r="T1064" s="16">
        <f>(SP500_Data[[#This Row],[Close]]-R1065)/R1065</f>
        <v>2.701918176938492E-2</v>
      </c>
      <c r="U1064" s="21">
        <v>79609600</v>
      </c>
    </row>
    <row r="1065" spans="1:21" x14ac:dyDescent="0.25">
      <c r="A1065" s="2">
        <v>44760</v>
      </c>
      <c r="B1065" s="21">
        <v>259.75</v>
      </c>
      <c r="C1065" s="21">
        <v>260.83999633789063</v>
      </c>
      <c r="D1065" s="21">
        <v>253.30000305175781</v>
      </c>
      <c r="E1065" s="21">
        <v>254.25</v>
      </c>
      <c r="F1065" s="16">
        <f>(StockData[[#This Row],[Close]]-E1066)/E1066</f>
        <v>-9.6213820853781312E-3</v>
      </c>
      <c r="G1065" s="21">
        <v>20975000</v>
      </c>
      <c r="H1065" s="21">
        <f>IF(ISNUMBER(E1065),MAX($E$2:E1065),"")</f>
        <v>542.07000732421875</v>
      </c>
      <c r="I1065" s="21">
        <f>IF(AND(ISNUMBER(E1065),ISNUMBER(H1065)),E1065/H1065-1,"")</f>
        <v>-0.53096464190107839</v>
      </c>
      <c r="L1065"/>
      <c r="M1065"/>
      <c r="N1065" s="2">
        <v>44760</v>
      </c>
      <c r="O1065" s="21">
        <v>388.3800048828125</v>
      </c>
      <c r="P1065" s="21">
        <v>389.08999633789063</v>
      </c>
      <c r="Q1065" s="21">
        <v>380.66000366210938</v>
      </c>
      <c r="R1065" s="21">
        <v>381.95001220703131</v>
      </c>
      <c r="S1065">
        <v>63203600</v>
      </c>
      <c r="T1065" s="16">
        <f>(SP500_Data[[#This Row],[Close]]-R1066)/R1066</f>
        <v>-8.256933075751401E-3</v>
      </c>
      <c r="U1065" s="21">
        <v>86585800</v>
      </c>
    </row>
    <row r="1066" spans="1:21" x14ac:dyDescent="0.25">
      <c r="A1066" s="2">
        <v>44757</v>
      </c>
      <c r="B1066" s="21">
        <v>255.72000122070313</v>
      </c>
      <c r="C1066" s="21">
        <v>260.3699951171875</v>
      </c>
      <c r="D1066" s="21">
        <v>254.77000427246097</v>
      </c>
      <c r="E1066" s="21">
        <v>256.72000122070313</v>
      </c>
      <c r="F1066" s="16">
        <f>(StockData[[#This Row],[Close]]-E1067)/E1067</f>
        <v>1.0390425734504879E-2</v>
      </c>
      <c r="G1066" s="21">
        <v>29774100</v>
      </c>
      <c r="H1066" s="21">
        <f>IF(ISNUMBER(E1066),MAX($E$2:E1066),"")</f>
        <v>542.07000732421875</v>
      </c>
      <c r="I1066" s="21">
        <f>IF(AND(ISNUMBER(E1066),ISNUMBER(H1066)),E1066/H1066-1,"")</f>
        <v>-0.52640803263045</v>
      </c>
      <c r="L1066"/>
      <c r="M1066"/>
      <c r="N1066" s="2">
        <v>44757</v>
      </c>
      <c r="O1066" s="21">
        <v>382.54998779296869</v>
      </c>
      <c r="P1066" s="21">
        <v>385.25</v>
      </c>
      <c r="Q1066" s="21">
        <v>380.54000854492188</v>
      </c>
      <c r="R1066" s="21">
        <v>385.1300048828125</v>
      </c>
      <c r="S1066">
        <v>79060400</v>
      </c>
      <c r="T1066" s="16">
        <f>(SP500_Data[[#This Row],[Close]]-R1067)/R1067</f>
        <v>1.910508097361337E-2</v>
      </c>
      <c r="U1066" s="21">
        <v>95937000</v>
      </c>
    </row>
    <row r="1067" spans="1:21" x14ac:dyDescent="0.25">
      <c r="A1067" s="2">
        <v>44756</v>
      </c>
      <c r="B1067" s="21">
        <v>250.57000732421875</v>
      </c>
      <c r="C1067" s="21">
        <v>255.13999938964844</v>
      </c>
      <c r="D1067" s="21">
        <v>245.94000244140625</v>
      </c>
      <c r="E1067" s="21">
        <v>254.08000183105469</v>
      </c>
      <c r="F1067" s="16">
        <f>(StockData[[#This Row],[Close]]-E1068)/E1068</f>
        <v>5.3814522150301006E-3</v>
      </c>
      <c r="G1067" s="21">
        <v>25102800</v>
      </c>
      <c r="H1067" s="21">
        <f>IF(ISNUMBER(E1067),MAX($E$2:E1067),"")</f>
        <v>542.07000732421875</v>
      </c>
      <c r="I1067" s="21">
        <f>IF(AND(ISNUMBER(E1067),ISNUMBER(H1067)),E1067/H1067-1,"")</f>
        <v>-0.53127825115200245</v>
      </c>
      <c r="L1067"/>
      <c r="M1067"/>
      <c r="N1067" s="2">
        <v>44756</v>
      </c>
      <c r="O1067" s="21">
        <v>373.6099853515625</v>
      </c>
      <c r="P1067" s="21">
        <v>379.04998779296869</v>
      </c>
      <c r="Q1067" s="21">
        <v>371.04000854492188</v>
      </c>
      <c r="R1067" s="21">
        <v>377.91000366210938</v>
      </c>
      <c r="S1067">
        <v>89704800</v>
      </c>
      <c r="T1067" s="16">
        <f>(SP500_Data[[#This Row],[Close]]-R1068)/R1068</f>
        <v>-2.4284849213771359E-3</v>
      </c>
      <c r="U1067" s="21">
        <v>84768700</v>
      </c>
    </row>
    <row r="1068" spans="1:21" x14ac:dyDescent="0.25">
      <c r="A1068" s="2">
        <v>44755</v>
      </c>
      <c r="B1068" s="21">
        <v>250.19000244140625</v>
      </c>
      <c r="C1068" s="21">
        <v>253.55000305175781</v>
      </c>
      <c r="D1068" s="21">
        <v>248.11000061035156</v>
      </c>
      <c r="E1068" s="21">
        <v>252.72000122070313</v>
      </c>
      <c r="F1068" s="16">
        <f>(StockData[[#This Row],[Close]]-E1069)/E1069</f>
        <v>-3.7450110580656269E-3</v>
      </c>
      <c r="G1068" s="21">
        <v>29497400</v>
      </c>
      <c r="H1068" s="21">
        <f>IF(ISNUMBER(E1068),MAX($E$2:E1068),"")</f>
        <v>542.07000732421875</v>
      </c>
      <c r="I1068" s="21">
        <f>IF(AND(ISNUMBER(E1068),ISNUMBER(H1068)),E1068/H1068-1,"")</f>
        <v>-0.53378715330850579</v>
      </c>
      <c r="L1068"/>
      <c r="M1068"/>
      <c r="N1068" s="2">
        <v>44755</v>
      </c>
      <c r="O1068" s="21">
        <v>375.10000610351563</v>
      </c>
      <c r="P1068" s="21">
        <v>381.92001342773438</v>
      </c>
      <c r="Q1068" s="21">
        <v>374.66000366210938</v>
      </c>
      <c r="R1068" s="21">
        <v>378.82998657226563</v>
      </c>
      <c r="S1068">
        <v>84224600</v>
      </c>
      <c r="T1068" s="16">
        <f>(SP500_Data[[#This Row],[Close]]-R1069)/R1069</f>
        <v>-5.2516872896522385E-3</v>
      </c>
      <c r="U1068" s="21">
        <v>82168300</v>
      </c>
    </row>
    <row r="1069" spans="1:21" x14ac:dyDescent="0.25">
      <c r="A1069" s="2">
        <v>44754</v>
      </c>
      <c r="B1069" s="21">
        <v>265.8800048828125</v>
      </c>
      <c r="C1069" s="21">
        <v>265.94000244140625</v>
      </c>
      <c r="D1069" s="21">
        <v>252.03999328613281</v>
      </c>
      <c r="E1069" s="21">
        <v>253.66999816894531</v>
      </c>
      <c r="F1069" s="16">
        <f>(StockData[[#This Row],[Close]]-E1070)/E1070</f>
        <v>-4.0981479703867243E-2</v>
      </c>
      <c r="G1069" s="21">
        <v>35868500</v>
      </c>
      <c r="H1069" s="21">
        <f>IF(ISNUMBER(E1069),MAX($E$2:E1069),"")</f>
        <v>542.07000732421875</v>
      </c>
      <c r="I1069" s="21">
        <f>IF(AND(ISNUMBER(E1069),ISNUMBER(H1069)),E1069/H1069-1,"")</f>
        <v>-0.53203461777728989</v>
      </c>
      <c r="L1069"/>
      <c r="M1069"/>
      <c r="N1069" s="2">
        <v>44754</v>
      </c>
      <c r="O1069" s="21">
        <v>383.64999389648438</v>
      </c>
      <c r="P1069" s="21">
        <v>386.16000366210938</v>
      </c>
      <c r="Q1069" s="21">
        <v>378.989990234375</v>
      </c>
      <c r="R1069" s="21">
        <v>380.82998657226563</v>
      </c>
      <c r="S1069">
        <v>62219200</v>
      </c>
      <c r="T1069" s="16">
        <f>(SP500_Data[[#This Row],[Close]]-R1070)/R1070</f>
        <v>-8.8489298515088705E-3</v>
      </c>
      <c r="U1069" s="21">
        <v>91472900</v>
      </c>
    </row>
    <row r="1070" spans="1:21" x14ac:dyDescent="0.25">
      <c r="A1070" s="2">
        <v>44753</v>
      </c>
      <c r="B1070" s="21">
        <v>265.64999389648438</v>
      </c>
      <c r="C1070" s="21">
        <v>266.52999877929688</v>
      </c>
      <c r="D1070" s="21">
        <v>262.17999267578125</v>
      </c>
      <c r="E1070" s="21">
        <v>264.510009765625</v>
      </c>
      <c r="F1070" s="16">
        <f>(StockData[[#This Row],[Close]]-E1071)/E1071</f>
        <v>-1.1768638770777601E-2</v>
      </c>
      <c r="G1070" s="21">
        <v>19455200</v>
      </c>
      <c r="H1070" s="21">
        <f>IF(ISNUMBER(E1070),MAX($E$2:E1070),"")</f>
        <v>542.07000732421875</v>
      </c>
      <c r="I1070" s="21">
        <f>IF(AND(ISNUMBER(E1070),ISNUMBER(H1070)),E1070/H1070-1,"")</f>
        <v>-0.512037179346434</v>
      </c>
      <c r="L1070"/>
      <c r="M1070"/>
      <c r="N1070" s="2">
        <v>44753</v>
      </c>
      <c r="O1070" s="21">
        <v>385.85000610351563</v>
      </c>
      <c r="P1070" s="21">
        <v>386.8699951171875</v>
      </c>
      <c r="Q1070" s="21">
        <v>383.5</v>
      </c>
      <c r="R1070" s="21">
        <v>384.23001098632813</v>
      </c>
      <c r="S1070">
        <v>58366900</v>
      </c>
      <c r="T1070" s="16">
        <f>(SP500_Data[[#This Row],[Close]]-R1071)/R1071</f>
        <v>-1.142357858340873E-2</v>
      </c>
      <c r="U1070" s="21">
        <v>91448800</v>
      </c>
    </row>
    <row r="1071" spans="1:21" x14ac:dyDescent="0.25">
      <c r="A1071" s="2">
        <v>44750</v>
      </c>
      <c r="B1071" s="21">
        <v>264.79000854492188</v>
      </c>
      <c r="C1071" s="21">
        <v>268.10000610351563</v>
      </c>
      <c r="D1071" s="21">
        <v>263.29000854492188</v>
      </c>
      <c r="E1071" s="21">
        <v>267.66000366210938</v>
      </c>
      <c r="F1071" s="16">
        <f>(StockData[[#This Row],[Close]]-E1072)/E1072</f>
        <v>-2.757042664689467E-3</v>
      </c>
      <c r="G1071" s="21">
        <v>19658800</v>
      </c>
      <c r="H1071" s="21">
        <f>IF(ISNUMBER(E1071),MAX($E$2:E1071),"")</f>
        <v>542.07000732421875</v>
      </c>
      <c r="I1071" s="21">
        <f>IF(AND(ISNUMBER(E1071),ISNUMBER(H1071)),E1071/H1071-1,"")</f>
        <v>-0.50622613307210962</v>
      </c>
      <c r="L1071"/>
      <c r="M1071"/>
      <c r="N1071" s="2">
        <v>44750</v>
      </c>
      <c r="O1071" s="21">
        <v>387.26998901367188</v>
      </c>
      <c r="P1071" s="21">
        <v>390.6400146484375</v>
      </c>
      <c r="Q1071" s="21">
        <v>385.66000366210938</v>
      </c>
      <c r="R1071" s="21">
        <v>388.67001342773438</v>
      </c>
      <c r="S1071">
        <v>72397800</v>
      </c>
      <c r="T1071" s="16">
        <f>(SP500_Data[[#This Row],[Close]]-R1072)/R1072</f>
        <v>-8.2258365169713484E-4</v>
      </c>
      <c r="U1071" s="21">
        <v>76414900</v>
      </c>
    </row>
    <row r="1072" spans="1:21" x14ac:dyDescent="0.25">
      <c r="A1072" s="2">
        <v>44749</v>
      </c>
      <c r="B1072" s="21">
        <v>265.1199951171875</v>
      </c>
      <c r="C1072" s="21">
        <v>269.05999755859375</v>
      </c>
      <c r="D1072" s="21">
        <v>265.01998901367188</v>
      </c>
      <c r="E1072" s="21">
        <v>268.39999389648438</v>
      </c>
      <c r="F1072" s="16">
        <f>(StockData[[#This Row],[Close]]-E1073)/E1073</f>
        <v>8.2265974670443741E-3</v>
      </c>
      <c r="G1072" s="21">
        <v>20859900</v>
      </c>
      <c r="H1072" s="21">
        <f>IF(ISNUMBER(E1072),MAX($E$2:E1072),"")</f>
        <v>542.07000732421875</v>
      </c>
      <c r="I1072" s="21">
        <f>IF(AND(ISNUMBER(E1072),ISNUMBER(H1072)),E1072/H1072-1,"")</f>
        <v>-0.50486101376210057</v>
      </c>
      <c r="L1072"/>
      <c r="M1072"/>
      <c r="N1072" s="2">
        <v>44749</v>
      </c>
      <c r="O1072" s="21">
        <v>385.1199951171875</v>
      </c>
      <c r="P1072" s="21">
        <v>389.82998657226563</v>
      </c>
      <c r="Q1072" s="21">
        <v>383.26998901367188</v>
      </c>
      <c r="R1072" s="21">
        <v>388.989990234375</v>
      </c>
      <c r="S1072">
        <v>64525900</v>
      </c>
      <c r="T1072" s="16">
        <f>(SP500_Data[[#This Row],[Close]]-R1073)/R1073</f>
        <v>1.4977143468688845E-2</v>
      </c>
      <c r="U1072" s="21">
        <v>131432200</v>
      </c>
    </row>
    <row r="1073" spans="1:21" x14ac:dyDescent="0.25">
      <c r="A1073" s="2">
        <v>44748</v>
      </c>
      <c r="B1073" s="21">
        <v>263.75</v>
      </c>
      <c r="C1073" s="21">
        <v>267.989990234375</v>
      </c>
      <c r="D1073" s="21">
        <v>262.39999389648438</v>
      </c>
      <c r="E1073" s="21">
        <v>266.20999145507813</v>
      </c>
      <c r="F1073" s="16">
        <f>(StockData[[#This Row],[Close]]-E1074)/E1074</f>
        <v>1.2782900032497128E-2</v>
      </c>
      <c r="G1073" s="21">
        <v>23824400</v>
      </c>
      <c r="H1073" s="21">
        <f>IF(ISNUMBER(E1073),MAX($E$2:E1073),"")</f>
        <v>542.07000732421875</v>
      </c>
      <c r="I1073" s="21">
        <f>IF(AND(ISNUMBER(E1073),ISNUMBER(H1073)),E1073/H1073-1,"")</f>
        <v>-0.50890108683719393</v>
      </c>
      <c r="L1073"/>
      <c r="M1073"/>
      <c r="N1073" s="2">
        <v>44748</v>
      </c>
      <c r="O1073" s="21">
        <v>382.1099853515625</v>
      </c>
      <c r="P1073" s="21">
        <v>385.8699951171875</v>
      </c>
      <c r="Q1073" s="21">
        <v>379.60000610351563</v>
      </c>
      <c r="R1073" s="21">
        <v>383.25</v>
      </c>
      <c r="S1073">
        <v>70426200</v>
      </c>
      <c r="T1073" s="16">
        <f>(SP500_Data[[#This Row],[Close]]-R1074)/R1074</f>
        <v>3.37733944334741E-3</v>
      </c>
      <c r="U1073" s="21">
        <v>98510700</v>
      </c>
    </row>
    <row r="1074" spans="1:21" x14ac:dyDescent="0.25">
      <c r="A1074" s="2">
        <v>44747</v>
      </c>
      <c r="B1074" s="21">
        <v>256.16000366210938</v>
      </c>
      <c r="C1074" s="21">
        <v>262.98001098632813</v>
      </c>
      <c r="D1074" s="21">
        <v>254.74000549316409</v>
      </c>
      <c r="E1074" s="21">
        <v>262.85000610351563</v>
      </c>
      <c r="F1074" s="16">
        <f>(StockData[[#This Row],[Close]]-E1075)/E1075</f>
        <v>1.2597348410524109E-2</v>
      </c>
      <c r="G1074" s="21">
        <v>22941000</v>
      </c>
      <c r="H1074" s="21">
        <f>IF(ISNUMBER(E1074),MAX($E$2:E1074),"")</f>
        <v>542.07000732421875</v>
      </c>
      <c r="I1074" s="21">
        <f>IF(AND(ISNUMBER(E1074),ISNUMBER(H1074)),E1074/H1074-1,"")</f>
        <v>-0.5150995211836138</v>
      </c>
      <c r="L1074"/>
      <c r="M1074"/>
      <c r="N1074" s="2">
        <v>44747</v>
      </c>
      <c r="O1074" s="21">
        <v>375.8800048828125</v>
      </c>
      <c r="P1074" s="21">
        <v>381.98001098632813</v>
      </c>
      <c r="Q1074" s="21">
        <v>372.89999389648438</v>
      </c>
      <c r="R1074" s="21">
        <v>381.95999145507813</v>
      </c>
      <c r="S1074">
        <v>81438000</v>
      </c>
      <c r="T1074" s="16">
        <f>(SP500_Data[[#This Row],[Close]]-R1075)/R1075</f>
        <v>1.8885773768394277E-3</v>
      </c>
      <c r="U1074" s="21">
        <v>117674500</v>
      </c>
    </row>
    <row r="1075" spans="1:21" x14ac:dyDescent="0.25">
      <c r="A1075" s="2">
        <v>44743</v>
      </c>
      <c r="B1075" s="21">
        <v>256.3900146484375</v>
      </c>
      <c r="C1075" s="21">
        <v>259.76998901367188</v>
      </c>
      <c r="D1075" s="21">
        <v>254.61000061035156</v>
      </c>
      <c r="E1075" s="21">
        <v>259.57998657226563</v>
      </c>
      <c r="F1075" s="16">
        <f>(StockData[[#This Row],[Close]]-E1076)/E1076</f>
        <v>1.0707472428365438E-2</v>
      </c>
      <c r="G1075" s="21">
        <v>22837700</v>
      </c>
      <c r="H1075" s="21">
        <f>IF(ISNUMBER(E1075),MAX($E$2:E1075),"")</f>
        <v>542.07000732421875</v>
      </c>
      <c r="I1075" s="21">
        <f>IF(AND(ISNUMBER(E1075),ISNUMBER(H1075)),E1075/H1075-1,"")</f>
        <v>-0.52113198836878716</v>
      </c>
      <c r="L1075"/>
      <c r="M1075"/>
      <c r="N1075" s="2">
        <v>44743</v>
      </c>
      <c r="O1075" s="21">
        <v>376.55999755859375</v>
      </c>
      <c r="P1075" s="21">
        <v>381.70001220703131</v>
      </c>
      <c r="Q1075" s="21">
        <v>373.79998779296869</v>
      </c>
      <c r="R1075" s="21">
        <v>381.239990234375</v>
      </c>
      <c r="S1075">
        <v>74839700</v>
      </c>
      <c r="T1075" s="16">
        <f>(SP500_Data[[#This Row],[Close]]-R1076)/R1076</f>
        <v>1.0576514869118621E-2</v>
      </c>
      <c r="U1075" s="21">
        <v>83029700</v>
      </c>
    </row>
    <row r="1076" spans="1:21" x14ac:dyDescent="0.25">
      <c r="A1076" s="2">
        <v>44742</v>
      </c>
      <c r="B1076" s="21">
        <v>257.04998779296875</v>
      </c>
      <c r="C1076" s="21">
        <v>259.52999877929688</v>
      </c>
      <c r="D1076" s="21">
        <v>252.8999938964844</v>
      </c>
      <c r="E1076" s="21">
        <v>256.82998657226563</v>
      </c>
      <c r="F1076" s="16">
        <f>(StockData[[#This Row],[Close]]-E1077)/E1077</f>
        <v>-1.3179217185338056E-2</v>
      </c>
      <c r="G1076" s="21">
        <v>31730900</v>
      </c>
      <c r="H1076" s="21">
        <f>IF(ISNUMBER(E1076),MAX($E$2:E1076),"")</f>
        <v>542.07000732421875</v>
      </c>
      <c r="I1076" s="21">
        <f>IF(AND(ISNUMBER(E1076),ISNUMBER(H1076)),E1076/H1076-1,"")</f>
        <v>-0.52620513383495049</v>
      </c>
      <c r="L1076"/>
      <c r="M1076"/>
      <c r="N1076" s="2">
        <v>44742</v>
      </c>
      <c r="O1076" s="21">
        <v>376.239990234375</v>
      </c>
      <c r="P1076" s="21">
        <v>380.66000366210938</v>
      </c>
      <c r="Q1076" s="21">
        <v>372.55999755859375</v>
      </c>
      <c r="R1076" s="21">
        <v>377.25</v>
      </c>
      <c r="S1076">
        <v>112508300</v>
      </c>
      <c r="T1076" s="16">
        <f>(SP500_Data[[#This Row],[Close]]-R1077)/R1077</f>
        <v>-8.1243002777585879E-3</v>
      </c>
      <c r="U1076" s="21">
        <v>78622400</v>
      </c>
    </row>
    <row r="1077" spans="1:21" x14ac:dyDescent="0.25">
      <c r="A1077" s="2">
        <v>44741</v>
      </c>
      <c r="B1077" s="21">
        <v>257.58999633789063</v>
      </c>
      <c r="C1077" s="21">
        <v>261.97000122070313</v>
      </c>
      <c r="D1077" s="21">
        <v>255.75999450683591</v>
      </c>
      <c r="E1077" s="21">
        <v>260.260009765625</v>
      </c>
      <c r="F1077" s="16">
        <f>(StockData[[#This Row],[Close]]-E1078)/E1078</f>
        <v>1.4737985875625883E-2</v>
      </c>
      <c r="G1077" s="21">
        <v>20069800</v>
      </c>
      <c r="H1077" s="21">
        <f>IF(ISNUMBER(E1077),MAX($E$2:E1077),"")</f>
        <v>542.07000732421875</v>
      </c>
      <c r="I1077" s="21">
        <f>IF(AND(ISNUMBER(E1077),ISNUMBER(H1077)),E1077/H1077-1,"")</f>
        <v>-0.5198774950668682</v>
      </c>
      <c r="L1077"/>
      <c r="M1077"/>
      <c r="N1077" s="2">
        <v>44741</v>
      </c>
      <c r="O1077" s="21">
        <v>381.23001098632813</v>
      </c>
      <c r="P1077" s="21">
        <v>382.26998901367188</v>
      </c>
      <c r="Q1077" s="21">
        <v>378.42001342773438</v>
      </c>
      <c r="R1077" s="21">
        <v>380.33999633789063</v>
      </c>
      <c r="S1077">
        <v>65676000</v>
      </c>
      <c r="T1077" s="16">
        <f>(SP500_Data[[#This Row],[Close]]-R1078)/R1078</f>
        <v>-8.1439002644001642E-4</v>
      </c>
      <c r="U1077" s="21">
        <v>104174400</v>
      </c>
    </row>
    <row r="1078" spans="1:21" x14ac:dyDescent="0.25">
      <c r="A1078" s="2">
        <v>44740</v>
      </c>
      <c r="B1078" s="21">
        <v>263.98001098632813</v>
      </c>
      <c r="C1078" s="21">
        <v>266.91000366210938</v>
      </c>
      <c r="D1078" s="21">
        <v>256.32000732421875</v>
      </c>
      <c r="E1078" s="21">
        <v>256.48001098632813</v>
      </c>
      <c r="F1078" s="16">
        <f>(StockData[[#This Row],[Close]]-E1079)/E1079</f>
        <v>-3.174903996766789E-2</v>
      </c>
      <c r="G1078" s="21">
        <v>27295500</v>
      </c>
      <c r="H1078" s="21">
        <f>IF(ISNUMBER(E1078),MAX($E$2:E1078),"")</f>
        <v>542.07000732421875</v>
      </c>
      <c r="I1078" s="21">
        <f>IF(AND(ISNUMBER(E1078),ISNUMBER(H1078)),E1078/H1078-1,"")</f>
        <v>-0.52685076185570201</v>
      </c>
      <c r="L1078"/>
      <c r="M1078"/>
      <c r="N1078" s="2">
        <v>44740</v>
      </c>
      <c r="O1078" s="21">
        <v>390.23001098632813</v>
      </c>
      <c r="P1078" s="21">
        <v>393.16000366210938</v>
      </c>
      <c r="Q1078" s="21">
        <v>380.52999877929688</v>
      </c>
      <c r="R1078" s="21">
        <v>380.64999389648438</v>
      </c>
      <c r="S1078">
        <v>86548900</v>
      </c>
      <c r="T1078" s="16">
        <f>(SP500_Data[[#This Row],[Close]]-R1079)/R1079</f>
        <v>-2.0432853434811996E-2</v>
      </c>
      <c r="U1078" s="21">
        <v>125090800</v>
      </c>
    </row>
    <row r="1079" spans="1:21" x14ac:dyDescent="0.25">
      <c r="A1079" s="2">
        <v>44739</v>
      </c>
      <c r="B1079" s="21">
        <v>268.20999145507813</v>
      </c>
      <c r="C1079" s="21">
        <v>268.29998779296875</v>
      </c>
      <c r="D1079" s="21">
        <v>263.27999877929688</v>
      </c>
      <c r="E1079" s="21">
        <v>264.8900146484375</v>
      </c>
      <c r="F1079" s="16">
        <f>(StockData[[#This Row],[Close]]-E1080)/E1080</f>
        <v>-1.0496815205299957E-2</v>
      </c>
      <c r="G1079" s="21">
        <v>24615100</v>
      </c>
      <c r="H1079" s="21">
        <f>IF(ISNUMBER(E1079),MAX($E$2:E1079),"")</f>
        <v>542.07000732421875</v>
      </c>
      <c r="I1079" s="21">
        <f>IF(AND(ISNUMBER(E1079),ISNUMBER(H1079)),E1079/H1079-1,"")</f>
        <v>-0.51133615387430298</v>
      </c>
      <c r="L1079"/>
      <c r="M1079"/>
      <c r="N1079" s="2">
        <v>44739</v>
      </c>
      <c r="O1079" s="21">
        <v>391.04998779296869</v>
      </c>
      <c r="P1079" s="21">
        <v>391.3599853515625</v>
      </c>
      <c r="Q1079" s="21">
        <v>387.44000244140625</v>
      </c>
      <c r="R1079" s="21">
        <v>388.58999633789063</v>
      </c>
      <c r="S1079">
        <v>66009600</v>
      </c>
      <c r="T1079" s="16">
        <f>(SP500_Data[[#This Row],[Close]]-R1080)/R1080</f>
        <v>-3.8197043828573007E-3</v>
      </c>
      <c r="U1079" s="21">
        <v>142361000</v>
      </c>
    </row>
    <row r="1080" spans="1:21" x14ac:dyDescent="0.25">
      <c r="A1080" s="2">
        <v>44736</v>
      </c>
      <c r="B1080" s="21">
        <v>261.80999755859375</v>
      </c>
      <c r="C1080" s="21">
        <v>267.98001098632813</v>
      </c>
      <c r="D1080" s="21">
        <v>261.72000122070313</v>
      </c>
      <c r="E1080" s="21">
        <v>267.70001220703125</v>
      </c>
      <c r="F1080" s="16">
        <f>(StockData[[#This Row],[Close]]-E1081)/E1081</f>
        <v>3.4149839124277735E-2</v>
      </c>
      <c r="G1080" s="21">
        <v>33923200</v>
      </c>
      <c r="H1080" s="21">
        <f>IF(ISNUMBER(E1080),MAX($E$2:E1080),"")</f>
        <v>542.07000732421875</v>
      </c>
      <c r="I1080" s="21">
        <f>IF(AND(ISNUMBER(E1080),ISNUMBER(H1080)),E1080/H1080-1,"")</f>
        <v>-0.50615232610182659</v>
      </c>
      <c r="L1080"/>
      <c r="M1080"/>
      <c r="N1080" s="2">
        <v>44736</v>
      </c>
      <c r="O1080" s="21">
        <v>381.39999389648438</v>
      </c>
      <c r="P1080" s="21">
        <v>390.08999633789063</v>
      </c>
      <c r="Q1080" s="21">
        <v>381.3699951171875</v>
      </c>
      <c r="R1080" s="21">
        <v>390.07998657226563</v>
      </c>
      <c r="S1080">
        <v>98050300</v>
      </c>
      <c r="T1080" s="16">
        <f>(SP500_Data[[#This Row],[Close]]-R1081)/R1081</f>
        <v>3.179386629448664E-2</v>
      </c>
      <c r="U1080" s="21">
        <v>132497200</v>
      </c>
    </row>
    <row r="1081" spans="1:21" x14ac:dyDescent="0.25">
      <c r="A1081" s="2">
        <v>44735</v>
      </c>
      <c r="B1081" s="21">
        <v>255.57000732421875</v>
      </c>
      <c r="C1081" s="21">
        <v>259.3699951171875</v>
      </c>
      <c r="D1081" s="21">
        <v>253.6300048828125</v>
      </c>
      <c r="E1081" s="21">
        <v>258.8599853515625</v>
      </c>
      <c r="F1081" s="16">
        <f>(StockData[[#This Row],[Close]]-E1082)/E1082</f>
        <v>2.263651229889841E-2</v>
      </c>
      <c r="G1081" s="21">
        <v>25861400</v>
      </c>
      <c r="H1081" s="21">
        <f>IF(ISNUMBER(E1081),MAX($E$2:E1081),"")</f>
        <v>542.07000732421875</v>
      </c>
      <c r="I1081" s="21">
        <f>IF(AND(ISNUMBER(E1081),ISNUMBER(H1081)),E1081/H1081-1,"")</f>
        <v>-0.52246023234276606</v>
      </c>
      <c r="L1081"/>
      <c r="M1081"/>
      <c r="N1081" s="2">
        <v>44735</v>
      </c>
      <c r="O1081" s="21">
        <v>376.6400146484375</v>
      </c>
      <c r="P1081" s="21">
        <v>378.82998657226563</v>
      </c>
      <c r="Q1081" s="21">
        <v>372.8900146484375</v>
      </c>
      <c r="R1081" s="21">
        <v>378.05999755859375</v>
      </c>
      <c r="S1081">
        <v>79292100</v>
      </c>
      <c r="T1081" s="16">
        <f>(SP500_Data[[#This Row],[Close]]-R1082)/R1082</f>
        <v>9.80256621855277E-3</v>
      </c>
      <c r="U1081" s="21">
        <v>155586100</v>
      </c>
    </row>
    <row r="1082" spans="1:21" x14ac:dyDescent="0.25">
      <c r="A1082" s="2">
        <v>44734</v>
      </c>
      <c r="B1082" s="21">
        <v>251.88999938964844</v>
      </c>
      <c r="C1082" s="21">
        <v>257.17001342773438</v>
      </c>
      <c r="D1082" s="21">
        <v>250.3699951171875</v>
      </c>
      <c r="E1082" s="21">
        <v>253.1300048828125</v>
      </c>
      <c r="F1082" s="16">
        <f>(StockData[[#This Row],[Close]]-E1083)/E1083</f>
        <v>-2.4040379803965312E-3</v>
      </c>
      <c r="G1082" s="21">
        <v>25939900</v>
      </c>
      <c r="H1082" s="21">
        <f>IF(ISNUMBER(E1082),MAX($E$2:E1082),"")</f>
        <v>542.07000732421875</v>
      </c>
      <c r="I1082" s="21">
        <f>IF(AND(ISNUMBER(E1082),ISNUMBER(H1082)),E1082/H1082-1,"")</f>
        <v>-0.53303078668321835</v>
      </c>
      <c r="L1082"/>
      <c r="M1082"/>
      <c r="N1082" s="2">
        <v>44734</v>
      </c>
      <c r="O1082" s="21">
        <v>370.6199951171875</v>
      </c>
      <c r="P1082" s="21">
        <v>378.72000122070313</v>
      </c>
      <c r="Q1082" s="21">
        <v>370.17999267578131</v>
      </c>
      <c r="R1082" s="21">
        <v>374.3900146484375</v>
      </c>
      <c r="S1082">
        <v>90059400</v>
      </c>
      <c r="T1082" s="16">
        <f>(SP500_Data[[#This Row],[Close]]-R1083)/R1083</f>
        <v>-1.8129753446091803E-3</v>
      </c>
      <c r="U1082" s="21">
        <v>151770800</v>
      </c>
    </row>
    <row r="1083" spans="1:21" x14ac:dyDescent="0.25">
      <c r="A1083" s="2">
        <v>44733</v>
      </c>
      <c r="B1083" s="21">
        <v>250.25999450683591</v>
      </c>
      <c r="C1083" s="21">
        <v>254.75</v>
      </c>
      <c r="D1083" s="21">
        <v>249.50999450683591</v>
      </c>
      <c r="E1083" s="21">
        <v>253.74000549316409</v>
      </c>
      <c r="F1083" s="16">
        <f>(StockData[[#This Row],[Close]]-E1084)/E1084</f>
        <v>2.4591204307581209E-2</v>
      </c>
      <c r="G1083" s="21">
        <v>29928300</v>
      </c>
      <c r="H1083" s="21">
        <f>IF(ISNUMBER(E1083),MAX($E$2:E1083),"")</f>
        <v>542.07000732421875</v>
      </c>
      <c r="I1083" s="21">
        <f>IF(AND(ISNUMBER(E1083),ISNUMBER(H1083)),E1083/H1083-1,"")</f>
        <v>-0.53190546965385033</v>
      </c>
      <c r="L1083"/>
      <c r="M1083"/>
      <c r="N1083" s="2">
        <v>44733</v>
      </c>
      <c r="O1083" s="21">
        <v>371.8900146484375</v>
      </c>
      <c r="P1083" s="21">
        <v>376.52999877929688</v>
      </c>
      <c r="Q1083" s="21">
        <v>371.80999755859375</v>
      </c>
      <c r="R1083" s="21">
        <v>375.07000732421869</v>
      </c>
      <c r="S1083">
        <v>76811900</v>
      </c>
      <c r="T1083" s="16">
        <f>(SP500_Data[[#This Row],[Close]]-R1084)/R1084</f>
        <v>2.5173624723693385E-2</v>
      </c>
      <c r="U1083" s="21">
        <v>172929100</v>
      </c>
    </row>
    <row r="1084" spans="1:21" x14ac:dyDescent="0.25">
      <c r="A1084" s="2">
        <v>44729</v>
      </c>
      <c r="B1084" s="21">
        <v>244.69999694824219</v>
      </c>
      <c r="C1084" s="21">
        <v>250.5</v>
      </c>
      <c r="D1084" s="21">
        <v>244.02999877929688</v>
      </c>
      <c r="E1084" s="21">
        <v>247.6499938964844</v>
      </c>
      <c r="F1084" s="16">
        <f>(StockData[[#This Row],[Close]]-E1085)/E1085</f>
        <v>1.0940085163190115E-2</v>
      </c>
      <c r="G1084" s="21">
        <v>43084800</v>
      </c>
      <c r="H1084" s="21">
        <f>IF(ISNUMBER(E1084),MAX($E$2:E1084),"")</f>
        <v>542.07000732421875</v>
      </c>
      <c r="I1084" s="21">
        <f>IF(AND(ISNUMBER(E1084),ISNUMBER(H1084)),E1084/H1084-1,"")</f>
        <v>-0.54314020227951498</v>
      </c>
      <c r="L1084"/>
      <c r="M1084"/>
      <c r="N1084" s="2">
        <v>44729</v>
      </c>
      <c r="O1084" s="21">
        <v>365.510009765625</v>
      </c>
      <c r="P1084" s="21">
        <v>369.3800048828125</v>
      </c>
      <c r="Q1084" s="21">
        <v>362.17001342773438</v>
      </c>
      <c r="R1084" s="21">
        <v>365.8599853515625</v>
      </c>
      <c r="S1084">
        <v>111113900</v>
      </c>
      <c r="T1084" s="16">
        <f>(SP500_Data[[#This Row],[Close]]-R1085)/R1085</f>
        <v>-2.1546667341413258E-3</v>
      </c>
      <c r="U1084" s="21">
        <v>144247900</v>
      </c>
    </row>
    <row r="1085" spans="1:21" x14ac:dyDescent="0.25">
      <c r="A1085" s="2">
        <v>44728</v>
      </c>
      <c r="B1085" s="21">
        <v>245.97999572753903</v>
      </c>
      <c r="C1085" s="21">
        <v>247.41999816894531</v>
      </c>
      <c r="D1085" s="21">
        <v>243.02000427246097</v>
      </c>
      <c r="E1085" s="21">
        <v>244.97000122070313</v>
      </c>
      <c r="F1085" s="16">
        <f>(StockData[[#This Row],[Close]]-E1086)/E1086</f>
        <v>-2.6970104203543024E-2</v>
      </c>
      <c r="G1085" s="21">
        <v>33169200</v>
      </c>
      <c r="H1085" s="21">
        <f>IF(ISNUMBER(E1085),MAX($E$2:E1085),"")</f>
        <v>542.07000732421875</v>
      </c>
      <c r="I1085" s="21">
        <f>IF(AND(ISNUMBER(E1085),ISNUMBER(H1085)),E1085/H1085-1,"")</f>
        <v>-0.54808419962223898</v>
      </c>
      <c r="L1085"/>
      <c r="M1085"/>
      <c r="N1085" s="2">
        <v>44728</v>
      </c>
      <c r="O1085" s="21">
        <v>370.510009765625</v>
      </c>
      <c r="P1085" s="21">
        <v>370.94000244140625</v>
      </c>
      <c r="Q1085" s="21">
        <v>364.07998657226563</v>
      </c>
      <c r="R1085" s="21">
        <v>366.64999389648438</v>
      </c>
      <c r="S1085">
        <v>134473300</v>
      </c>
      <c r="T1085" s="16">
        <f>(SP500_Data[[#This Row],[Close]]-R1086)/R1086</f>
        <v>-3.3096038783076348E-2</v>
      </c>
      <c r="U1085" s="21">
        <v>100028200</v>
      </c>
    </row>
    <row r="1086" spans="1:21" x14ac:dyDescent="0.25">
      <c r="A1086" s="2">
        <v>44727</v>
      </c>
      <c r="B1086" s="21">
        <v>248.30999755859375</v>
      </c>
      <c r="C1086" s="21">
        <v>255.30000305175781</v>
      </c>
      <c r="D1086" s="21">
        <v>246.41999816894531</v>
      </c>
      <c r="E1086" s="21">
        <v>251.75999450683591</v>
      </c>
      <c r="F1086" s="16">
        <f>(StockData[[#This Row],[Close]]-E1087)/E1087</f>
        <v>2.9735321895909099E-2</v>
      </c>
      <c r="G1086" s="21">
        <v>33111700</v>
      </c>
      <c r="H1086" s="21">
        <f>IF(ISNUMBER(E1086),MAX($E$2:E1086),"")</f>
        <v>542.07000732421875</v>
      </c>
      <c r="I1086" s="21">
        <f>IF(AND(ISNUMBER(E1086),ISNUMBER(H1086)),E1086/H1086-1,"")</f>
        <v>-0.53555815465684831</v>
      </c>
      <c r="L1086"/>
      <c r="M1086"/>
      <c r="N1086" s="2">
        <v>44727</v>
      </c>
      <c r="O1086" s="21">
        <v>377.3599853515625</v>
      </c>
      <c r="P1086" s="21">
        <v>383.89999389648438</v>
      </c>
      <c r="Q1086" s="21">
        <v>372.1199951171875</v>
      </c>
      <c r="R1086" s="21">
        <v>379.20001220703131</v>
      </c>
      <c r="S1086">
        <v>125666800</v>
      </c>
      <c r="T1086" s="16">
        <f>(SP500_Data[[#This Row],[Close]]-R1087)/R1087</f>
        <v>1.4256338190961653E-2</v>
      </c>
      <c r="U1086" s="21">
        <v>158312500</v>
      </c>
    </row>
    <row r="1087" spans="1:21" x14ac:dyDescent="0.25">
      <c r="A1087" s="2">
        <v>44726</v>
      </c>
      <c r="B1087" s="21">
        <v>243.86000061035156</v>
      </c>
      <c r="C1087" s="21">
        <v>245.74000549316409</v>
      </c>
      <c r="D1087" s="21">
        <v>241.50999450683591</v>
      </c>
      <c r="E1087" s="21">
        <v>244.49000549316409</v>
      </c>
      <c r="F1087" s="16">
        <f>(StockData[[#This Row],[Close]]-E1088)/E1088</f>
        <v>9.2050319363202043E-3</v>
      </c>
      <c r="G1087" s="21">
        <v>28651500</v>
      </c>
      <c r="H1087" s="21">
        <f>IF(ISNUMBER(E1087),MAX($E$2:E1087),"")</f>
        <v>542.07000732421875</v>
      </c>
      <c r="I1087" s="21">
        <f>IF(AND(ISNUMBER(E1087),ISNUMBER(H1087)),E1087/H1087-1,"")</f>
        <v>-0.54896968622185438</v>
      </c>
      <c r="L1087"/>
      <c r="M1087"/>
      <c r="N1087" s="2">
        <v>44726</v>
      </c>
      <c r="O1087" s="21">
        <v>376.85000610351563</v>
      </c>
      <c r="P1087" s="21">
        <v>377.94000244140625</v>
      </c>
      <c r="Q1087" s="21">
        <v>370.58999633789063</v>
      </c>
      <c r="R1087" s="21">
        <v>373.8699951171875</v>
      </c>
      <c r="S1087">
        <v>104011800</v>
      </c>
      <c r="T1087" s="16">
        <f>(SP500_Data[[#This Row],[Close]]-R1088)/R1088</f>
        <v>-3.0133463541666666E-3</v>
      </c>
      <c r="U1087" s="21">
        <v>145491100</v>
      </c>
    </row>
    <row r="1088" spans="1:21" x14ac:dyDescent="0.25">
      <c r="A1088" s="2">
        <v>44725</v>
      </c>
      <c r="B1088" s="21">
        <v>245.11000061035156</v>
      </c>
      <c r="C1088" s="21">
        <v>249.02000427246097</v>
      </c>
      <c r="D1088" s="21">
        <v>241.52999877929688</v>
      </c>
      <c r="E1088" s="21">
        <v>242.25999450683591</v>
      </c>
      <c r="F1088" s="16">
        <f>(StockData[[#This Row],[Close]]-E1089)/E1089</f>
        <v>-4.2412786091734017E-2</v>
      </c>
      <c r="G1088" s="21">
        <v>46135800</v>
      </c>
      <c r="H1088" s="21">
        <f>IF(ISNUMBER(E1088),MAX($E$2:E1088),"")</f>
        <v>542.07000732421875</v>
      </c>
      <c r="I1088" s="21">
        <f>IF(AND(ISNUMBER(E1088),ISNUMBER(H1088)),E1088/H1088-1,"")</f>
        <v>-0.55308356626723088</v>
      </c>
      <c r="L1088"/>
      <c r="M1088"/>
      <c r="N1088" s="2">
        <v>44725</v>
      </c>
      <c r="O1088" s="21">
        <v>379.85000610351563</v>
      </c>
      <c r="P1088" s="21">
        <v>381.80999755859375</v>
      </c>
      <c r="Q1088" s="21">
        <v>373.29998779296869</v>
      </c>
      <c r="R1088" s="21">
        <v>375</v>
      </c>
      <c r="S1088">
        <v>170004900</v>
      </c>
      <c r="T1088" s="16">
        <f>(SP500_Data[[#This Row],[Close]]-R1089)/R1089</f>
        <v>-3.7968158687653145E-2</v>
      </c>
      <c r="U1088" s="21">
        <v>105449100</v>
      </c>
    </row>
    <row r="1089" spans="1:21" x14ac:dyDescent="0.25">
      <c r="A1089" s="2">
        <v>44722</v>
      </c>
      <c r="B1089" s="21">
        <v>260.57998657226563</v>
      </c>
      <c r="C1089" s="21">
        <v>260.57998657226563</v>
      </c>
      <c r="D1089" s="21">
        <v>252.52999877929688</v>
      </c>
      <c r="E1089" s="21">
        <v>252.99000549316409</v>
      </c>
      <c r="F1089" s="16">
        <f>(StockData[[#This Row],[Close]]-E1090)/E1090</f>
        <v>-4.4563626537879361E-2</v>
      </c>
      <c r="G1089" s="21">
        <v>31422800</v>
      </c>
      <c r="H1089" s="21">
        <f>IF(ISNUMBER(E1089),MAX($E$2:E1089),"")</f>
        <v>542.07000732421875</v>
      </c>
      <c r="I1089" s="21">
        <f>IF(AND(ISNUMBER(E1089),ISNUMBER(H1089)),E1089/H1089-1,"")</f>
        <v>-0.53328905478098576</v>
      </c>
      <c r="L1089"/>
      <c r="M1089"/>
      <c r="N1089" s="2">
        <v>44722</v>
      </c>
      <c r="O1089" s="21">
        <v>394.8800048828125</v>
      </c>
      <c r="P1089" s="21">
        <v>395.77999877929688</v>
      </c>
      <c r="Q1089" s="21">
        <v>389.75</v>
      </c>
      <c r="R1089" s="21">
        <v>389.79998779296869</v>
      </c>
      <c r="S1089">
        <v>132893900</v>
      </c>
      <c r="T1089" s="16">
        <f>(SP500_Data[[#This Row],[Close]]-R1090)/R1090</f>
        <v>-2.8995652096570821E-2</v>
      </c>
      <c r="U1089" s="21">
        <v>122030000</v>
      </c>
    </row>
    <row r="1090" spans="1:21" x14ac:dyDescent="0.25">
      <c r="A1090" s="2">
        <v>44721</v>
      </c>
      <c r="B1090" s="21">
        <v>267.77999877929688</v>
      </c>
      <c r="C1090" s="21">
        <v>272.70999145507813</v>
      </c>
      <c r="D1090" s="21">
        <v>264.6300048828125</v>
      </c>
      <c r="E1090" s="21">
        <v>264.79000854492188</v>
      </c>
      <c r="F1090" s="16">
        <f>(StockData[[#This Row],[Close]]-E1091)/E1091</f>
        <v>-2.0783236718601435E-2</v>
      </c>
      <c r="G1090" s="21">
        <v>26439700</v>
      </c>
      <c r="H1090" s="21">
        <f>IF(ISNUMBER(E1090),MAX($E$2:E1090),"")</f>
        <v>542.07000732421875</v>
      </c>
      <c r="I1090" s="21">
        <f>IF(AND(ISNUMBER(E1090),ISNUMBER(H1090)),E1090/H1090-1,"")</f>
        <v>-0.51152064315089896</v>
      </c>
      <c r="L1090"/>
      <c r="M1090"/>
      <c r="N1090" s="2">
        <v>44721</v>
      </c>
      <c r="O1090" s="21">
        <v>409.33999633789063</v>
      </c>
      <c r="P1090" s="21">
        <v>411.739990234375</v>
      </c>
      <c r="Q1090" s="21">
        <v>401.44000244140625</v>
      </c>
      <c r="R1090" s="21">
        <v>401.44000244140625</v>
      </c>
      <c r="S1090">
        <v>86289800</v>
      </c>
      <c r="T1090" s="16">
        <f>(SP500_Data[[#This Row],[Close]]-R1091)/R1091</f>
        <v>-2.3782886898168938E-2</v>
      </c>
      <c r="U1090" s="21">
        <v>103996300</v>
      </c>
    </row>
    <row r="1091" spans="1:21" x14ac:dyDescent="0.25">
      <c r="A1091" s="2">
        <v>44720</v>
      </c>
      <c r="B1091" s="21">
        <v>271.70999145507813</v>
      </c>
      <c r="C1091" s="21">
        <v>273</v>
      </c>
      <c r="D1091" s="21">
        <v>269.6099853515625</v>
      </c>
      <c r="E1091" s="21">
        <v>270.41000366210938</v>
      </c>
      <c r="F1091" s="16">
        <f>(StockData[[#This Row],[Close]]-E1092)/E1092</f>
        <v>-7.6697113317087152E-3</v>
      </c>
      <c r="G1091" s="21">
        <v>17372300</v>
      </c>
      <c r="H1091" s="21">
        <f>IF(ISNUMBER(E1091),MAX($E$2:E1091),"")</f>
        <v>542.07000732421875</v>
      </c>
      <c r="I1091" s="21">
        <f>IF(AND(ISNUMBER(E1091),ISNUMBER(H1091)),E1091/H1091-1,"")</f>
        <v>-0.50115298760594618</v>
      </c>
      <c r="L1091"/>
      <c r="M1091"/>
      <c r="N1091" s="2">
        <v>44720</v>
      </c>
      <c r="O1091" s="21">
        <v>413.92999267578131</v>
      </c>
      <c r="P1091" s="21">
        <v>415.82000732421869</v>
      </c>
      <c r="Q1091" s="21">
        <v>410.3800048828125</v>
      </c>
      <c r="R1091" s="21">
        <v>411.22000122070313</v>
      </c>
      <c r="S1091">
        <v>64350000</v>
      </c>
      <c r="T1091" s="16">
        <f>(SP500_Data[[#This Row],[Close]]-R1092)/R1092</f>
        <v>-1.0872153557139677E-2</v>
      </c>
      <c r="U1091" s="21">
        <v>119647700</v>
      </c>
    </row>
    <row r="1092" spans="1:21" x14ac:dyDescent="0.25">
      <c r="A1092" s="2">
        <v>44719</v>
      </c>
      <c r="B1092" s="21">
        <v>266.6400146484375</v>
      </c>
      <c r="C1092" s="21">
        <v>273.1300048828125</v>
      </c>
      <c r="D1092" s="21">
        <v>265.94000244140625</v>
      </c>
      <c r="E1092" s="21">
        <v>272.5</v>
      </c>
      <c r="F1092" s="16">
        <f>(StockData[[#This Row],[Close]]-E1093)/E1093</f>
        <v>1.3953488372093023E-2</v>
      </c>
      <c r="G1092" s="21">
        <v>22860700</v>
      </c>
      <c r="H1092" s="21">
        <f>IF(ISNUMBER(E1092),MAX($E$2:E1092),"")</f>
        <v>542.07000732421875</v>
      </c>
      <c r="I1092" s="21">
        <f>IF(AND(ISNUMBER(E1092),ISNUMBER(H1092)),E1092/H1092-1,"")</f>
        <v>-0.4972974038074488</v>
      </c>
      <c r="L1092"/>
      <c r="M1092"/>
      <c r="N1092" s="2">
        <v>44719</v>
      </c>
      <c r="O1092" s="21">
        <v>408.10000610351563</v>
      </c>
      <c r="P1092" s="21">
        <v>416.22000122070313</v>
      </c>
      <c r="Q1092" s="21">
        <v>407.6099853515625</v>
      </c>
      <c r="R1092" s="21">
        <v>415.739990234375</v>
      </c>
      <c r="S1092">
        <v>59272400</v>
      </c>
      <c r="T1092" s="16">
        <f>(SP500_Data[[#This Row],[Close]]-R1093)/R1093</f>
        <v>9.5922232387584128E-3</v>
      </c>
      <c r="U1092" s="21">
        <v>132471800</v>
      </c>
    </row>
    <row r="1093" spans="1:21" x14ac:dyDescent="0.25">
      <c r="A1093" s="2">
        <v>44718</v>
      </c>
      <c r="B1093" s="21">
        <v>272.05999755859375</v>
      </c>
      <c r="C1093" s="21">
        <v>274.17999267578125</v>
      </c>
      <c r="D1093" s="21">
        <v>267.22000122070313</v>
      </c>
      <c r="E1093" s="21">
        <v>268.75</v>
      </c>
      <c r="F1093" s="16">
        <f>(StockData[[#This Row],[Close]]-E1094)/E1094</f>
        <v>-4.7033148112881817E-3</v>
      </c>
      <c r="G1093" s="21">
        <v>22400300</v>
      </c>
      <c r="H1093" s="21">
        <f>IF(ISNUMBER(E1093),MAX($E$2:E1093),"")</f>
        <v>542.07000732421875</v>
      </c>
      <c r="I1093" s="21">
        <f>IF(AND(ISNUMBER(E1093),ISNUMBER(H1093)),E1093/H1093-1,"")</f>
        <v>-0.50421532944312619</v>
      </c>
      <c r="L1093"/>
      <c r="M1093"/>
      <c r="N1093" s="2">
        <v>44718</v>
      </c>
      <c r="O1093" s="21">
        <v>414.77999877929688</v>
      </c>
      <c r="P1093" s="21">
        <v>416.6099853515625</v>
      </c>
      <c r="Q1093" s="21">
        <v>410.54998779296869</v>
      </c>
      <c r="R1093" s="21">
        <v>411.79000854492188</v>
      </c>
      <c r="S1093">
        <v>57508900</v>
      </c>
      <c r="T1093" s="16">
        <f>(SP500_Data[[#This Row],[Close]]-R1094)/R1094</f>
        <v>3.0447702391549572E-3</v>
      </c>
      <c r="U1093" s="21">
        <v>85417300</v>
      </c>
    </row>
    <row r="1094" spans="1:21" x14ac:dyDescent="0.25">
      <c r="A1094" s="2">
        <v>44715</v>
      </c>
      <c r="B1094" s="21">
        <v>270.30999755859375</v>
      </c>
      <c r="C1094" s="21">
        <v>273.45001220703125</v>
      </c>
      <c r="D1094" s="21">
        <v>268.41000366210938</v>
      </c>
      <c r="E1094" s="21">
        <v>270.01998901367188</v>
      </c>
      <c r="F1094" s="16">
        <f>(StockData[[#This Row],[Close]]-E1095)/E1095</f>
        <v>-1.6607173798493947E-2</v>
      </c>
      <c r="G1094" s="21">
        <v>28059000</v>
      </c>
      <c r="H1094" s="21">
        <f>IF(ISNUMBER(E1094),MAX($E$2:E1094),"")</f>
        <v>542.07000732421875</v>
      </c>
      <c r="I1094" s="21">
        <f>IF(AND(ISNUMBER(E1094),ISNUMBER(H1094)),E1094/H1094-1,"")</f>
        <v>-0.5018724788952037</v>
      </c>
      <c r="L1094"/>
      <c r="M1094"/>
      <c r="N1094" s="2">
        <v>44715</v>
      </c>
      <c r="O1094" s="21">
        <v>412.39999389648438</v>
      </c>
      <c r="P1094" s="21">
        <v>414.04000854492188</v>
      </c>
      <c r="Q1094" s="21">
        <v>409.510009765625</v>
      </c>
      <c r="R1094" s="21">
        <v>410.54000854492188</v>
      </c>
      <c r="S1094">
        <v>71874300</v>
      </c>
      <c r="T1094" s="16">
        <f>(SP500_Data[[#This Row],[Close]]-R1095)/R1095</f>
        <v>-1.6411523666385028E-2</v>
      </c>
      <c r="U1094" s="21">
        <v>65224400</v>
      </c>
    </row>
    <row r="1095" spans="1:21" x14ac:dyDescent="0.25">
      <c r="A1095" s="2">
        <v>44714</v>
      </c>
      <c r="B1095" s="21">
        <v>264.45001220703125</v>
      </c>
      <c r="C1095" s="21">
        <v>274.64999389648438</v>
      </c>
      <c r="D1095" s="21">
        <v>261.60000610351563</v>
      </c>
      <c r="E1095" s="21">
        <v>274.57998657226563</v>
      </c>
      <c r="F1095" s="16">
        <f>(StockData[[#This Row],[Close]]-E1096)/E1096</f>
        <v>7.928834292874859E-3</v>
      </c>
      <c r="G1095" s="21">
        <v>44008200</v>
      </c>
      <c r="H1095" s="21">
        <f>IF(ISNUMBER(E1095),MAX($E$2:E1095),"")</f>
        <v>542.07000732421875</v>
      </c>
      <c r="I1095" s="21">
        <f>IF(AND(ISNUMBER(E1095),ISNUMBER(H1095)),E1095/H1095-1,"")</f>
        <v>-0.49346028582607793</v>
      </c>
      <c r="L1095"/>
      <c r="M1095"/>
      <c r="N1095" s="2">
        <v>44714</v>
      </c>
      <c r="O1095" s="21">
        <v>409.42001342773438</v>
      </c>
      <c r="P1095" s="21">
        <v>417.44000244140625</v>
      </c>
      <c r="Q1095" s="21">
        <v>407.04000854492188</v>
      </c>
      <c r="R1095" s="21">
        <v>417.3900146484375</v>
      </c>
      <c r="S1095">
        <v>79609600</v>
      </c>
      <c r="T1095" s="16">
        <f>(SP500_Data[[#This Row],[Close]]-R1096)/R1096</f>
        <v>1.9043478552421143E-2</v>
      </c>
      <c r="U1095" s="21">
        <v>77821000</v>
      </c>
    </row>
    <row r="1096" spans="1:21" x14ac:dyDescent="0.25">
      <c r="A1096" s="2">
        <v>44713</v>
      </c>
      <c r="B1096" s="21">
        <v>275.20001220703125</v>
      </c>
      <c r="C1096" s="21">
        <v>277.69000244140625</v>
      </c>
      <c r="D1096" s="21">
        <v>270.04000854492188</v>
      </c>
      <c r="E1096" s="21">
        <v>272.42001342773438</v>
      </c>
      <c r="F1096" s="16">
        <f>(StockData[[#This Row],[Close]]-E1097)/E1097</f>
        <v>2.0230930975291841E-3</v>
      </c>
      <c r="G1096" s="21">
        <v>25292200</v>
      </c>
      <c r="H1096" s="21">
        <f>IF(ISNUMBER(E1096),MAX($E$2:E1096),"")</f>
        <v>542.07000732421875</v>
      </c>
      <c r="I1096" s="21">
        <f>IF(AND(ISNUMBER(E1096),ISNUMBER(H1096)),E1096/H1096-1,"")</f>
        <v>-0.49744496144979189</v>
      </c>
      <c r="L1096"/>
      <c r="M1096"/>
      <c r="N1096" s="2">
        <v>44713</v>
      </c>
      <c r="O1096" s="21">
        <v>415.17001342773438</v>
      </c>
      <c r="P1096" s="21">
        <v>416.239990234375</v>
      </c>
      <c r="Q1096" s="21">
        <v>406.92999267578131</v>
      </c>
      <c r="R1096" s="21">
        <v>409.58999633789063</v>
      </c>
      <c r="S1096">
        <v>86585800</v>
      </c>
      <c r="T1096" s="16">
        <f>(SP500_Data[[#This Row],[Close]]-R1097)/R1097</f>
        <v>-8.0885292837353535E-3</v>
      </c>
      <c r="U1096" s="21">
        <v>66002500</v>
      </c>
    </row>
    <row r="1097" spans="1:21" x14ac:dyDescent="0.25">
      <c r="A1097" s="2">
        <v>44712</v>
      </c>
      <c r="B1097" s="21">
        <v>272.52999877929688</v>
      </c>
      <c r="C1097" s="21">
        <v>274.76998901367188</v>
      </c>
      <c r="D1097" s="21">
        <v>268.92999267578125</v>
      </c>
      <c r="E1097" s="21">
        <v>271.8699951171875</v>
      </c>
      <c r="F1097" s="16">
        <f>(StockData[[#This Row],[Close]]-E1098)/E1098</f>
        <v>-5.0138894969670054E-3</v>
      </c>
      <c r="G1097" s="21">
        <v>37827700</v>
      </c>
      <c r="H1097" s="21">
        <f>IF(ISNUMBER(E1097),MAX($E$2:E1097),"")</f>
        <v>542.07000732421875</v>
      </c>
      <c r="I1097" s="21">
        <f>IF(AND(ISNUMBER(E1097),ISNUMBER(H1097)),E1097/H1097-1,"")</f>
        <v>-0.49845962432195823</v>
      </c>
      <c r="L1097"/>
      <c r="M1097"/>
      <c r="N1097" s="2">
        <v>44712</v>
      </c>
      <c r="O1097" s="21">
        <v>413.54998779296869</v>
      </c>
      <c r="P1097" s="21">
        <v>416.45999145507813</v>
      </c>
      <c r="Q1097" s="21">
        <v>410.02999877929688</v>
      </c>
      <c r="R1097" s="21">
        <v>412.92999267578131</v>
      </c>
      <c r="S1097">
        <v>95937000</v>
      </c>
      <c r="T1097" s="16">
        <f>(SP500_Data[[#This Row],[Close]]-R1098)/R1098</f>
        <v>-5.6109835646316331E-3</v>
      </c>
      <c r="U1097" s="21">
        <v>97869500</v>
      </c>
    </row>
    <row r="1098" spans="1:21" x14ac:dyDescent="0.25">
      <c r="A1098" s="2">
        <v>44708</v>
      </c>
      <c r="B1098" s="21">
        <v>268.48001098632813</v>
      </c>
      <c r="C1098" s="21">
        <v>273.33999633789063</v>
      </c>
      <c r="D1098" s="21">
        <v>267.55999755859375</v>
      </c>
      <c r="E1098" s="21">
        <v>273.239990234375</v>
      </c>
      <c r="F1098" s="16">
        <f>(StockData[[#This Row],[Close]]-E1099)/E1099</f>
        <v>2.7604349403438144E-2</v>
      </c>
      <c r="G1098" s="21">
        <v>26910800</v>
      </c>
      <c r="H1098" s="21">
        <f>IF(ISNUMBER(E1098),MAX($E$2:E1098),"")</f>
        <v>542.07000732421875</v>
      </c>
      <c r="I1098" s="21">
        <f>IF(AND(ISNUMBER(E1098),ISNUMBER(H1098)),E1098/H1098-1,"")</f>
        <v>-0.49593228449743987</v>
      </c>
      <c r="L1098"/>
      <c r="M1098"/>
      <c r="N1098" s="2">
        <v>44708</v>
      </c>
      <c r="O1098" s="21">
        <v>407.91000366210938</v>
      </c>
      <c r="P1098" s="21">
        <v>415.3800048828125</v>
      </c>
      <c r="Q1098" s="21">
        <v>407.70001220703131</v>
      </c>
      <c r="R1098" s="21">
        <v>415.260009765625</v>
      </c>
      <c r="S1098">
        <v>84768700</v>
      </c>
      <c r="T1098" s="16">
        <f>(SP500_Data[[#This Row],[Close]]-R1099)/R1099</f>
        <v>2.4549140822989011E-2</v>
      </c>
      <c r="U1098" s="21">
        <v>74070400</v>
      </c>
    </row>
    <row r="1099" spans="1:21" x14ac:dyDescent="0.25">
      <c r="A1099" s="2">
        <v>44707</v>
      </c>
      <c r="B1099" s="21">
        <v>262.26998901367188</v>
      </c>
      <c r="C1099" s="21">
        <v>267.1099853515625</v>
      </c>
      <c r="D1099" s="21">
        <v>261.42999267578125</v>
      </c>
      <c r="E1099" s="21">
        <v>265.89999389648438</v>
      </c>
      <c r="F1099" s="16">
        <f>(StockData[[#This Row],[Close]]-E1100)/E1100</f>
        <v>1.2875228646442125E-2</v>
      </c>
      <c r="G1099" s="21">
        <v>25002100</v>
      </c>
      <c r="H1099" s="21">
        <f>IF(ISNUMBER(E1099),MAX($E$2:E1099),"")</f>
        <v>542.07000732421875</v>
      </c>
      <c r="I1099" s="21">
        <f>IF(AND(ISNUMBER(E1099),ISNUMBER(H1099)),E1099/H1099-1,"")</f>
        <v>-0.5094729641858855</v>
      </c>
      <c r="L1099"/>
      <c r="M1099"/>
      <c r="N1099" s="2">
        <v>44707</v>
      </c>
      <c r="O1099" s="21">
        <v>398.67001342773438</v>
      </c>
      <c r="P1099" s="21">
        <v>407.04000854492188</v>
      </c>
      <c r="Q1099" s="21">
        <v>398.45001220703131</v>
      </c>
      <c r="R1099" s="21">
        <v>405.30999755859375</v>
      </c>
      <c r="S1099">
        <v>82168300</v>
      </c>
      <c r="T1099" s="16">
        <f>(SP500_Data[[#This Row],[Close]]-R1100)/R1100</f>
        <v>1.9981383946879736E-2</v>
      </c>
      <c r="U1099" s="21">
        <v>84363600</v>
      </c>
    </row>
    <row r="1100" spans="1:21" x14ac:dyDescent="0.25">
      <c r="A1100" s="2">
        <v>44706</v>
      </c>
      <c r="B1100" s="21">
        <v>258.1400146484375</v>
      </c>
      <c r="C1100" s="21">
        <v>264.57998657226563</v>
      </c>
      <c r="D1100" s="21">
        <v>257.1300048828125</v>
      </c>
      <c r="E1100" s="21">
        <v>262.51998901367188</v>
      </c>
      <c r="F1100" s="16">
        <f>(StockData[[#This Row],[Close]]-E1101)/E1101</f>
        <v>1.1170148490201509E-2</v>
      </c>
      <c r="G1100" s="21">
        <v>28547900</v>
      </c>
      <c r="H1100" s="21">
        <f>IF(ISNUMBER(E1100),MAX($E$2:E1100),"")</f>
        <v>542.07000732421875</v>
      </c>
      <c r="I1100" s="21">
        <f>IF(AND(ISNUMBER(E1100),ISNUMBER(H1100)),E1100/H1100-1,"")</f>
        <v>-0.51570833016655837</v>
      </c>
      <c r="L1100"/>
      <c r="M1100"/>
      <c r="N1100" s="2">
        <v>44706</v>
      </c>
      <c r="O1100" s="21">
        <v>392.30999755859375</v>
      </c>
      <c r="P1100" s="21">
        <v>399.45001220703131</v>
      </c>
      <c r="Q1100" s="21">
        <v>391.8900146484375</v>
      </c>
      <c r="R1100" s="21">
        <v>397.3699951171875</v>
      </c>
      <c r="S1100">
        <v>91472900</v>
      </c>
      <c r="T1100" s="16">
        <f>(SP500_Data[[#This Row],[Close]]-R1101)/R1101</f>
        <v>8.8349040070386676E-3</v>
      </c>
      <c r="U1100" s="21">
        <v>89770500</v>
      </c>
    </row>
    <row r="1101" spans="1:21" x14ac:dyDescent="0.25">
      <c r="A1101" s="2">
        <v>44705</v>
      </c>
      <c r="B1101" s="21">
        <v>257.8900146484375</v>
      </c>
      <c r="C1101" s="21">
        <v>261.32998657226563</v>
      </c>
      <c r="D1101" s="21">
        <v>253.5</v>
      </c>
      <c r="E1101" s="21">
        <v>259.6199951171875</v>
      </c>
      <c r="F1101" s="16">
        <f>(StockData[[#This Row],[Close]]-E1102)/E1102</f>
        <v>-3.9516547224855607E-3</v>
      </c>
      <c r="G1101" s="21">
        <v>29043900</v>
      </c>
      <c r="H1101" s="21">
        <f>IF(ISNUMBER(E1101),MAX($E$2:E1101),"")</f>
        <v>542.07000732421875</v>
      </c>
      <c r="I1101" s="21">
        <f>IF(AND(ISNUMBER(E1101),ISNUMBER(H1101)),E1101/H1101-1,"")</f>
        <v>-0.52105818139850424</v>
      </c>
      <c r="L1101"/>
      <c r="M1101"/>
      <c r="N1101" s="2">
        <v>44705</v>
      </c>
      <c r="O1101" s="21">
        <v>392.55999755859375</v>
      </c>
      <c r="P1101" s="21">
        <v>395.14999389648438</v>
      </c>
      <c r="Q1101" s="21">
        <v>386.95999145507813</v>
      </c>
      <c r="R1101" s="21">
        <v>393.8900146484375</v>
      </c>
      <c r="S1101">
        <v>91448800</v>
      </c>
      <c r="T1101" s="16">
        <f>(SP500_Data[[#This Row],[Close]]-R1102)/R1102</f>
        <v>-7.6337767731345062E-3</v>
      </c>
      <c r="U1101" s="21">
        <v>79272700</v>
      </c>
    </row>
    <row r="1102" spans="1:21" x14ac:dyDescent="0.25">
      <c r="A1102" s="2">
        <v>44704</v>
      </c>
      <c r="B1102" s="21">
        <v>255.49000549316409</v>
      </c>
      <c r="C1102" s="21">
        <v>261.5</v>
      </c>
      <c r="D1102" s="21">
        <v>253.42999267578125</v>
      </c>
      <c r="E1102" s="21">
        <v>260.64999389648438</v>
      </c>
      <c r="F1102" s="16">
        <f>(StockData[[#This Row],[Close]]-E1103)/E1103</f>
        <v>3.2031978207529684E-2</v>
      </c>
      <c r="G1102" s="21">
        <v>33175400</v>
      </c>
      <c r="H1102" s="21">
        <f>IF(ISNUMBER(E1102),MAX($E$2:E1102),"")</f>
        <v>542.07000732421875</v>
      </c>
      <c r="I1102" s="21">
        <f>IF(AND(ISNUMBER(E1102),ISNUMBER(H1102)),E1102/H1102-1,"")</f>
        <v>-0.51915806007583365</v>
      </c>
      <c r="L1102"/>
      <c r="M1102"/>
      <c r="N1102" s="2">
        <v>44704</v>
      </c>
      <c r="O1102" s="21">
        <v>392.82998657226563</v>
      </c>
      <c r="P1102" s="21">
        <v>397.73001098632813</v>
      </c>
      <c r="Q1102" s="21">
        <v>390.3800048828125</v>
      </c>
      <c r="R1102" s="21">
        <v>396.92001342773438</v>
      </c>
      <c r="S1102">
        <v>76414900</v>
      </c>
      <c r="T1102" s="16">
        <f>(SP500_Data[[#This Row],[Close]]-R1103)/R1103</f>
        <v>1.8710079956789936E-2</v>
      </c>
      <c r="U1102" s="21">
        <v>78097200</v>
      </c>
    </row>
    <row r="1103" spans="1:21" x14ac:dyDescent="0.25">
      <c r="A1103" s="2">
        <v>44701</v>
      </c>
      <c r="B1103" s="21">
        <v>257.239990234375</v>
      </c>
      <c r="C1103" s="21">
        <v>258.54000854492188</v>
      </c>
      <c r="D1103" s="21">
        <v>246.44000244140625</v>
      </c>
      <c r="E1103" s="21">
        <v>252.55999755859375</v>
      </c>
      <c r="F1103" s="16">
        <f>(StockData[[#This Row],[Close]]-E1104)/E1104</f>
        <v>-2.2912294874501975E-3</v>
      </c>
      <c r="G1103" s="21">
        <v>39199300</v>
      </c>
      <c r="H1103" s="21">
        <f>IF(ISNUMBER(E1103),MAX($E$2:E1103),"")</f>
        <v>542.07000732421875</v>
      </c>
      <c r="I1103" s="21">
        <f>IF(AND(ISNUMBER(E1103),ISNUMBER(H1103)),E1103/H1103-1,"")</f>
        <v>-0.53408232489141483</v>
      </c>
      <c r="L1103"/>
      <c r="M1103"/>
      <c r="N1103" s="2">
        <v>44701</v>
      </c>
      <c r="O1103" s="21">
        <v>393.25</v>
      </c>
      <c r="P1103" s="21">
        <v>397.02999877929688</v>
      </c>
      <c r="Q1103" s="21">
        <v>380.54000854492188</v>
      </c>
      <c r="R1103" s="21">
        <v>389.6300048828125</v>
      </c>
      <c r="S1103">
        <v>131432200</v>
      </c>
      <c r="T1103" s="16">
        <f>(SP500_Data[[#This Row],[Close]]-R1104)/R1104</f>
        <v>4.3653631044149251E-4</v>
      </c>
      <c r="U1103" s="21">
        <v>106898000</v>
      </c>
    </row>
    <row r="1104" spans="1:21" x14ac:dyDescent="0.25">
      <c r="A1104" s="2">
        <v>44700</v>
      </c>
      <c r="B1104" s="21">
        <v>253.8999938964844</v>
      </c>
      <c r="C1104" s="21">
        <v>257.67001342773438</v>
      </c>
      <c r="D1104" s="21">
        <v>251.8800048828125</v>
      </c>
      <c r="E1104" s="21">
        <v>253.13999938964844</v>
      </c>
      <c r="F1104" s="16">
        <f>(StockData[[#This Row],[Close]]-E1105)/E1105</f>
        <v>-3.6996317483942928E-3</v>
      </c>
      <c r="G1104" s="21">
        <v>32692300</v>
      </c>
      <c r="H1104" s="21">
        <f>IF(ISNUMBER(E1104),MAX($E$2:E1104),"")</f>
        <v>542.07000732421875</v>
      </c>
      <c r="I1104" s="21">
        <f>IF(AND(ISNUMBER(E1104),ISNUMBER(H1104)),E1104/H1104-1,"")</f>
        <v>-0.53301234901520333</v>
      </c>
      <c r="L1104"/>
      <c r="M1104"/>
      <c r="N1104" s="2">
        <v>44700</v>
      </c>
      <c r="O1104" s="21">
        <v>388.6199951171875</v>
      </c>
      <c r="P1104" s="21">
        <v>394.1400146484375</v>
      </c>
      <c r="Q1104" s="21">
        <v>387.1099853515625</v>
      </c>
      <c r="R1104" s="21">
        <v>389.45999145507813</v>
      </c>
      <c r="S1104">
        <v>98510700</v>
      </c>
      <c r="T1104" s="16">
        <f>(SP500_Data[[#This Row],[Close]]-R1105)/R1105</f>
        <v>-6.1246210029104855E-3</v>
      </c>
      <c r="U1104" s="21">
        <v>74214500</v>
      </c>
    </row>
    <row r="1105" spans="1:21" x14ac:dyDescent="0.25">
      <c r="A1105" s="2">
        <v>44699</v>
      </c>
      <c r="B1105" s="21">
        <v>263</v>
      </c>
      <c r="C1105" s="21">
        <v>263.60000610351563</v>
      </c>
      <c r="D1105" s="21">
        <v>252.77000427246097</v>
      </c>
      <c r="E1105" s="21">
        <v>254.08000183105469</v>
      </c>
      <c r="F1105" s="16">
        <f>(StockData[[#This Row],[Close]]-E1106)/E1106</f>
        <v>-4.7747564438387138E-2</v>
      </c>
      <c r="G1105" s="21">
        <v>31356000</v>
      </c>
      <c r="H1105" s="21">
        <f>IF(ISNUMBER(E1105),MAX($E$2:E1105),"")</f>
        <v>542.07000732421875</v>
      </c>
      <c r="I1105" s="21">
        <f>IF(AND(ISNUMBER(E1105),ISNUMBER(H1105)),E1105/H1105-1,"")</f>
        <v>-0.53127825115200245</v>
      </c>
      <c r="L1105"/>
      <c r="M1105"/>
      <c r="N1105" s="2">
        <v>44699</v>
      </c>
      <c r="O1105" s="21">
        <v>403.5</v>
      </c>
      <c r="P1105" s="21">
        <v>403.79998779296869</v>
      </c>
      <c r="Q1105" s="21">
        <v>390.54998779296869</v>
      </c>
      <c r="R1105" s="21">
        <v>391.8599853515625</v>
      </c>
      <c r="S1105">
        <v>117674500</v>
      </c>
      <c r="T1105" s="16">
        <f>(SP500_Data[[#This Row],[Close]]-R1106)/R1106</f>
        <v>-4.0311573465432536E-2</v>
      </c>
      <c r="U1105" s="21">
        <v>59601000</v>
      </c>
    </row>
    <row r="1106" spans="1:21" x14ac:dyDescent="0.25">
      <c r="A1106" s="2">
        <v>44698</v>
      </c>
      <c r="B1106" s="21">
        <v>266.1099853515625</v>
      </c>
      <c r="C1106" s="21">
        <v>268.32998657226563</v>
      </c>
      <c r="D1106" s="21">
        <v>262.45999145507813</v>
      </c>
      <c r="E1106" s="21">
        <v>266.82000732421875</v>
      </c>
      <c r="F1106" s="16">
        <f>(StockData[[#This Row],[Close]]-E1107)/E1107</f>
        <v>2.0344196268522945E-2</v>
      </c>
      <c r="G1106" s="21">
        <v>28828800</v>
      </c>
      <c r="H1106" s="21">
        <f>IF(ISNUMBER(E1106),MAX($E$2:E1106),"")</f>
        <v>542.07000732421875</v>
      </c>
      <c r="I1106" s="21">
        <f>IF(AND(ISNUMBER(E1106),ISNUMBER(H1106)),E1106/H1106-1,"")</f>
        <v>-0.50777574165871453</v>
      </c>
      <c r="L1106"/>
      <c r="M1106"/>
      <c r="N1106" s="2">
        <v>44698</v>
      </c>
      <c r="O1106" s="21">
        <v>406.52999877929688</v>
      </c>
      <c r="P1106" s="21">
        <v>408.57000732421869</v>
      </c>
      <c r="Q1106" s="21">
        <v>402.57998657226563</v>
      </c>
      <c r="R1106" s="21">
        <v>408.32000732421869</v>
      </c>
      <c r="S1106">
        <v>83029700</v>
      </c>
      <c r="T1106" s="16">
        <f>(SP500_Data[[#This Row],[Close]]-R1107)/R1107</f>
        <v>2.0570399314302084E-2</v>
      </c>
      <c r="U1106" s="21">
        <v>89048800</v>
      </c>
    </row>
    <row r="1107" spans="1:21" x14ac:dyDescent="0.25">
      <c r="A1107" s="2">
        <v>44697</v>
      </c>
      <c r="B1107" s="21">
        <v>259.95999145507813</v>
      </c>
      <c r="C1107" s="21">
        <v>265.82000732421875</v>
      </c>
      <c r="D1107" s="21">
        <v>255.77999877929688</v>
      </c>
      <c r="E1107" s="21">
        <v>261.5</v>
      </c>
      <c r="F1107" s="16">
        <f>(StockData[[#This Row],[Close]]-E1108)/E1108</f>
        <v>1.4552883345526964E-3</v>
      </c>
      <c r="G1107" s="21">
        <v>32550900</v>
      </c>
      <c r="H1107" s="21">
        <f>IF(ISNUMBER(E1107),MAX($E$2:E1107),"")</f>
        <v>542.07000732421875</v>
      </c>
      <c r="I1107" s="21">
        <f>IF(AND(ISNUMBER(E1107),ISNUMBER(H1107)),E1107/H1107-1,"")</f>
        <v>-0.51758998567210224</v>
      </c>
      <c r="L1107"/>
      <c r="M1107"/>
      <c r="N1107" s="2">
        <v>44697</v>
      </c>
      <c r="O1107" s="21">
        <v>399.98001098632813</v>
      </c>
      <c r="P1107" s="21">
        <v>403.97000122070313</v>
      </c>
      <c r="Q1107" s="21">
        <v>397.60000610351563</v>
      </c>
      <c r="R1107" s="21">
        <v>400.08999633789063</v>
      </c>
      <c r="S1107">
        <v>78622400</v>
      </c>
      <c r="T1107" s="16">
        <f>(SP500_Data[[#This Row],[Close]]-R1108)/R1108</f>
        <v>-4.0575646665822413E-3</v>
      </c>
      <c r="U1107" s="21">
        <v>121699900</v>
      </c>
    </row>
    <row r="1108" spans="1:21" x14ac:dyDescent="0.25">
      <c r="A1108" s="2">
        <v>44694</v>
      </c>
      <c r="B1108" s="21">
        <v>257.35000610351563</v>
      </c>
      <c r="C1108" s="21">
        <v>263.04000854492188</v>
      </c>
      <c r="D1108" s="21">
        <v>255.3500061035156</v>
      </c>
      <c r="E1108" s="21">
        <v>261.1199951171875</v>
      </c>
      <c r="F1108" s="16">
        <f>(StockData[[#This Row],[Close]]-E1109)/E1109</f>
        <v>2.2596392699253839E-2</v>
      </c>
      <c r="G1108" s="21">
        <v>34925100</v>
      </c>
      <c r="H1108" s="21">
        <f>IF(ISNUMBER(E1108),MAX($E$2:E1108),"")</f>
        <v>542.07000732421875</v>
      </c>
      <c r="I1108" s="21">
        <f>IF(AND(ISNUMBER(E1108),ISNUMBER(H1108)),E1108/H1108-1,"")</f>
        <v>-0.51829101114423315</v>
      </c>
      <c r="L1108"/>
      <c r="M1108"/>
      <c r="N1108" s="2">
        <v>44694</v>
      </c>
      <c r="O1108" s="21">
        <v>396.70999145507813</v>
      </c>
      <c r="P1108" s="21">
        <v>403.17999267578131</v>
      </c>
      <c r="Q1108" s="21">
        <v>395.6099853515625</v>
      </c>
      <c r="R1108" s="21">
        <v>401.72000122070313</v>
      </c>
      <c r="S1108">
        <v>104174400</v>
      </c>
      <c r="T1108" s="16">
        <f>(SP500_Data[[#This Row],[Close]]-R1109)/R1109</f>
        <v>2.3907847709552055E-2</v>
      </c>
      <c r="U1108" s="21">
        <v>79666900</v>
      </c>
    </row>
    <row r="1109" spans="1:21" x14ac:dyDescent="0.25">
      <c r="A1109" s="2">
        <v>44693</v>
      </c>
      <c r="B1109" s="21">
        <v>257.69000244140625</v>
      </c>
      <c r="C1109" s="21">
        <v>259.8800048828125</v>
      </c>
      <c r="D1109" s="21">
        <v>250.02000427246097</v>
      </c>
      <c r="E1109" s="21">
        <v>255.3500061035156</v>
      </c>
      <c r="F1109" s="16">
        <f>(StockData[[#This Row],[Close]]-E1110)/E1110</f>
        <v>-1.9957712274333413E-2</v>
      </c>
      <c r="G1109" s="21">
        <v>51033800</v>
      </c>
      <c r="H1109" s="21">
        <f>IF(ISNUMBER(E1109),MAX($E$2:E1109),"")</f>
        <v>542.07000732421875</v>
      </c>
      <c r="I1109" s="21">
        <f>IF(AND(ISNUMBER(E1109),ISNUMBER(H1109)),E1109/H1109-1,"")</f>
        <v>-0.52893537245496858</v>
      </c>
      <c r="L1109"/>
      <c r="M1109"/>
      <c r="N1109" s="2">
        <v>44693</v>
      </c>
      <c r="O1109" s="21">
        <v>389.3699951171875</v>
      </c>
      <c r="P1109" s="21">
        <v>395.79998779296869</v>
      </c>
      <c r="Q1109" s="21">
        <v>385.14999389648438</v>
      </c>
      <c r="R1109" s="21">
        <v>392.33999633789063</v>
      </c>
      <c r="S1109">
        <v>125090800</v>
      </c>
      <c r="T1109" s="16">
        <f>(SP500_Data[[#This Row],[Close]]-R1110)/R1110</f>
        <v>-1.0439303936584977E-3</v>
      </c>
      <c r="U1109" s="21">
        <v>86581500</v>
      </c>
    </row>
    <row r="1110" spans="1:21" x14ac:dyDescent="0.25">
      <c r="A1110" s="2">
        <v>44692</v>
      </c>
      <c r="B1110" s="21">
        <v>265.67999267578125</v>
      </c>
      <c r="C1110" s="21">
        <v>271.3599853515625</v>
      </c>
      <c r="D1110" s="21">
        <v>259.29998779296875</v>
      </c>
      <c r="E1110" s="21">
        <v>260.54998779296875</v>
      </c>
      <c r="F1110" s="16">
        <f>(StockData[[#This Row],[Close]]-E1111)/E1111</f>
        <v>-3.3209692790468461E-2</v>
      </c>
      <c r="G1110" s="21">
        <v>48975900</v>
      </c>
      <c r="H1110" s="21">
        <f>IF(ISNUMBER(E1110),MAX($E$2:E1110),"")</f>
        <v>542.07000732421875</v>
      </c>
      <c r="I1110" s="21">
        <f>IF(AND(ISNUMBER(E1110),ISNUMBER(H1110)),E1110/H1110-1,"")</f>
        <v>-0.51934254935242974</v>
      </c>
      <c r="L1110"/>
      <c r="M1110"/>
      <c r="N1110" s="2">
        <v>44692</v>
      </c>
      <c r="O1110" s="21">
        <v>398.07000732421869</v>
      </c>
      <c r="P1110" s="21">
        <v>404.04000854492188</v>
      </c>
      <c r="Q1110" s="21">
        <v>391.95999145507813</v>
      </c>
      <c r="R1110" s="21">
        <v>392.75</v>
      </c>
      <c r="S1110">
        <v>142361000</v>
      </c>
      <c r="T1110" s="16">
        <f>(SP500_Data[[#This Row],[Close]]-R1111)/R1111</f>
        <v>-1.5886131940332702E-2</v>
      </c>
      <c r="U1110" s="21">
        <v>68529800</v>
      </c>
    </row>
    <row r="1111" spans="1:21" x14ac:dyDescent="0.25">
      <c r="A1111" s="2">
        <v>44691</v>
      </c>
      <c r="B1111" s="21">
        <v>271.69000244140625</v>
      </c>
      <c r="C1111" s="21">
        <v>273.75</v>
      </c>
      <c r="D1111" s="21">
        <v>265.07000732421875</v>
      </c>
      <c r="E1111" s="21">
        <v>269.5</v>
      </c>
      <c r="F1111" s="16">
        <f>(StockData[[#This Row],[Close]]-E1112)/E1112</f>
        <v>1.859556155956851E-2</v>
      </c>
      <c r="G1111" s="21">
        <v>39336400</v>
      </c>
      <c r="H1111" s="21">
        <f>IF(ISNUMBER(E1111),MAX($E$2:E1111),"")</f>
        <v>542.07000732421875</v>
      </c>
      <c r="I1111" s="21">
        <f>IF(AND(ISNUMBER(E1111),ISNUMBER(H1111)),E1111/H1111-1,"")</f>
        <v>-0.50283174431599065</v>
      </c>
      <c r="L1111"/>
      <c r="M1111"/>
      <c r="N1111" s="2">
        <v>44691</v>
      </c>
      <c r="O1111" s="21">
        <v>404.489990234375</v>
      </c>
      <c r="P1111" s="21">
        <v>406.07998657226563</v>
      </c>
      <c r="Q1111" s="21">
        <v>394.82000732421869</v>
      </c>
      <c r="R1111" s="21">
        <v>399.08999633789063</v>
      </c>
      <c r="S1111">
        <v>132497200</v>
      </c>
      <c r="T1111" s="16">
        <f>(SP500_Data[[#This Row],[Close]]-R1112)/R1112</f>
        <v>2.310527862800049E-3</v>
      </c>
      <c r="U1111" s="21">
        <v>77101300</v>
      </c>
    </row>
    <row r="1112" spans="1:21" x14ac:dyDescent="0.25">
      <c r="A1112" s="2">
        <v>44690</v>
      </c>
      <c r="B1112" s="21">
        <v>270.05999755859375</v>
      </c>
      <c r="C1112" s="21">
        <v>272.3599853515625</v>
      </c>
      <c r="D1112" s="21">
        <v>263.32000732421875</v>
      </c>
      <c r="E1112" s="21">
        <v>264.57998657226563</v>
      </c>
      <c r="F1112" s="16">
        <f>(StockData[[#This Row],[Close]]-E1113)/E1113</f>
        <v>-3.6945451927957056E-2</v>
      </c>
      <c r="G1112" s="21">
        <v>47726000</v>
      </c>
      <c r="H1112" s="21">
        <f>IF(ISNUMBER(E1112),MAX($E$2:E1112),"")</f>
        <v>542.07000732421875</v>
      </c>
      <c r="I1112" s="21">
        <f>IF(AND(ISNUMBER(E1112),ISNUMBER(H1112)),E1112/H1112-1,"")</f>
        <v>-0.51190808752121741</v>
      </c>
      <c r="L1112"/>
      <c r="M1112"/>
      <c r="N1112" s="2">
        <v>44690</v>
      </c>
      <c r="O1112" s="21">
        <v>405.10000610351563</v>
      </c>
      <c r="P1112" s="21">
        <v>406.41000366210938</v>
      </c>
      <c r="Q1112" s="21">
        <v>396.5</v>
      </c>
      <c r="R1112" s="21">
        <v>398.17001342773438</v>
      </c>
      <c r="S1112">
        <v>155586100</v>
      </c>
      <c r="T1112" s="16">
        <f>(SP500_Data[[#This Row],[Close]]-R1113)/R1113</f>
        <v>-3.2017268020146324E-2</v>
      </c>
      <c r="U1112" s="21">
        <v>64736900</v>
      </c>
    </row>
    <row r="1113" spans="1:21" x14ac:dyDescent="0.25">
      <c r="A1113" s="2">
        <v>44687</v>
      </c>
      <c r="B1113" s="21">
        <v>274.80999755859375</v>
      </c>
      <c r="C1113" s="21">
        <v>279.25</v>
      </c>
      <c r="D1113" s="21">
        <v>271.26998901367188</v>
      </c>
      <c r="E1113" s="21">
        <v>274.73001098632813</v>
      </c>
      <c r="F1113" s="16">
        <f>(StockData[[#This Row],[Close]]-E1114)/E1114</f>
        <v>-9.4465298703099235E-3</v>
      </c>
      <c r="G1113" s="21">
        <v>37780300</v>
      </c>
      <c r="H1113" s="21">
        <f>IF(ISNUMBER(E1113),MAX($E$2:E1113),"")</f>
        <v>542.07000732421875</v>
      </c>
      <c r="I1113" s="21">
        <f>IF(AND(ISNUMBER(E1113),ISNUMBER(H1113)),E1113/H1113-1,"")</f>
        <v>-0.49318352376207242</v>
      </c>
      <c r="L1113"/>
      <c r="M1113"/>
      <c r="N1113" s="2">
        <v>44687</v>
      </c>
      <c r="O1113" s="21">
        <v>411.10000610351563</v>
      </c>
      <c r="P1113" s="21">
        <v>414.79998779296869</v>
      </c>
      <c r="Q1113" s="21">
        <v>405.73001098632813</v>
      </c>
      <c r="R1113" s="21">
        <v>411.33999633789063</v>
      </c>
      <c r="S1113">
        <v>151770800</v>
      </c>
      <c r="T1113" s="16">
        <f>(SP500_Data[[#This Row],[Close]]-R1114)/R1114</f>
        <v>-5.9689259207745052E-3</v>
      </c>
      <c r="U1113" s="21">
        <v>79426100</v>
      </c>
    </row>
    <row r="1114" spans="1:21" x14ac:dyDescent="0.25">
      <c r="A1114" s="2">
        <v>44686</v>
      </c>
      <c r="B1114" s="21">
        <v>285.54000854492188</v>
      </c>
      <c r="C1114" s="21">
        <v>286.35000610351563</v>
      </c>
      <c r="D1114" s="21">
        <v>274.33999633789063</v>
      </c>
      <c r="E1114" s="21">
        <v>277.35000610351563</v>
      </c>
      <c r="F1114" s="16">
        <f>(StockData[[#This Row],[Close]]-E1115)/E1115</f>
        <v>-4.3554743100578663E-2</v>
      </c>
      <c r="G1114" s="21">
        <v>43260400</v>
      </c>
      <c r="H1114" s="21">
        <f>IF(ISNUMBER(E1114),MAX($E$2:E1114),"")</f>
        <v>542.07000732421875</v>
      </c>
      <c r="I1114" s="21">
        <f>IF(AND(ISNUMBER(E1114),ISNUMBER(H1114)),E1114/H1114-1,"")</f>
        <v>-0.48835020872566159</v>
      </c>
      <c r="L1114"/>
      <c r="M1114"/>
      <c r="N1114" s="2">
        <v>44686</v>
      </c>
      <c r="O1114" s="21">
        <v>424.54998779296869</v>
      </c>
      <c r="P1114" s="21">
        <v>425</v>
      </c>
      <c r="Q1114" s="21">
        <v>409.44000244140625</v>
      </c>
      <c r="R1114" s="21">
        <v>413.80999755859375</v>
      </c>
      <c r="S1114">
        <v>172929100</v>
      </c>
      <c r="T1114" s="16">
        <f>(SP500_Data[[#This Row],[Close]]-R1115)/R1115</f>
        <v>-3.554281472701825E-2</v>
      </c>
      <c r="U1114" s="21">
        <v>74650400</v>
      </c>
    </row>
    <row r="1115" spans="1:21" x14ac:dyDescent="0.25">
      <c r="A1115" s="2">
        <v>44685</v>
      </c>
      <c r="B1115" s="21">
        <v>282.58999633789063</v>
      </c>
      <c r="C1115" s="21">
        <v>290.8800048828125</v>
      </c>
      <c r="D1115" s="21">
        <v>276.73001098632813</v>
      </c>
      <c r="E1115" s="21">
        <v>289.98001098632813</v>
      </c>
      <c r="F1115" s="16">
        <f>(StockData[[#This Row],[Close]]-E1116)/E1116</f>
        <v>2.9100760318527357E-2</v>
      </c>
      <c r="G1115" s="21">
        <v>33599300</v>
      </c>
      <c r="H1115" s="21">
        <f>IF(ISNUMBER(E1115),MAX($E$2:E1115),"")</f>
        <v>542.07000732421875</v>
      </c>
      <c r="I1115" s="21">
        <f>IF(AND(ISNUMBER(E1115),ISNUMBER(H1115)),E1115/H1115-1,"")</f>
        <v>-0.46505062617698467</v>
      </c>
      <c r="L1115"/>
      <c r="M1115"/>
      <c r="N1115" s="2">
        <v>44685</v>
      </c>
      <c r="O1115" s="21">
        <v>417.07998657226563</v>
      </c>
      <c r="P1115" s="21">
        <v>429.66000366210938</v>
      </c>
      <c r="Q1115" s="21">
        <v>413.70999145507813</v>
      </c>
      <c r="R1115" s="21">
        <v>429.05999755859375</v>
      </c>
      <c r="S1115">
        <v>144247900</v>
      </c>
      <c r="T1115" s="16">
        <f>(SP500_Data[[#This Row],[Close]]-R1116)/R1116</f>
        <v>3.0452933683378848E-2</v>
      </c>
      <c r="U1115" s="21">
        <v>88349800</v>
      </c>
    </row>
    <row r="1116" spans="1:21" x14ac:dyDescent="0.25">
      <c r="A1116" s="2">
        <v>44684</v>
      </c>
      <c r="B1116" s="21">
        <v>283.95999145507813</v>
      </c>
      <c r="C1116" s="21">
        <v>284.1300048828125</v>
      </c>
      <c r="D1116" s="21">
        <v>280.14999389648438</v>
      </c>
      <c r="E1116" s="21">
        <v>281.77999877929688</v>
      </c>
      <c r="F1116" s="16">
        <f>(StockData[[#This Row],[Close]]-E1117)/E1117</f>
        <v>-9.4561902128978415E-3</v>
      </c>
      <c r="G1116" s="21">
        <v>25978600</v>
      </c>
      <c r="H1116" s="21">
        <f>IF(ISNUMBER(E1116),MAX($E$2:E1116),"")</f>
        <v>542.07000732421875</v>
      </c>
      <c r="I1116" s="21">
        <f>IF(AND(ISNUMBER(E1116),ISNUMBER(H1116)),E1116/H1116-1,"")</f>
        <v>-0.48017784608628833</v>
      </c>
      <c r="L1116"/>
      <c r="M1116"/>
      <c r="N1116" s="2">
        <v>44684</v>
      </c>
      <c r="O1116" s="21">
        <v>415.010009765625</v>
      </c>
      <c r="P1116" s="21">
        <v>418.92999267578131</v>
      </c>
      <c r="Q1116" s="21">
        <v>413.3599853515625</v>
      </c>
      <c r="R1116" s="21">
        <v>416.3800048828125</v>
      </c>
      <c r="S1116">
        <v>100028200</v>
      </c>
      <c r="T1116" s="16">
        <f>(SP500_Data[[#This Row],[Close]]-R1117)/R1117</f>
        <v>4.584042284603798E-3</v>
      </c>
      <c r="U1116" s="21">
        <v>106345500</v>
      </c>
    </row>
    <row r="1117" spans="1:21" x14ac:dyDescent="0.25">
      <c r="A1117" s="2">
        <v>44683</v>
      </c>
      <c r="B1117" s="21">
        <v>277.70999145507813</v>
      </c>
      <c r="C1117" s="21">
        <v>284.94000244140625</v>
      </c>
      <c r="D1117" s="21">
        <v>276.22000122070313</v>
      </c>
      <c r="E1117" s="21">
        <v>284.47000122070313</v>
      </c>
      <c r="F1117" s="16">
        <f>(StockData[[#This Row],[Close]]-E1118)/E1118</f>
        <v>2.5043285104370847E-2</v>
      </c>
      <c r="G1117" s="21">
        <v>35151100</v>
      </c>
      <c r="H1117" s="21">
        <f>IF(ISNUMBER(E1117),MAX($E$2:E1117),"")</f>
        <v>542.07000732421875</v>
      </c>
      <c r="I1117" s="21">
        <f>IF(AND(ISNUMBER(E1117),ISNUMBER(H1117)),E1117/H1117-1,"")</f>
        <v>-0.47521538292643795</v>
      </c>
      <c r="L1117"/>
      <c r="M1117"/>
      <c r="N1117" s="2">
        <v>44683</v>
      </c>
      <c r="O1117" s="21">
        <v>412.07000732421869</v>
      </c>
      <c r="P1117" s="21">
        <v>415.92001342773438</v>
      </c>
      <c r="Q1117" s="21">
        <v>405.01998901367188</v>
      </c>
      <c r="R1117" s="21">
        <v>414.48001098632813</v>
      </c>
      <c r="S1117">
        <v>158312500</v>
      </c>
      <c r="T1117" s="16">
        <f>(SP500_Data[[#This Row],[Close]]-R1118)/R1118</f>
        <v>6.0194441415731192E-3</v>
      </c>
      <c r="U1117" s="21">
        <v>102676900</v>
      </c>
    </row>
    <row r="1118" spans="1:21" x14ac:dyDescent="0.25">
      <c r="A1118" s="2">
        <v>44680</v>
      </c>
      <c r="B1118" s="21">
        <v>288.6099853515625</v>
      </c>
      <c r="C1118" s="21">
        <v>289.8800048828125</v>
      </c>
      <c r="D1118" s="21">
        <v>276.5</v>
      </c>
      <c r="E1118" s="21">
        <v>277.51998901367188</v>
      </c>
      <c r="F1118" s="16">
        <f>(StockData[[#This Row],[Close]]-E1119)/E1119</f>
        <v>-4.1812021078549755E-2</v>
      </c>
      <c r="G1118" s="21">
        <v>37073900</v>
      </c>
      <c r="H1118" s="21">
        <f>IF(ISNUMBER(E1118),MAX($E$2:E1118),"")</f>
        <v>542.07000732421875</v>
      </c>
      <c r="I1118" s="21">
        <f>IF(AND(ISNUMBER(E1118),ISNUMBER(H1118)),E1118/H1118-1,"")</f>
        <v>-0.48803662762384903</v>
      </c>
      <c r="L1118"/>
      <c r="M1118"/>
      <c r="N1118" s="2">
        <v>44680</v>
      </c>
      <c r="O1118" s="21">
        <v>423.58999633789063</v>
      </c>
      <c r="P1118" s="21">
        <v>425.8699951171875</v>
      </c>
      <c r="Q1118" s="21">
        <v>411.20999145507813</v>
      </c>
      <c r="R1118" s="21">
        <v>412</v>
      </c>
      <c r="S1118">
        <v>145491100</v>
      </c>
      <c r="T1118" s="16">
        <f>(SP500_Data[[#This Row],[Close]]-R1119)/R1119</f>
        <v>-3.6955652389653142E-2</v>
      </c>
      <c r="U1118" s="21">
        <v>144954800</v>
      </c>
    </row>
    <row r="1119" spans="1:21" x14ac:dyDescent="0.25">
      <c r="A1119" s="2">
        <v>44679</v>
      </c>
      <c r="B1119" s="21">
        <v>285.19000244140625</v>
      </c>
      <c r="C1119" s="21">
        <v>290.98001098632813</v>
      </c>
      <c r="D1119" s="21">
        <v>281.45999145507813</v>
      </c>
      <c r="E1119" s="21">
        <v>289.6300048828125</v>
      </c>
      <c r="F1119" s="16">
        <f>(StockData[[#This Row],[Close]]-E1120)/E1120</f>
        <v>2.2632595277458142E-2</v>
      </c>
      <c r="G1119" s="21">
        <v>33646600</v>
      </c>
      <c r="H1119" s="21">
        <f>IF(ISNUMBER(E1119),MAX($E$2:E1119),"")</f>
        <v>542.07000732421875</v>
      </c>
      <c r="I1119" s="21">
        <f>IF(AND(ISNUMBER(E1119),ISNUMBER(H1119)),E1119/H1119-1,"")</f>
        <v>-0.46569631049595916</v>
      </c>
      <c r="L1119"/>
      <c r="M1119"/>
      <c r="N1119" s="2">
        <v>44679</v>
      </c>
      <c r="O1119" s="21">
        <v>422.29000854492188</v>
      </c>
      <c r="P1119" s="21">
        <v>429.6400146484375</v>
      </c>
      <c r="Q1119" s="21">
        <v>417.60000610351563</v>
      </c>
      <c r="R1119" s="21">
        <v>427.80999755859375</v>
      </c>
      <c r="S1119">
        <v>105449100</v>
      </c>
      <c r="T1119" s="16">
        <f>(SP500_Data[[#This Row],[Close]]-R1120)/R1120</f>
        <v>2.5259445496753737E-2</v>
      </c>
      <c r="U1119" s="21">
        <v>106219100</v>
      </c>
    </row>
    <row r="1120" spans="1:21" x14ac:dyDescent="0.25">
      <c r="A1120" s="2">
        <v>44678</v>
      </c>
      <c r="B1120" s="21">
        <v>282.10000610351563</v>
      </c>
      <c r="C1120" s="21">
        <v>290.97000122070313</v>
      </c>
      <c r="D1120" s="21">
        <v>279.16000366210938</v>
      </c>
      <c r="E1120" s="21">
        <v>283.22000122070313</v>
      </c>
      <c r="F1120" s="16">
        <f>(StockData[[#This Row],[Close]]-E1121)/E1121</f>
        <v>4.8108948047047802E-2</v>
      </c>
      <c r="G1120" s="21">
        <v>63477700</v>
      </c>
      <c r="H1120" s="21">
        <f>IF(ISNUMBER(E1120),MAX($E$2:E1120),"")</f>
        <v>542.07000732421875</v>
      </c>
      <c r="I1120" s="21">
        <f>IF(AND(ISNUMBER(E1120),ISNUMBER(H1120)),E1120/H1120-1,"")</f>
        <v>-0.47752135813833041</v>
      </c>
      <c r="L1120"/>
      <c r="M1120"/>
      <c r="N1120" s="2">
        <v>44678</v>
      </c>
      <c r="O1120" s="21">
        <v>417.239990234375</v>
      </c>
      <c r="P1120" s="21">
        <v>422.92001342773438</v>
      </c>
      <c r="Q1120" s="21">
        <v>415.010009765625</v>
      </c>
      <c r="R1120" s="21">
        <v>417.26998901367188</v>
      </c>
      <c r="S1120">
        <v>122030000</v>
      </c>
      <c r="T1120" s="16">
        <f>(SP500_Data[[#This Row],[Close]]-R1121)/R1121</f>
        <v>2.8117829680232844E-3</v>
      </c>
      <c r="U1120" s="21">
        <v>95729200</v>
      </c>
    </row>
    <row r="1121" spans="1:21" x14ac:dyDescent="0.25">
      <c r="A1121" s="2">
        <v>44677</v>
      </c>
      <c r="B1121" s="21">
        <v>277.5</v>
      </c>
      <c r="C1121" s="21">
        <v>278.3599853515625</v>
      </c>
      <c r="D1121" s="21">
        <v>270</v>
      </c>
      <c r="E1121" s="21">
        <v>270.22000122070313</v>
      </c>
      <c r="F1121" s="16">
        <f>(StockData[[#This Row],[Close]]-E1122)/E1122</f>
        <v>-3.7403818589131665E-2</v>
      </c>
      <c r="G1121" s="21">
        <v>46518400</v>
      </c>
      <c r="H1121" s="21">
        <f>IF(ISNUMBER(E1121),MAX($E$2:E1121),"")</f>
        <v>542.07000732421875</v>
      </c>
      <c r="I1121" s="21">
        <f>IF(AND(ISNUMBER(E1121),ISNUMBER(H1121)),E1121/H1121-1,"")</f>
        <v>-0.50150350034201163</v>
      </c>
      <c r="L1121"/>
      <c r="M1121"/>
      <c r="N1121" s="2">
        <v>44677</v>
      </c>
      <c r="O1121" s="21">
        <v>425.82998657226563</v>
      </c>
      <c r="P1121" s="21">
        <v>426.04000854492188</v>
      </c>
      <c r="Q1121" s="21">
        <v>416.07000732421869</v>
      </c>
      <c r="R1121" s="21">
        <v>416.10000610351563</v>
      </c>
      <c r="S1121">
        <v>103996300</v>
      </c>
      <c r="T1121" s="16">
        <f>(SP500_Data[[#This Row],[Close]]-R1122)/R1122</f>
        <v>-2.8960825603343707E-2</v>
      </c>
      <c r="U1121" s="21">
        <v>95636300</v>
      </c>
    </row>
    <row r="1122" spans="1:21" x14ac:dyDescent="0.25">
      <c r="A1122" s="2">
        <v>44676</v>
      </c>
      <c r="B1122" s="21">
        <v>273.29000854492188</v>
      </c>
      <c r="C1122" s="21">
        <v>281.1099853515625</v>
      </c>
      <c r="D1122" s="21">
        <v>270.76998901367188</v>
      </c>
      <c r="E1122" s="21">
        <v>280.72000122070313</v>
      </c>
      <c r="F1122" s="16">
        <f>(StockData[[#This Row],[Close]]-E1123)/E1123</f>
        <v>2.4413394413778627E-2</v>
      </c>
      <c r="G1122" s="21">
        <v>35678900</v>
      </c>
      <c r="H1122" s="21">
        <f>IF(ISNUMBER(E1122),MAX($E$2:E1122),"")</f>
        <v>542.07000732421875</v>
      </c>
      <c r="I1122" s="21">
        <f>IF(AND(ISNUMBER(E1122),ISNUMBER(H1122)),E1122/H1122-1,"")</f>
        <v>-0.48213330856211523</v>
      </c>
      <c r="L1122"/>
      <c r="M1122"/>
      <c r="N1122" s="2">
        <v>44676</v>
      </c>
      <c r="O1122" s="21">
        <v>423.67001342773438</v>
      </c>
      <c r="P1122" s="21">
        <v>428.69000244140625</v>
      </c>
      <c r="Q1122" s="21">
        <v>418.83999633789063</v>
      </c>
      <c r="R1122" s="21">
        <v>428.510009765625</v>
      </c>
      <c r="S1122">
        <v>119647700</v>
      </c>
      <c r="T1122" s="16">
        <f>(SP500_Data[[#This Row],[Close]]-R1123)/R1123</f>
        <v>5.7975804411868675E-3</v>
      </c>
      <c r="U1122" s="21">
        <v>93972700</v>
      </c>
    </row>
    <row r="1123" spans="1:21" x14ac:dyDescent="0.25">
      <c r="A1123" s="2">
        <v>44673</v>
      </c>
      <c r="B1123" s="21">
        <v>281.67999267578125</v>
      </c>
      <c r="C1123" s="21">
        <v>283.20001220703125</v>
      </c>
      <c r="D1123" s="21">
        <v>273.3800048828125</v>
      </c>
      <c r="E1123" s="21">
        <v>274.02999877929688</v>
      </c>
      <c r="F1123" s="16">
        <f>(StockData[[#This Row],[Close]]-E1124)/E1124</f>
        <v>-2.414443516343168E-2</v>
      </c>
      <c r="G1123" s="21">
        <v>29405800</v>
      </c>
      <c r="H1123" s="21">
        <f>IF(ISNUMBER(E1123),MAX($E$2:E1123),"")</f>
        <v>542.07000732421875</v>
      </c>
      <c r="I1123" s="21">
        <f>IF(AND(ISNUMBER(E1123),ISNUMBER(H1123)),E1123/H1123-1,"")</f>
        <v>-0.4944748924000214</v>
      </c>
      <c r="L1123"/>
      <c r="M1123"/>
      <c r="N1123" s="2">
        <v>44673</v>
      </c>
      <c r="O1123" s="21">
        <v>436.91000366210938</v>
      </c>
      <c r="P1123" s="21">
        <v>438.07998657226563</v>
      </c>
      <c r="Q1123" s="21">
        <v>425.44000244140625</v>
      </c>
      <c r="R1123" s="21">
        <v>426.04000854492188</v>
      </c>
      <c r="S1123">
        <v>132471800</v>
      </c>
      <c r="T1123" s="16">
        <f>(SP500_Data[[#This Row],[Close]]-R1124)/R1124</f>
        <v>-2.7439138658316119E-2</v>
      </c>
      <c r="U1123" s="21">
        <v>116990800</v>
      </c>
    </row>
    <row r="1124" spans="1:21" x14ac:dyDescent="0.25">
      <c r="A1124" s="2">
        <v>44672</v>
      </c>
      <c r="B1124" s="21">
        <v>288.57998657226563</v>
      </c>
      <c r="C1124" s="21">
        <v>293.29998779296875</v>
      </c>
      <c r="D1124" s="21">
        <v>280.05999755859375</v>
      </c>
      <c r="E1124" s="21">
        <v>280.80999755859375</v>
      </c>
      <c r="F1124" s="16">
        <f>(StockData[[#This Row],[Close]]-E1125)/E1125</f>
        <v>-1.938115685456214E-2</v>
      </c>
      <c r="G1124" s="21">
        <v>29454600</v>
      </c>
      <c r="H1124" s="21">
        <f>IF(ISNUMBER(E1124),MAX($E$2:E1124),"")</f>
        <v>542.07000732421875</v>
      </c>
      <c r="I1124" s="21">
        <f>IF(AND(ISNUMBER(E1124),ISNUMBER(H1124)),E1124/H1124-1,"")</f>
        <v>-0.48196728510264575</v>
      </c>
      <c r="L1124"/>
      <c r="M1124"/>
      <c r="N1124" s="2">
        <v>44672</v>
      </c>
      <c r="O1124" s="21">
        <v>448.54000854492188</v>
      </c>
      <c r="P1124" s="21">
        <v>450.010009765625</v>
      </c>
      <c r="Q1124" s="21">
        <v>437.10000610351563</v>
      </c>
      <c r="R1124" s="21">
        <v>438.05999755859375</v>
      </c>
      <c r="S1124">
        <v>85417300</v>
      </c>
      <c r="T1124" s="16">
        <f>(SP500_Data[[#This Row],[Close]]-R1125)/R1125</f>
        <v>-1.4953551807383029E-2</v>
      </c>
      <c r="U1124" s="21">
        <v>164772700</v>
      </c>
    </row>
    <row r="1125" spans="1:21" x14ac:dyDescent="0.25">
      <c r="A1125" s="2">
        <v>44671</v>
      </c>
      <c r="B1125" s="21">
        <v>289.39999389648438</v>
      </c>
      <c r="C1125" s="21">
        <v>289.70001220703125</v>
      </c>
      <c r="D1125" s="21">
        <v>285.3699951171875</v>
      </c>
      <c r="E1125" s="21">
        <v>286.3599853515625</v>
      </c>
      <c r="F1125" s="16">
        <f>(StockData[[#This Row],[Close]]-E1126)/E1126</f>
        <v>3.7153789132404365E-3</v>
      </c>
      <c r="G1125" s="21">
        <v>22906700</v>
      </c>
      <c r="H1125" s="21">
        <f>IF(ISNUMBER(E1125),MAX($E$2:E1125),"")</f>
        <v>542.07000732421875</v>
      </c>
      <c r="I1125" s="21">
        <f>IF(AND(ISNUMBER(E1125),ISNUMBER(H1125)),E1125/H1125-1,"")</f>
        <v>-0.47172877768113253</v>
      </c>
      <c r="L1125"/>
      <c r="M1125"/>
      <c r="N1125" s="2">
        <v>44671</v>
      </c>
      <c r="O1125" s="21">
        <v>446.92001342773438</v>
      </c>
      <c r="P1125" s="21">
        <v>447.57000732421869</v>
      </c>
      <c r="Q1125" s="21">
        <v>443.48001098632813</v>
      </c>
      <c r="R1125" s="21">
        <v>444.70999145507813</v>
      </c>
      <c r="S1125">
        <v>65224400</v>
      </c>
      <c r="T1125" s="16">
        <f>(SP500_Data[[#This Row],[Close]]-R1126)/R1126</f>
        <v>-7.4154476790245344E-4</v>
      </c>
      <c r="U1125" s="21">
        <v>137896600</v>
      </c>
    </row>
    <row r="1126" spans="1:21" x14ac:dyDescent="0.25">
      <c r="A1126" s="2">
        <v>44670</v>
      </c>
      <c r="B1126" s="21">
        <v>279.3800048828125</v>
      </c>
      <c r="C1126" s="21">
        <v>286.17001342773438</v>
      </c>
      <c r="D1126" s="21">
        <v>278.41000366210938</v>
      </c>
      <c r="E1126" s="21">
        <v>285.29998779296875</v>
      </c>
      <c r="F1126" s="16">
        <f>(StockData[[#This Row],[Close]]-E1127)/E1127</f>
        <v>1.7039779575436634E-2</v>
      </c>
      <c r="G1126" s="21">
        <v>22297700</v>
      </c>
      <c r="H1126" s="21">
        <f>IF(ISNUMBER(E1126),MAX($E$2:E1126),"")</f>
        <v>542.07000732421875</v>
      </c>
      <c r="I1126" s="21">
        <f>IF(AND(ISNUMBER(E1126),ISNUMBER(H1126)),E1126/H1126-1,"")</f>
        <v>-0.47368424015695942</v>
      </c>
      <c r="L1126"/>
      <c r="M1126"/>
      <c r="N1126" s="2">
        <v>44670</v>
      </c>
      <c r="O1126" s="21">
        <v>437.8599853515625</v>
      </c>
      <c r="P1126" s="21">
        <v>445.79998779296869</v>
      </c>
      <c r="Q1126" s="21">
        <v>437.67999267578131</v>
      </c>
      <c r="R1126" s="21">
        <v>445.04000854492188</v>
      </c>
      <c r="S1126">
        <v>77821000</v>
      </c>
      <c r="T1126" s="16">
        <f>(SP500_Data[[#This Row],[Close]]-R1127)/R1127</f>
        <v>1.6142674851047645E-2</v>
      </c>
      <c r="U1126" s="21">
        <v>113978200</v>
      </c>
    </row>
    <row r="1127" spans="1:21" x14ac:dyDescent="0.25">
      <c r="A1127" s="2">
        <v>44669</v>
      </c>
      <c r="B1127" s="21">
        <v>278.91000366210938</v>
      </c>
      <c r="C1127" s="21">
        <v>282.45999145507813</v>
      </c>
      <c r="D1127" s="21">
        <v>278.33999633789063</v>
      </c>
      <c r="E1127" s="21">
        <v>280.51998901367188</v>
      </c>
      <c r="F1127" s="16">
        <f>(StockData[[#This Row],[Close]]-E1128)/E1128</f>
        <v>2.4657916396249335E-3</v>
      </c>
      <c r="G1127" s="21">
        <v>20778000</v>
      </c>
      <c r="H1127" s="21">
        <f>IF(ISNUMBER(E1127),MAX($E$2:E1127),"")</f>
        <v>542.07000732421875</v>
      </c>
      <c r="I1127" s="21">
        <f>IF(AND(ISNUMBER(E1127),ISNUMBER(H1127)),E1127/H1127-1,"")</f>
        <v>-0.48250228711530718</v>
      </c>
      <c r="L1127"/>
      <c r="M1127"/>
      <c r="N1127" s="2">
        <v>44669</v>
      </c>
      <c r="O1127" s="21">
        <v>436.80999755859375</v>
      </c>
      <c r="P1127" s="21">
        <v>439.75</v>
      </c>
      <c r="Q1127" s="21">
        <v>435.6099853515625</v>
      </c>
      <c r="R1127" s="21">
        <v>437.97000122070313</v>
      </c>
      <c r="S1127">
        <v>66002500</v>
      </c>
      <c r="T1127" s="16">
        <f>(SP500_Data[[#This Row],[Close]]-R1128)/R1128</f>
        <v>4.1113929570820904E-4</v>
      </c>
      <c r="U1127" s="21">
        <v>105501700</v>
      </c>
    </row>
    <row r="1128" spans="1:21" x14ac:dyDescent="0.25">
      <c r="A1128" s="2">
        <v>44665</v>
      </c>
      <c r="B1128" s="21">
        <v>288.08999633789063</v>
      </c>
      <c r="C1128" s="21">
        <v>288.30999755859375</v>
      </c>
      <c r="D1128" s="21">
        <v>279.32000732421875</v>
      </c>
      <c r="E1128" s="21">
        <v>279.82998657226563</v>
      </c>
      <c r="F1128" s="16">
        <f>(StockData[[#This Row],[Close]]-E1129)/E1129</f>
        <v>-2.7084377571691163E-2</v>
      </c>
      <c r="G1128" s="21">
        <v>28221600</v>
      </c>
      <c r="H1128" s="21">
        <f>IF(ISNUMBER(E1128),MAX($E$2:E1128),"")</f>
        <v>542.07000732421875</v>
      </c>
      <c r="I1128" s="21">
        <f>IF(AND(ISNUMBER(E1128),ISNUMBER(H1128)),E1128/H1128-1,"")</f>
        <v>-0.48377518993612967</v>
      </c>
      <c r="L1128"/>
      <c r="M1128"/>
      <c r="N1128" s="2">
        <v>44665</v>
      </c>
      <c r="O1128" s="21">
        <v>443.54998779296869</v>
      </c>
      <c r="P1128" s="21">
        <v>444.73001098632813</v>
      </c>
      <c r="Q1128" s="21">
        <v>437.67999267578131</v>
      </c>
      <c r="R1128" s="21">
        <v>437.79000854492188</v>
      </c>
      <c r="S1128">
        <v>97869500</v>
      </c>
      <c r="T1128" s="16">
        <f>(SP500_Data[[#This Row],[Close]]-R1129)/R1129</f>
        <v>-1.2451758462637153E-2</v>
      </c>
      <c r="U1128" s="21">
        <v>117726500</v>
      </c>
    </row>
    <row r="1129" spans="1:21" x14ac:dyDescent="0.25">
      <c r="A1129" s="2">
        <v>44664</v>
      </c>
      <c r="B1129" s="21">
        <v>282.73001098632813</v>
      </c>
      <c r="C1129" s="21">
        <v>288.57998657226563</v>
      </c>
      <c r="D1129" s="21">
        <v>281.29998779296875</v>
      </c>
      <c r="E1129" s="21">
        <v>287.6199951171875</v>
      </c>
      <c r="F1129" s="16">
        <f>(StockData[[#This Row],[Close]]-E1130)/E1130</f>
        <v>1.9712109504073663E-2</v>
      </c>
      <c r="G1129" s="21">
        <v>21907200</v>
      </c>
      <c r="H1129" s="21">
        <f>IF(ISNUMBER(E1129),MAX($E$2:E1129),"")</f>
        <v>542.07000732421875</v>
      </c>
      <c r="I1129" s="21">
        <f>IF(AND(ISNUMBER(E1129),ISNUMBER(H1129)),E1129/H1129-1,"")</f>
        <v>-0.46940433665211356</v>
      </c>
      <c r="L1129"/>
      <c r="M1129"/>
      <c r="N1129" s="2">
        <v>44664</v>
      </c>
      <c r="O1129" s="21">
        <v>438.02999877929688</v>
      </c>
      <c r="P1129" s="21">
        <v>444.1099853515625</v>
      </c>
      <c r="Q1129" s="21">
        <v>437.83999633789063</v>
      </c>
      <c r="R1129" s="21">
        <v>443.30999755859375</v>
      </c>
      <c r="S1129">
        <v>74070400</v>
      </c>
      <c r="T1129" s="16">
        <f>(SP500_Data[[#This Row],[Close]]-R1130)/R1130</f>
        <v>1.1453578488676314E-2</v>
      </c>
      <c r="U1129" s="21">
        <v>137785900</v>
      </c>
    </row>
    <row r="1130" spans="1:21" x14ac:dyDescent="0.25">
      <c r="A1130" s="2">
        <v>44663</v>
      </c>
      <c r="B1130" s="21">
        <v>289.239990234375</v>
      </c>
      <c r="C1130" s="21">
        <v>290.739990234375</v>
      </c>
      <c r="D1130" s="21">
        <v>280.489990234375</v>
      </c>
      <c r="E1130" s="21">
        <v>282.05999755859375</v>
      </c>
      <c r="F1130" s="16">
        <f>(StockData[[#This Row],[Close]]-E1131)/E1131</f>
        <v>-1.1217878768427584E-2</v>
      </c>
      <c r="G1130" s="21">
        <v>30966700</v>
      </c>
      <c r="H1130" s="21">
        <f>IF(ISNUMBER(E1130),MAX($E$2:E1130),"")</f>
        <v>542.07000732421875</v>
      </c>
      <c r="I1130" s="21">
        <f>IF(AND(ISNUMBER(E1130),ISNUMBER(H1130)),E1130/H1130-1,"")</f>
        <v>-0.47966130989075328</v>
      </c>
      <c r="L1130"/>
      <c r="M1130"/>
      <c r="N1130" s="2">
        <v>44663</v>
      </c>
      <c r="O1130" s="21">
        <v>443.07998657226563</v>
      </c>
      <c r="P1130" s="21">
        <v>445.75</v>
      </c>
      <c r="Q1130" s="21">
        <v>436.64999389648438</v>
      </c>
      <c r="R1130" s="21">
        <v>438.29000854492188</v>
      </c>
      <c r="S1130">
        <v>84363600</v>
      </c>
      <c r="T1130" s="16">
        <f>(SP500_Data[[#This Row],[Close]]-R1131)/R1131</f>
        <v>-3.7052301169750276E-3</v>
      </c>
      <c r="U1130" s="21">
        <v>145615000</v>
      </c>
    </row>
    <row r="1131" spans="1:21" x14ac:dyDescent="0.25">
      <c r="A1131" s="2">
        <v>44662</v>
      </c>
      <c r="B1131" s="21">
        <v>291.79000854492188</v>
      </c>
      <c r="C1131" s="21">
        <v>292.6099853515625</v>
      </c>
      <c r="D1131" s="21">
        <v>285</v>
      </c>
      <c r="E1131" s="21">
        <v>285.260009765625</v>
      </c>
      <c r="F1131" s="16">
        <f>(StockData[[#This Row],[Close]]-E1132)/E1132</f>
        <v>-3.943156348097078E-2</v>
      </c>
      <c r="G1131" s="21">
        <v>34569300</v>
      </c>
      <c r="H1131" s="21">
        <f>IF(ISNUMBER(E1131),MAX($E$2:E1131),"")</f>
        <v>542.07000732421875</v>
      </c>
      <c r="I1131" s="21">
        <f>IF(AND(ISNUMBER(E1131),ISNUMBER(H1131)),E1131/H1131-1,"")</f>
        <v>-0.47375799082901948</v>
      </c>
      <c r="L1131"/>
      <c r="M1131"/>
      <c r="N1131" s="2">
        <v>44662</v>
      </c>
      <c r="O1131" s="21">
        <v>444.1099853515625</v>
      </c>
      <c r="P1131" s="21">
        <v>445</v>
      </c>
      <c r="Q1131" s="21">
        <v>439.3900146484375</v>
      </c>
      <c r="R1131" s="21">
        <v>439.92001342773438</v>
      </c>
      <c r="S1131">
        <v>89770500</v>
      </c>
      <c r="T1131" s="16">
        <f>(SP500_Data[[#This Row],[Close]]-R1132)/R1132</f>
        <v>-1.7092284494708513E-2</v>
      </c>
      <c r="U1131" s="21">
        <v>121804500</v>
      </c>
    </row>
    <row r="1132" spans="1:21" x14ac:dyDescent="0.25">
      <c r="A1132" s="2">
        <v>44659</v>
      </c>
      <c r="B1132" s="21">
        <v>300.44000244140625</v>
      </c>
      <c r="C1132" s="21">
        <v>301.1199951171875</v>
      </c>
      <c r="D1132" s="21">
        <v>296.27999877929688</v>
      </c>
      <c r="E1132" s="21">
        <v>296.97000122070313</v>
      </c>
      <c r="F1132" s="16">
        <f>(StockData[[#This Row],[Close]]-E1133)/E1133</f>
        <v>-1.4599973347623543E-2</v>
      </c>
      <c r="G1132" s="21">
        <v>24361900</v>
      </c>
      <c r="H1132" s="21">
        <f>IF(ISNUMBER(E1132),MAX($E$2:E1132),"")</f>
        <v>542.07000732421875</v>
      </c>
      <c r="I1132" s="21">
        <f>IF(AND(ISNUMBER(E1132),ISNUMBER(H1132)),E1132/H1132-1,"")</f>
        <v>-0.45215563080751353</v>
      </c>
      <c r="L1132"/>
      <c r="M1132"/>
      <c r="N1132" s="2">
        <v>44659</v>
      </c>
      <c r="O1132" s="21">
        <v>447.97000122070313</v>
      </c>
      <c r="P1132" s="21">
        <v>450.6300048828125</v>
      </c>
      <c r="Q1132" s="21">
        <v>445.94000244140625</v>
      </c>
      <c r="R1132" s="21">
        <v>447.57000732421869</v>
      </c>
      <c r="S1132">
        <v>79272700</v>
      </c>
      <c r="T1132" s="16">
        <f>(SP500_Data[[#This Row],[Close]]-R1133)/R1133</f>
        <v>-2.6739347969559173E-3</v>
      </c>
      <c r="U1132" s="21">
        <v>213942900</v>
      </c>
    </row>
    <row r="1133" spans="1:21" x14ac:dyDescent="0.25">
      <c r="A1133" s="2">
        <v>44658</v>
      </c>
      <c r="B1133" s="21">
        <v>296.66000366210938</v>
      </c>
      <c r="C1133" s="21">
        <v>303.64999389648438</v>
      </c>
      <c r="D1133" s="21">
        <v>296.35000610351563</v>
      </c>
      <c r="E1133" s="21">
        <v>301.3699951171875</v>
      </c>
      <c r="F1133" s="16">
        <f>(StockData[[#This Row],[Close]]-E1134)/E1134</f>
        <v>6.2437232627295496E-3</v>
      </c>
      <c r="G1133" s="21">
        <v>31411200</v>
      </c>
      <c r="H1133" s="21">
        <f>IF(ISNUMBER(E1133),MAX($E$2:E1133),"")</f>
        <v>542.07000732421875</v>
      </c>
      <c r="I1133" s="21">
        <f>IF(AND(ISNUMBER(E1133),ISNUMBER(H1133)),E1133/H1133-1,"")</f>
        <v>-0.4440386093212968</v>
      </c>
      <c r="L1133"/>
      <c r="M1133"/>
      <c r="N1133" s="2">
        <v>44658</v>
      </c>
      <c r="O1133" s="21">
        <v>445.58999633789063</v>
      </c>
      <c r="P1133" s="21">
        <v>450.69000244140625</v>
      </c>
      <c r="Q1133" s="21">
        <v>443.52999877929688</v>
      </c>
      <c r="R1133" s="21">
        <v>448.76998901367188</v>
      </c>
      <c r="S1133">
        <v>78097200</v>
      </c>
      <c r="T1133" s="16">
        <f>(SP500_Data[[#This Row],[Close]]-R1134)/R1134</f>
        <v>5.0389681433301026E-3</v>
      </c>
      <c r="U1133" s="21">
        <v>132578000</v>
      </c>
    </row>
    <row r="1134" spans="1:21" x14ac:dyDescent="0.25">
      <c r="A1134" s="2">
        <v>44657</v>
      </c>
      <c r="B1134" s="21">
        <v>305.19000244140625</v>
      </c>
      <c r="C1134" s="21">
        <v>307</v>
      </c>
      <c r="D1134" s="21">
        <v>296.70999145507813</v>
      </c>
      <c r="E1134" s="21">
        <v>299.5</v>
      </c>
      <c r="F1134" s="16">
        <f>(StockData[[#This Row],[Close]]-E1135)/E1135</f>
        <v>-3.6605779413514353E-2</v>
      </c>
      <c r="G1134" s="21">
        <v>40110400</v>
      </c>
      <c r="H1134" s="21">
        <f>IF(ISNUMBER(E1134),MAX($E$2:E1134),"")</f>
        <v>542.07000732421875</v>
      </c>
      <c r="I1134" s="21">
        <f>IF(AND(ISNUMBER(E1134),ISNUMBER(H1134)),E1134/H1134-1,"")</f>
        <v>-0.44748833923057219</v>
      </c>
      <c r="L1134"/>
      <c r="M1134"/>
      <c r="N1134" s="2">
        <v>44657</v>
      </c>
      <c r="O1134" s="21">
        <v>446.8900146484375</v>
      </c>
      <c r="P1134" s="21">
        <v>448.92999267578131</v>
      </c>
      <c r="Q1134" s="21">
        <v>443.47000122070313</v>
      </c>
      <c r="R1134" s="21">
        <v>446.51998901367188</v>
      </c>
      <c r="S1134">
        <v>106898000</v>
      </c>
      <c r="T1134" s="16">
        <f>(SP500_Data[[#This Row],[Close]]-R1135)/R1135</f>
        <v>-9.9993565346678612E-3</v>
      </c>
      <c r="U1134" s="21">
        <v>124391800</v>
      </c>
    </row>
    <row r="1135" spans="1:21" x14ac:dyDescent="0.25">
      <c r="A1135" s="2">
        <v>44656</v>
      </c>
      <c r="B1135" s="21">
        <v>313.26998901367188</v>
      </c>
      <c r="C1135" s="21">
        <v>314.8699951171875</v>
      </c>
      <c r="D1135" s="21">
        <v>309.8699951171875</v>
      </c>
      <c r="E1135" s="21">
        <v>310.8800048828125</v>
      </c>
      <c r="F1135" s="16">
        <f>(StockData[[#This Row],[Close]]-E1136)/E1136</f>
        <v>-1.2985352008252739E-2</v>
      </c>
      <c r="G1135" s="21">
        <v>23156700</v>
      </c>
      <c r="H1135" s="21">
        <f>IF(ISNUMBER(E1135),MAX($E$2:E1135),"")</f>
        <v>542.07000732421875</v>
      </c>
      <c r="I1135" s="21">
        <f>IF(AND(ISNUMBER(E1135),ISNUMBER(H1135)),E1135/H1135-1,"")</f>
        <v>-0.42649473189378773</v>
      </c>
      <c r="L1135"/>
      <c r="M1135"/>
      <c r="N1135" s="2">
        <v>44656</v>
      </c>
      <c r="O1135" s="21">
        <v>455.22000122070313</v>
      </c>
      <c r="P1135" s="21">
        <v>457.82998657226563</v>
      </c>
      <c r="Q1135" s="21">
        <v>449.82000732421869</v>
      </c>
      <c r="R1135" s="21">
        <v>451.02999877929688</v>
      </c>
      <c r="S1135">
        <v>74214500</v>
      </c>
      <c r="T1135" s="16">
        <f>(SP500_Data[[#This Row],[Close]]-R1136)/R1136</f>
        <v>-1.263132479829859E-2</v>
      </c>
      <c r="U1135" s="21">
        <v>132642900</v>
      </c>
    </row>
    <row r="1136" spans="1:21" x14ac:dyDescent="0.25">
      <c r="A1136" s="2">
        <v>44655</v>
      </c>
      <c r="B1136" s="21">
        <v>310.08999633789063</v>
      </c>
      <c r="C1136" s="21">
        <v>315.1099853515625</v>
      </c>
      <c r="D1136" s="21">
        <v>309.70999145507813</v>
      </c>
      <c r="E1136" s="21">
        <v>314.97000122070313</v>
      </c>
      <c r="F1136" s="16">
        <f>(StockData[[#This Row],[Close]]-E1137)/E1137</f>
        <v>1.7936744722768103E-2</v>
      </c>
      <c r="G1136" s="21">
        <v>24289600</v>
      </c>
      <c r="H1136" s="21">
        <f>IF(ISNUMBER(E1136),MAX($E$2:E1136),"")</f>
        <v>542.07000732421875</v>
      </c>
      <c r="I1136" s="21">
        <f>IF(AND(ISNUMBER(E1136),ISNUMBER(H1136)),E1136/H1136-1,"")</f>
        <v>-0.41894958775626245</v>
      </c>
      <c r="L1136"/>
      <c r="M1136"/>
      <c r="N1136" s="2">
        <v>44655</v>
      </c>
      <c r="O1136" s="21">
        <v>453.1300048828125</v>
      </c>
      <c r="P1136" s="21">
        <v>456.91000366210938</v>
      </c>
      <c r="Q1136" s="21">
        <v>452.260009765625</v>
      </c>
      <c r="R1136" s="21">
        <v>456.79998779296869</v>
      </c>
      <c r="S1136">
        <v>59601000</v>
      </c>
      <c r="T1136" s="16">
        <f>(SP500_Data[[#This Row],[Close]]-R1137)/R1137</f>
        <v>8.5665774313445908E-3</v>
      </c>
      <c r="U1136" s="21">
        <v>102259100</v>
      </c>
    </row>
    <row r="1137" spans="1:21" x14ac:dyDescent="0.25">
      <c r="A1137" s="2">
        <v>44652</v>
      </c>
      <c r="B1137" s="21">
        <v>309.3699951171875</v>
      </c>
      <c r="C1137" s="21">
        <v>310.1300048828125</v>
      </c>
      <c r="D1137" s="21">
        <v>305.54000854492188</v>
      </c>
      <c r="E1137" s="21">
        <v>309.42001342773438</v>
      </c>
      <c r="F1137" s="16">
        <f>(StockData[[#This Row],[Close]]-E1138)/E1138</f>
        <v>3.6003239529385305E-3</v>
      </c>
      <c r="G1137" s="21">
        <v>27110500</v>
      </c>
      <c r="H1137" s="21">
        <f>IF(ISNUMBER(E1137),MAX($E$2:E1137),"")</f>
        <v>542.07000732421875</v>
      </c>
      <c r="I1137" s="21">
        <f>IF(AND(ISNUMBER(E1137),ISNUMBER(H1137)),E1137/H1137-1,"")</f>
        <v>-0.42918809517777567</v>
      </c>
      <c r="L1137"/>
      <c r="M1137"/>
      <c r="N1137" s="2">
        <v>44652</v>
      </c>
      <c r="O1137" s="21">
        <v>453.30999755859375</v>
      </c>
      <c r="P1137" s="21">
        <v>453.45999145507813</v>
      </c>
      <c r="Q1137" s="21">
        <v>449.1400146484375</v>
      </c>
      <c r="R1137" s="21">
        <v>452.92001342773438</v>
      </c>
      <c r="S1137">
        <v>89048800</v>
      </c>
      <c r="T1137" s="16">
        <f>(SP500_Data[[#This Row],[Close]]-R1138)/R1138</f>
        <v>2.8341128726010753E-3</v>
      </c>
      <c r="U1137" s="21">
        <v>84863600</v>
      </c>
    </row>
    <row r="1138" spans="1:21" x14ac:dyDescent="0.25">
      <c r="A1138" s="2">
        <v>44651</v>
      </c>
      <c r="B1138" s="21">
        <v>313.89999389648438</v>
      </c>
      <c r="C1138" s="21">
        <v>315.1400146484375</v>
      </c>
      <c r="D1138" s="21">
        <v>307.8900146484375</v>
      </c>
      <c r="E1138" s="21">
        <v>308.30999755859375</v>
      </c>
      <c r="F1138" s="16">
        <f>(StockData[[#This Row],[Close]]-E1139)/E1139</f>
        <v>-1.7683005327206871E-2</v>
      </c>
      <c r="G1138" s="21">
        <v>33422100</v>
      </c>
      <c r="H1138" s="21">
        <f>IF(ISNUMBER(E1138),MAX($E$2:E1138),"")</f>
        <v>542.07000732421875</v>
      </c>
      <c r="I1138" s="21">
        <f>IF(AND(ISNUMBER(E1138),ISNUMBER(H1138)),E1138/H1138-1,"")</f>
        <v>-0.4312358304410121</v>
      </c>
      <c r="L1138"/>
      <c r="M1138"/>
      <c r="N1138" s="2">
        <v>44651</v>
      </c>
      <c r="O1138" s="21">
        <v>457.8900146484375</v>
      </c>
      <c r="P1138" s="21">
        <v>458.760009765625</v>
      </c>
      <c r="Q1138" s="21">
        <v>451.16000366210938</v>
      </c>
      <c r="R1138" s="21">
        <v>451.6400146484375</v>
      </c>
      <c r="S1138">
        <v>121699900</v>
      </c>
      <c r="T1138" s="16">
        <f>(SP500_Data[[#This Row],[Close]]-R1139)/R1139</f>
        <v>-1.5391317572948576E-2</v>
      </c>
      <c r="U1138" s="21">
        <v>88482700</v>
      </c>
    </row>
    <row r="1139" spans="1:21" x14ac:dyDescent="0.25">
      <c r="A1139" s="2">
        <v>44650</v>
      </c>
      <c r="B1139" s="21">
        <v>313.760009765625</v>
      </c>
      <c r="C1139" s="21">
        <v>315.95001220703125</v>
      </c>
      <c r="D1139" s="21">
        <v>311.57998657226563</v>
      </c>
      <c r="E1139" s="21">
        <v>313.8599853515625</v>
      </c>
      <c r="F1139" s="16">
        <f>(StockData[[#This Row],[Close]]-E1140)/E1140</f>
        <v>-4.9142966061639873E-3</v>
      </c>
      <c r="G1139" s="21">
        <v>28163600</v>
      </c>
      <c r="H1139" s="21">
        <f>IF(ISNUMBER(E1139),MAX($E$2:E1139),"")</f>
        <v>542.07000732421875</v>
      </c>
      <c r="I1139" s="21">
        <f>IF(AND(ISNUMBER(E1139),ISNUMBER(H1139)),E1139/H1139-1,"")</f>
        <v>-0.42099732301949888</v>
      </c>
      <c r="L1139"/>
      <c r="M1139"/>
      <c r="N1139" s="2">
        <v>44650</v>
      </c>
      <c r="O1139" s="21">
        <v>460.33999633789063</v>
      </c>
      <c r="P1139" s="21">
        <v>461.20001220703131</v>
      </c>
      <c r="Q1139" s="21">
        <v>456.47000122070313</v>
      </c>
      <c r="R1139" s="21">
        <v>458.70001220703131</v>
      </c>
      <c r="S1139">
        <v>79666900</v>
      </c>
      <c r="T1139" s="16">
        <f>(SP500_Data[[#This Row],[Close]]-R1140)/R1140</f>
        <v>-6.1747928963563565E-3</v>
      </c>
      <c r="U1139" s="21">
        <v>123006300</v>
      </c>
    </row>
    <row r="1140" spans="1:21" x14ac:dyDescent="0.25">
      <c r="A1140" s="2">
        <v>44649</v>
      </c>
      <c r="B1140" s="21">
        <v>313.91000366210938</v>
      </c>
      <c r="C1140" s="21">
        <v>315.82000732421875</v>
      </c>
      <c r="D1140" s="21">
        <v>309.04998779296875</v>
      </c>
      <c r="E1140" s="21">
        <v>315.41000366210938</v>
      </c>
      <c r="F1140" s="16">
        <f>(StockData[[#This Row],[Close]]-E1141)/E1141</f>
        <v>1.5159289572025116E-2</v>
      </c>
      <c r="G1140" s="21">
        <v>30393400</v>
      </c>
      <c r="H1140" s="21">
        <f>IF(ISNUMBER(E1140),MAX($E$2:E1140),"")</f>
        <v>542.07000732421875</v>
      </c>
      <c r="I1140" s="21">
        <f>IF(AND(ISNUMBER(E1140),ISNUMBER(H1140)),E1140/H1140-1,"")</f>
        <v>-0.41813787997781848</v>
      </c>
      <c r="L1140"/>
      <c r="M1140"/>
      <c r="N1140" s="2">
        <v>44649</v>
      </c>
      <c r="O1140" s="21">
        <v>460.01998901367188</v>
      </c>
      <c r="P1140" s="21">
        <v>462.07000732421869</v>
      </c>
      <c r="Q1140" s="21">
        <v>457.17999267578131</v>
      </c>
      <c r="R1140" s="21">
        <v>461.54998779296869</v>
      </c>
      <c r="S1140">
        <v>86581500</v>
      </c>
      <c r="T1140" s="16">
        <f>(SP500_Data[[#This Row],[Close]]-R1141)/R1141</f>
        <v>1.2370827763277826E-2</v>
      </c>
      <c r="U1140" s="21">
        <v>153214600</v>
      </c>
    </row>
    <row r="1141" spans="1:21" x14ac:dyDescent="0.25">
      <c r="A1141" s="2">
        <v>44648</v>
      </c>
      <c r="B1141" s="21">
        <v>304.32998657226563</v>
      </c>
      <c r="C1141" s="21">
        <v>310.79998779296875</v>
      </c>
      <c r="D1141" s="21">
        <v>304.32998657226563</v>
      </c>
      <c r="E1141" s="21">
        <v>310.70001220703125</v>
      </c>
      <c r="F1141" s="16">
        <f>(StockData[[#This Row],[Close]]-E1142)/E1142</f>
        <v>2.311650322892626E-2</v>
      </c>
      <c r="G1141" s="21">
        <v>29578200</v>
      </c>
      <c r="H1141" s="21">
        <f>IF(ISNUMBER(E1141),MAX($E$2:E1141),"")</f>
        <v>542.07000732421875</v>
      </c>
      <c r="I1141" s="21">
        <f>IF(AND(ISNUMBER(E1141),ISNUMBER(H1141)),E1141/H1141-1,"")</f>
        <v>-0.42682677881272679</v>
      </c>
      <c r="L1141"/>
      <c r="M1141"/>
      <c r="N1141" s="2">
        <v>44648</v>
      </c>
      <c r="O1141" s="21">
        <v>452.05999755859375</v>
      </c>
      <c r="P1141" s="21">
        <v>455.91000366210938</v>
      </c>
      <c r="Q1141" s="21">
        <v>450.05999755859375</v>
      </c>
      <c r="R1141" s="21">
        <v>455.91000366210938</v>
      </c>
      <c r="S1141">
        <v>68529800</v>
      </c>
      <c r="T1141" s="16">
        <f>(SP500_Data[[#This Row],[Close]]-R1142)/R1142</f>
        <v>7.1130380687386722E-3</v>
      </c>
      <c r="U1141" s="21">
        <v>140103700</v>
      </c>
    </row>
    <row r="1142" spans="1:21" x14ac:dyDescent="0.25">
      <c r="A1142" s="2">
        <v>44645</v>
      </c>
      <c r="B1142" s="21">
        <v>305.23001098632813</v>
      </c>
      <c r="C1142" s="21">
        <v>305.5</v>
      </c>
      <c r="D1142" s="21">
        <v>299.29000854492188</v>
      </c>
      <c r="E1142" s="21">
        <v>303.67999267578125</v>
      </c>
      <c r="F1142" s="16">
        <f>(StockData[[#This Row],[Close]]-E1143)/E1143</f>
        <v>-1.3811687579887862E-3</v>
      </c>
      <c r="G1142" s="21">
        <v>22566500</v>
      </c>
      <c r="H1142" s="21">
        <f>IF(ISNUMBER(E1142),MAX($E$2:E1142),"")</f>
        <v>542.07000732421875</v>
      </c>
      <c r="I1142" s="21">
        <f>IF(AND(ISNUMBER(E1142),ISNUMBER(H1142)),E1142/H1142-1,"")</f>
        <v>-0.43977717163357744</v>
      </c>
      <c r="L1142"/>
      <c r="M1142"/>
      <c r="N1142" s="2">
        <v>44645</v>
      </c>
      <c r="O1142" s="21">
        <v>451.16000366210938</v>
      </c>
      <c r="P1142" s="21">
        <v>452.98001098632813</v>
      </c>
      <c r="Q1142" s="21">
        <v>448.42999267578131</v>
      </c>
      <c r="R1142" s="21">
        <v>452.69000244140625</v>
      </c>
      <c r="S1142">
        <v>77101300</v>
      </c>
      <c r="T1142" s="16">
        <f>(SP500_Data[[#This Row],[Close]]-R1143)/R1143</f>
        <v>4.8835984255425E-3</v>
      </c>
      <c r="U1142" s="21">
        <v>92589900</v>
      </c>
    </row>
    <row r="1143" spans="1:21" x14ac:dyDescent="0.25">
      <c r="A1143" s="2">
        <v>44644</v>
      </c>
      <c r="B1143" s="21">
        <v>299.1400146484375</v>
      </c>
      <c r="C1143" s="21">
        <v>304.20001220703125</v>
      </c>
      <c r="D1143" s="21">
        <v>298.32000732421875</v>
      </c>
      <c r="E1143" s="21">
        <v>304.10000610351563</v>
      </c>
      <c r="F1143" s="16">
        <f>(StockData[[#This Row],[Close]]-E1144)/E1144</f>
        <v>1.5392887974429186E-2</v>
      </c>
      <c r="G1143" s="21">
        <v>24484500</v>
      </c>
      <c r="H1143" s="21">
        <f>IF(ISNUMBER(E1143),MAX($E$2:E1143),"")</f>
        <v>542.07000732421875</v>
      </c>
      <c r="I1143" s="21">
        <f>IF(AND(ISNUMBER(E1143),ISNUMBER(H1143)),E1143/H1143-1,"")</f>
        <v>-0.43900233919116338</v>
      </c>
      <c r="L1143"/>
      <c r="M1143"/>
      <c r="N1143" s="2">
        <v>44644</v>
      </c>
      <c r="O1143" s="21">
        <v>445.94000244140625</v>
      </c>
      <c r="P1143" s="21">
        <v>450.5</v>
      </c>
      <c r="Q1143" s="21">
        <v>444.760009765625</v>
      </c>
      <c r="R1143" s="21">
        <v>450.489990234375</v>
      </c>
      <c r="S1143">
        <v>64736900</v>
      </c>
      <c r="T1143" s="16">
        <f>(SP500_Data[[#This Row],[Close]]-R1144)/R1144</f>
        <v>1.5074363734609141E-2</v>
      </c>
      <c r="U1143" s="21">
        <v>81012000</v>
      </c>
    </row>
    <row r="1144" spans="1:21" x14ac:dyDescent="0.25">
      <c r="A1144" s="2">
        <v>44643</v>
      </c>
      <c r="B1144" s="21">
        <v>300.510009765625</v>
      </c>
      <c r="C1144" s="21">
        <v>303.23001098632813</v>
      </c>
      <c r="D1144" s="21">
        <v>297.72000122070313</v>
      </c>
      <c r="E1144" s="21">
        <v>299.489990234375</v>
      </c>
      <c r="F1144" s="16">
        <f>(StockData[[#This Row],[Close]]-E1145)/E1145</f>
        <v>-1.5029952512375749E-2</v>
      </c>
      <c r="G1144" s="21">
        <v>25715400</v>
      </c>
      <c r="H1144" s="21">
        <f>IF(ISNUMBER(E1144),MAX($E$2:E1144),"")</f>
        <v>542.07000732421875</v>
      </c>
      <c r="I1144" s="21">
        <f>IF(AND(ISNUMBER(E1144),ISNUMBER(H1144)),E1144/H1144-1,"")</f>
        <v>-0.44750680504769869</v>
      </c>
      <c r="L1144"/>
      <c r="M1144"/>
      <c r="N1144" s="2">
        <v>44643</v>
      </c>
      <c r="O1144" s="21">
        <v>446.91000366210938</v>
      </c>
      <c r="P1144" s="21">
        <v>448.489990234375</v>
      </c>
      <c r="Q1144" s="21">
        <v>443.70999145507813</v>
      </c>
      <c r="R1144" s="21">
        <v>443.79998779296869</v>
      </c>
      <c r="S1144">
        <v>79426100</v>
      </c>
      <c r="T1144" s="16">
        <f>(SP500_Data[[#This Row],[Close]]-R1145)/R1145</f>
        <v>-1.2878419431224255E-2</v>
      </c>
      <c r="U1144" s="21">
        <v>84472900</v>
      </c>
    </row>
    <row r="1145" spans="1:21" x14ac:dyDescent="0.25">
      <c r="A1145" s="2">
        <v>44642</v>
      </c>
      <c r="B1145" s="21">
        <v>299.79998779296875</v>
      </c>
      <c r="C1145" s="21">
        <v>305</v>
      </c>
      <c r="D1145" s="21">
        <v>298.76998901367188</v>
      </c>
      <c r="E1145" s="21">
        <v>304.05999755859375</v>
      </c>
      <c r="F1145" s="16">
        <f>(StockData[[#This Row],[Close]]-E1146)/E1146</f>
        <v>1.6379174476875407E-2</v>
      </c>
      <c r="G1145" s="21">
        <v>27599700</v>
      </c>
      <c r="H1145" s="21">
        <f>IF(ISNUMBER(E1145),MAX($E$2:E1145),"")</f>
        <v>542.07000732421875</v>
      </c>
      <c r="I1145" s="21">
        <f>IF(AND(ISNUMBER(E1145),ISNUMBER(H1145)),E1145/H1145-1,"")</f>
        <v>-0.43907614616144641</v>
      </c>
      <c r="L1145"/>
      <c r="M1145"/>
      <c r="N1145" s="2">
        <v>44642</v>
      </c>
      <c r="O1145" s="21">
        <v>445.8599853515625</v>
      </c>
      <c r="P1145" s="21">
        <v>450.57998657226563</v>
      </c>
      <c r="Q1145" s="21">
        <v>445.8599853515625</v>
      </c>
      <c r="R1145" s="21">
        <v>449.58999633789063</v>
      </c>
      <c r="S1145">
        <v>74650400</v>
      </c>
      <c r="T1145" s="16">
        <f>(SP500_Data[[#This Row],[Close]]-R1146)/R1146</f>
        <v>1.1701391836103463E-2</v>
      </c>
      <c r="U1145" s="21">
        <v>118454400</v>
      </c>
    </row>
    <row r="1146" spans="1:21" x14ac:dyDescent="0.25">
      <c r="A1146" s="2">
        <v>44641</v>
      </c>
      <c r="B1146" s="21">
        <v>298.8900146484375</v>
      </c>
      <c r="C1146" s="21">
        <v>300.1400146484375</v>
      </c>
      <c r="D1146" s="21">
        <v>294.89999389648438</v>
      </c>
      <c r="E1146" s="21">
        <v>299.16000366210938</v>
      </c>
      <c r="F1146" s="16">
        <f>(StockData[[#This Row],[Close]]-E1147)/E1147</f>
        <v>-4.2272377746333228E-3</v>
      </c>
      <c r="G1146" s="21">
        <v>28351200</v>
      </c>
      <c r="H1146" s="21">
        <f>IF(ISNUMBER(E1146),MAX($E$2:E1146),"")</f>
        <v>542.07000732421875</v>
      </c>
      <c r="I1146" s="21">
        <f>IF(AND(ISNUMBER(E1146),ISNUMBER(H1146)),E1146/H1146-1,"")</f>
        <v>-0.44811555773242018</v>
      </c>
      <c r="L1146"/>
      <c r="M1146"/>
      <c r="N1146" s="2">
        <v>44641</v>
      </c>
      <c r="O1146" s="21">
        <v>444.33999633789063</v>
      </c>
      <c r="P1146" s="21">
        <v>446.45999145507813</v>
      </c>
      <c r="Q1146" s="21">
        <v>440.67999267578131</v>
      </c>
      <c r="R1146" s="21">
        <v>444.3900146484375</v>
      </c>
      <c r="S1146">
        <v>88349800</v>
      </c>
      <c r="T1146" s="16">
        <f>(SP500_Data[[#This Row],[Close]]-R1147)/R1147</f>
        <v>-2.9239262225928256E-4</v>
      </c>
      <c r="U1146" s="21">
        <v>118024400</v>
      </c>
    </row>
    <row r="1147" spans="1:21" x14ac:dyDescent="0.25">
      <c r="A1147" s="2">
        <v>44638</v>
      </c>
      <c r="B1147" s="21">
        <v>295.3699951171875</v>
      </c>
      <c r="C1147" s="21">
        <v>301</v>
      </c>
      <c r="D1147" s="21">
        <v>292.73001098632813</v>
      </c>
      <c r="E1147" s="21">
        <v>300.42999267578125</v>
      </c>
      <c r="F1147" s="16">
        <f>(StockData[[#This Row],[Close]]-E1148)/E1148</f>
        <v>1.7647826819102253E-2</v>
      </c>
      <c r="G1147" s="21">
        <v>43390600</v>
      </c>
      <c r="H1147" s="21">
        <f>IF(ISNUMBER(E1147),MAX($E$2:E1147),"")</f>
        <v>542.07000732421875</v>
      </c>
      <c r="I1147" s="21">
        <f>IF(AND(ISNUMBER(E1147),ISNUMBER(H1147)),E1147/H1147-1,"")</f>
        <v>-0.44577270718449769</v>
      </c>
      <c r="L1147"/>
      <c r="M1147"/>
      <c r="N1147" s="2">
        <v>44638</v>
      </c>
      <c r="O1147" s="21">
        <v>438</v>
      </c>
      <c r="P1147" s="21">
        <v>444.8599853515625</v>
      </c>
      <c r="Q1147" s="21">
        <v>437.22000122070313</v>
      </c>
      <c r="R1147" s="21">
        <v>444.51998901367188</v>
      </c>
      <c r="S1147">
        <v>106345500</v>
      </c>
      <c r="T1147" s="16">
        <f>(SP500_Data[[#This Row],[Close]]-R1148)/R1148</f>
        <v>7.8218460384162844E-3</v>
      </c>
      <c r="U1147" s="21">
        <v>117361000</v>
      </c>
    </row>
    <row r="1148" spans="1:21" x14ac:dyDescent="0.25">
      <c r="A1148" s="2">
        <v>44637</v>
      </c>
      <c r="B1148" s="21">
        <v>293.29000854492188</v>
      </c>
      <c r="C1148" s="21">
        <v>295.6099853515625</v>
      </c>
      <c r="D1148" s="21">
        <v>289.3699951171875</v>
      </c>
      <c r="E1148" s="21">
        <v>295.22000122070313</v>
      </c>
      <c r="F1148" s="16">
        <f>(StockData[[#This Row],[Close]]-E1149)/E1149</f>
        <v>2.8193434932118891E-3</v>
      </c>
      <c r="G1148" s="21">
        <v>30816600</v>
      </c>
      <c r="H1148" s="21">
        <f>IF(ISNUMBER(E1148),MAX($E$2:E1148),"")</f>
        <v>542.07000732421875</v>
      </c>
      <c r="I1148" s="21">
        <f>IF(AND(ISNUMBER(E1148),ISNUMBER(H1148)),E1148/H1148-1,"")</f>
        <v>-0.45538399610416302</v>
      </c>
      <c r="L1148"/>
      <c r="M1148"/>
      <c r="N1148" s="2">
        <v>44637</v>
      </c>
      <c r="O1148" s="21">
        <v>433.58999633789063</v>
      </c>
      <c r="P1148" s="21">
        <v>441.07000732421869</v>
      </c>
      <c r="Q1148" s="21">
        <v>433.19000244140625</v>
      </c>
      <c r="R1148" s="21">
        <v>441.07000732421869</v>
      </c>
      <c r="S1148">
        <v>102676900</v>
      </c>
      <c r="T1148" s="16">
        <f>(SP500_Data[[#This Row],[Close]]-R1149)/R1149</f>
        <v>1.2510932161332651E-2</v>
      </c>
      <c r="U1148" s="21">
        <v>123155400</v>
      </c>
    </row>
    <row r="1149" spans="1:21" x14ac:dyDescent="0.25">
      <c r="A1149" s="2">
        <v>44636</v>
      </c>
      <c r="B1149" s="21">
        <v>289.1099853515625</v>
      </c>
      <c r="C1149" s="21">
        <v>294.57000732421875</v>
      </c>
      <c r="D1149" s="21">
        <v>283.20001220703125</v>
      </c>
      <c r="E1149" s="21">
        <v>294.3900146484375</v>
      </c>
      <c r="F1149" s="16">
        <f>(StockData[[#This Row],[Close]]-E1150)/E1150</f>
        <v>2.5213375956271492E-2</v>
      </c>
      <c r="G1149" s="21">
        <v>37826300</v>
      </c>
      <c r="H1149" s="21">
        <f>IF(ISNUMBER(E1149),MAX($E$2:E1149),"")</f>
        <v>542.07000732421875</v>
      </c>
      <c r="I1149" s="21">
        <f>IF(AND(ISNUMBER(E1149),ISNUMBER(H1149)),E1149/H1149-1,"")</f>
        <v>-0.45691513887364144</v>
      </c>
      <c r="L1149"/>
      <c r="M1149"/>
      <c r="N1149" s="2">
        <v>44636</v>
      </c>
      <c r="O1149" s="21">
        <v>429.8900146484375</v>
      </c>
      <c r="P1149" s="21">
        <v>435.67999267578131</v>
      </c>
      <c r="Q1149" s="21">
        <v>424.79998779296869</v>
      </c>
      <c r="R1149" s="21">
        <v>435.6199951171875</v>
      </c>
      <c r="S1149">
        <v>144954800</v>
      </c>
      <c r="T1149" s="16">
        <f>(SP500_Data[[#This Row],[Close]]-R1150)/R1150</f>
        <v>2.2174206048534099E-2</v>
      </c>
      <c r="U1149" s="21">
        <v>152251400</v>
      </c>
    </row>
    <row r="1150" spans="1:21" x14ac:dyDescent="0.25">
      <c r="A1150" s="2">
        <v>44635</v>
      </c>
      <c r="B1150" s="21">
        <v>280.35000610351563</v>
      </c>
      <c r="C1150" s="21">
        <v>287.82000732421875</v>
      </c>
      <c r="D1150" s="21">
        <v>278.73001098632813</v>
      </c>
      <c r="E1150" s="21">
        <v>287.14999389648438</v>
      </c>
      <c r="F1150" s="16">
        <f>(StockData[[#This Row],[Close]]-E1151)/E1151</f>
        <v>3.874255303317832E-2</v>
      </c>
      <c r="G1150" s="21">
        <v>34245100</v>
      </c>
      <c r="H1150" s="21">
        <f>IF(ISNUMBER(E1150),MAX($E$2:E1150),"")</f>
        <v>542.07000732421875</v>
      </c>
      <c r="I1150" s="21">
        <f>IF(AND(ISNUMBER(E1150),ISNUMBER(H1150)),E1150/H1150-1,"")</f>
        <v>-0.47027138558371406</v>
      </c>
      <c r="L1150"/>
      <c r="M1150"/>
      <c r="N1150" s="2">
        <v>44635</v>
      </c>
      <c r="O1150" s="21">
        <v>419.76998901367188</v>
      </c>
      <c r="P1150" s="21">
        <v>426.83999633789063</v>
      </c>
      <c r="Q1150" s="21">
        <v>418.42001342773438</v>
      </c>
      <c r="R1150" s="21">
        <v>426.17001342773438</v>
      </c>
      <c r="S1150">
        <v>106219100</v>
      </c>
      <c r="T1150" s="16">
        <f>(SP500_Data[[#This Row],[Close]]-R1151)/R1151</f>
        <v>2.199043987466277E-2</v>
      </c>
      <c r="U1150" s="21">
        <v>164457400</v>
      </c>
    </row>
    <row r="1151" spans="1:21" x14ac:dyDescent="0.25">
      <c r="A1151" s="2">
        <v>44634</v>
      </c>
      <c r="B1151" s="21">
        <v>280.33999633789063</v>
      </c>
      <c r="C1151" s="21">
        <v>285.39999389648438</v>
      </c>
      <c r="D1151" s="21">
        <v>275.82000732421875</v>
      </c>
      <c r="E1151" s="21">
        <v>276.44000244140625</v>
      </c>
      <c r="F1151" s="16">
        <f>(StockData[[#This Row],[Close]]-E1152)/E1152</f>
        <v>-1.2961062548230238E-2</v>
      </c>
      <c r="G1151" s="21">
        <v>30660700</v>
      </c>
      <c r="H1151" s="21">
        <f>IF(ISNUMBER(E1151),MAX($E$2:E1151),"")</f>
        <v>542.07000732421875</v>
      </c>
      <c r="I1151" s="21">
        <f>IF(AND(ISNUMBER(E1151),ISNUMBER(H1151)),E1151/H1151-1,"")</f>
        <v>-0.49002896543570607</v>
      </c>
      <c r="L1151"/>
      <c r="M1151"/>
      <c r="N1151" s="2">
        <v>44634</v>
      </c>
      <c r="O1151" s="21">
        <v>420.8900146484375</v>
      </c>
      <c r="P1151" s="21">
        <v>424.54998779296869</v>
      </c>
      <c r="Q1151" s="21">
        <v>415.79000854492188</v>
      </c>
      <c r="R1151" s="21">
        <v>417</v>
      </c>
      <c r="S1151">
        <v>95729200</v>
      </c>
      <c r="T1151" s="16">
        <f>(SP500_Data[[#This Row],[Close]]-R1152)/R1152</f>
        <v>-7.3083230668482321E-3</v>
      </c>
      <c r="U1151" s="21">
        <v>149878300</v>
      </c>
    </row>
    <row r="1152" spans="1:21" x14ac:dyDescent="0.25">
      <c r="A1152" s="2">
        <v>44631</v>
      </c>
      <c r="B1152" s="21">
        <v>287.95999145507813</v>
      </c>
      <c r="C1152" s="21">
        <v>289.510009765625</v>
      </c>
      <c r="D1152" s="21">
        <v>279.42999267578125</v>
      </c>
      <c r="E1152" s="21">
        <v>280.07000732421875</v>
      </c>
      <c r="F1152" s="16">
        <f>(StockData[[#This Row],[Close]]-E1153)/E1153</f>
        <v>-1.93283696363825E-2</v>
      </c>
      <c r="G1152" s="21">
        <v>27209300</v>
      </c>
      <c r="H1152" s="21">
        <f>IF(ISNUMBER(E1152),MAX($E$2:E1152),"")</f>
        <v>542.07000732421875</v>
      </c>
      <c r="I1152" s="21">
        <f>IF(AND(ISNUMBER(E1152),ISNUMBER(H1152)),E1152/H1152-1,"")</f>
        <v>-0.48333240441265468</v>
      </c>
      <c r="L1152"/>
      <c r="M1152"/>
      <c r="N1152" s="2">
        <v>44631</v>
      </c>
      <c r="O1152" s="21">
        <v>428.1199951171875</v>
      </c>
      <c r="P1152" s="21">
        <v>428.76998901367188</v>
      </c>
      <c r="Q1152" s="21">
        <v>419.52999877929688</v>
      </c>
      <c r="R1152" s="21">
        <v>420.07000732421869</v>
      </c>
      <c r="S1152">
        <v>95636300</v>
      </c>
      <c r="T1152" s="16">
        <f>(SP500_Data[[#This Row],[Close]]-R1153)/R1153</f>
        <v>-1.271505951494222E-2</v>
      </c>
      <c r="U1152" s="21">
        <v>186391100</v>
      </c>
    </row>
    <row r="1153" spans="1:21" x14ac:dyDescent="0.25">
      <c r="A1153" s="2">
        <v>44630</v>
      </c>
      <c r="B1153" s="21">
        <v>283.01998901367188</v>
      </c>
      <c r="C1153" s="21">
        <v>286.60000610351563</v>
      </c>
      <c r="D1153" s="21">
        <v>280.57998657226563</v>
      </c>
      <c r="E1153" s="21">
        <v>285.58999633789063</v>
      </c>
      <c r="F1153" s="16">
        <f>(StockData[[#This Row],[Close]]-E1154)/E1154</f>
        <v>-1.0086667806271665E-2</v>
      </c>
      <c r="G1153" s="21">
        <v>30628000</v>
      </c>
      <c r="H1153" s="21">
        <f>IF(ISNUMBER(E1153),MAX($E$2:E1153),"")</f>
        <v>542.07000732421875</v>
      </c>
      <c r="I1153" s="21">
        <f>IF(AND(ISNUMBER(E1153),ISNUMBER(H1153)),E1153/H1153-1,"")</f>
        <v>-0.47314923814429799</v>
      </c>
      <c r="L1153"/>
      <c r="M1153"/>
      <c r="N1153" s="2">
        <v>44630</v>
      </c>
      <c r="O1153" s="21">
        <v>422.51998901367188</v>
      </c>
      <c r="P1153" s="21">
        <v>426.42999267578131</v>
      </c>
      <c r="Q1153" s="21">
        <v>420.44000244140625</v>
      </c>
      <c r="R1153" s="21">
        <v>425.48001098632813</v>
      </c>
      <c r="S1153">
        <v>93972700</v>
      </c>
      <c r="T1153" s="16">
        <f>(SP500_Data[[#This Row],[Close]]-R1154)/R1154</f>
        <v>-4.5155533544952147E-3</v>
      </c>
      <c r="U1153" s="21">
        <v>167997300</v>
      </c>
    </row>
    <row r="1154" spans="1:21" x14ac:dyDescent="0.25">
      <c r="A1154" s="2">
        <v>44629</v>
      </c>
      <c r="B1154" s="21">
        <v>283.44000244140625</v>
      </c>
      <c r="C1154" s="21">
        <v>289.60000610351563</v>
      </c>
      <c r="D1154" s="21">
        <v>280.77999877929688</v>
      </c>
      <c r="E1154" s="21">
        <v>288.5</v>
      </c>
      <c r="F1154" s="16">
        <f>(StockData[[#This Row],[Close]]-E1155)/E1155</f>
        <v>4.5858233157831912E-2</v>
      </c>
      <c r="G1154" s="21">
        <v>35204500</v>
      </c>
      <c r="H1154" s="21">
        <f>IF(ISNUMBER(E1154),MAX($E$2:E1154),"")</f>
        <v>542.07000732421875</v>
      </c>
      <c r="I1154" s="21">
        <f>IF(AND(ISNUMBER(E1154),ISNUMBER(H1154)),E1154/H1154-1,"")</f>
        <v>-0.46778092109522562</v>
      </c>
      <c r="L1154"/>
      <c r="M1154"/>
      <c r="N1154" s="2">
        <v>44629</v>
      </c>
      <c r="O1154" s="21">
        <v>425.1400146484375</v>
      </c>
      <c r="P1154" s="21">
        <v>429.510009765625</v>
      </c>
      <c r="Q1154" s="21">
        <v>422.82000732421869</v>
      </c>
      <c r="R1154" s="21">
        <v>427.41000366210938</v>
      </c>
      <c r="S1154">
        <v>116990800</v>
      </c>
      <c r="T1154" s="16">
        <f>(SP500_Data[[#This Row],[Close]]-R1155)/R1155</f>
        <v>2.6810819608671172E-2</v>
      </c>
      <c r="U1154" s="21">
        <v>251783900</v>
      </c>
    </row>
    <row r="1155" spans="1:21" x14ac:dyDescent="0.25">
      <c r="A1155" s="2">
        <v>44628</v>
      </c>
      <c r="B1155" s="21">
        <v>277.79998779296875</v>
      </c>
      <c r="C1155" s="21">
        <v>283.95999145507813</v>
      </c>
      <c r="D1155" s="21">
        <v>270</v>
      </c>
      <c r="E1155" s="21">
        <v>275.85000610351563</v>
      </c>
      <c r="F1155" s="16">
        <f>(StockData[[#This Row],[Close]]-E1156)/E1156</f>
        <v>-1.0971272160968597E-2</v>
      </c>
      <c r="G1155" s="21">
        <v>48159500</v>
      </c>
      <c r="H1155" s="21">
        <f>IF(ISNUMBER(E1155),MAX($E$2:E1155),"")</f>
        <v>542.07000732421875</v>
      </c>
      <c r="I1155" s="21">
        <f>IF(AND(ISNUMBER(E1155),ISNUMBER(H1155)),E1155/H1155-1,"")</f>
        <v>-0.49111737897993246</v>
      </c>
      <c r="L1155"/>
      <c r="M1155"/>
      <c r="N1155" s="2">
        <v>44628</v>
      </c>
      <c r="O1155" s="21">
        <v>419.6199951171875</v>
      </c>
      <c r="P1155" s="21">
        <v>427.20999145507813</v>
      </c>
      <c r="Q1155" s="21">
        <v>415.1199951171875</v>
      </c>
      <c r="R1155" s="21">
        <v>416.25</v>
      </c>
      <c r="S1155">
        <v>164772700</v>
      </c>
      <c r="T1155" s="16">
        <f>(SP500_Data[[#This Row],[Close]]-R1156)/R1156</f>
        <v>-7.5817007159987146E-3</v>
      </c>
      <c r="U1155" s="21">
        <v>202271200</v>
      </c>
    </row>
    <row r="1156" spans="1:21" x14ac:dyDescent="0.25">
      <c r="A1156" s="2">
        <v>44627</v>
      </c>
      <c r="B1156" s="21">
        <v>288.52999877929688</v>
      </c>
      <c r="C1156" s="21">
        <v>289.69000244140625</v>
      </c>
      <c r="D1156" s="21">
        <v>278.52999877929688</v>
      </c>
      <c r="E1156" s="21">
        <v>278.91000366210938</v>
      </c>
      <c r="F1156" s="16">
        <f>(StockData[[#This Row],[Close]]-E1157)/E1157</f>
        <v>-3.7776796532202332E-2</v>
      </c>
      <c r="G1156" s="21">
        <v>43157200</v>
      </c>
      <c r="H1156" s="21">
        <f>IF(ISNUMBER(E1156),MAX($E$2:E1156),"")</f>
        <v>542.07000732421875</v>
      </c>
      <c r="I1156" s="21">
        <f>IF(AND(ISNUMBER(E1156),ISNUMBER(H1156)),E1156/H1156-1,"")</f>
        <v>-0.48547235616507767</v>
      </c>
      <c r="L1156"/>
      <c r="M1156"/>
      <c r="N1156" s="2">
        <v>44627</v>
      </c>
      <c r="O1156" s="21">
        <v>431.54998779296869</v>
      </c>
      <c r="P1156" s="21">
        <v>432.29998779296869</v>
      </c>
      <c r="Q1156" s="21">
        <v>419.3599853515625</v>
      </c>
      <c r="R1156" s="21">
        <v>419.42999267578131</v>
      </c>
      <c r="S1156">
        <v>137896600</v>
      </c>
      <c r="T1156" s="16">
        <f>(SP500_Data[[#This Row],[Close]]-R1157)/R1157</f>
        <v>-2.9479187255280034E-2</v>
      </c>
      <c r="U1156" s="21">
        <v>122379700</v>
      </c>
    </row>
    <row r="1157" spans="1:21" x14ac:dyDescent="0.25">
      <c r="A1157" s="2">
        <v>44624</v>
      </c>
      <c r="B1157" s="21">
        <v>294.29000854492188</v>
      </c>
      <c r="C1157" s="21">
        <v>295.66000366210938</v>
      </c>
      <c r="D1157" s="21">
        <v>287.17001342773438</v>
      </c>
      <c r="E1157" s="21">
        <v>289.8599853515625</v>
      </c>
      <c r="F1157" s="16">
        <f>(StockData[[#This Row],[Close]]-E1158)/E1158</f>
        <v>-2.047860165311791E-2</v>
      </c>
      <c r="G1157" s="21">
        <v>32356500</v>
      </c>
      <c r="H1157" s="21">
        <f>IF(ISNUMBER(E1157),MAX($E$2:E1157),"")</f>
        <v>542.07000732421875</v>
      </c>
      <c r="I1157" s="21">
        <f>IF(AND(ISNUMBER(E1157),ISNUMBER(H1157)),E1157/H1157-1,"")</f>
        <v>-0.46527204708783365</v>
      </c>
      <c r="L1157"/>
      <c r="M1157"/>
      <c r="N1157" s="2">
        <v>44624</v>
      </c>
      <c r="O1157" s="21">
        <v>431.75</v>
      </c>
      <c r="P1157" s="21">
        <v>433.3699951171875</v>
      </c>
      <c r="Q1157" s="21">
        <v>427.8800048828125</v>
      </c>
      <c r="R1157" s="21">
        <v>432.17001342773438</v>
      </c>
      <c r="S1157">
        <v>113978200</v>
      </c>
      <c r="T1157" s="16">
        <f>(SP500_Data[[#This Row],[Close]]-R1158)/R1158</f>
        <v>-8.1246198085148189E-3</v>
      </c>
      <c r="U1157" s="21">
        <v>109357600</v>
      </c>
    </row>
    <row r="1158" spans="1:21" x14ac:dyDescent="0.25">
      <c r="A1158" s="2">
        <v>44623</v>
      </c>
      <c r="B1158" s="21">
        <v>302.8900146484375</v>
      </c>
      <c r="C1158" s="21">
        <v>303.1300048828125</v>
      </c>
      <c r="D1158" s="21">
        <v>294.04998779296875</v>
      </c>
      <c r="E1158" s="21">
        <v>295.92001342773438</v>
      </c>
      <c r="F1158" s="16">
        <f>(StockData[[#This Row],[Close]]-E1159)/E1159</f>
        <v>-1.4224287880824176E-2</v>
      </c>
      <c r="G1158" s="21">
        <v>27314500</v>
      </c>
      <c r="H1158" s="21">
        <f>IF(ISNUMBER(E1158),MAX($E$2:E1158),"")</f>
        <v>542.07000732421875</v>
      </c>
      <c r="I1158" s="21">
        <f>IF(AND(ISNUMBER(E1158),ISNUMBER(H1158)),E1158/H1158-1,"")</f>
        <v>-0.45409262746621404</v>
      </c>
      <c r="L1158"/>
      <c r="M1158"/>
      <c r="N1158" s="2">
        <v>44623</v>
      </c>
      <c r="O1158" s="21">
        <v>440.47000122070313</v>
      </c>
      <c r="P1158" s="21">
        <v>441.1099853515625</v>
      </c>
      <c r="Q1158" s="21">
        <v>433.79998779296869</v>
      </c>
      <c r="R1158" s="21">
        <v>435.70999145507813</v>
      </c>
      <c r="S1158">
        <v>105501700</v>
      </c>
      <c r="T1158" s="16">
        <f>(SP500_Data[[#This Row],[Close]]-R1159)/R1159</f>
        <v>-4.9784720373439416E-3</v>
      </c>
      <c r="U1158" s="21">
        <v>109709100</v>
      </c>
    </row>
    <row r="1159" spans="1:21" x14ac:dyDescent="0.25">
      <c r="A1159" s="2">
        <v>44622</v>
      </c>
      <c r="B1159" s="21">
        <v>295.3599853515625</v>
      </c>
      <c r="C1159" s="21">
        <v>301.47000122070313</v>
      </c>
      <c r="D1159" s="21">
        <v>293.70001220703125</v>
      </c>
      <c r="E1159" s="21">
        <v>300.19000244140625</v>
      </c>
      <c r="F1159" s="16">
        <f>(StockData[[#This Row],[Close]]-E1160)/E1160</f>
        <v>1.7765689159208942E-2</v>
      </c>
      <c r="G1159" s="21">
        <v>31873000</v>
      </c>
      <c r="H1159" s="21">
        <f>IF(ISNUMBER(E1159),MAX($E$2:E1159),"")</f>
        <v>542.07000732421875</v>
      </c>
      <c r="I1159" s="21">
        <f>IF(AND(ISNUMBER(E1159),ISNUMBER(H1159)),E1159/H1159-1,"")</f>
        <v>-0.4462154364097497</v>
      </c>
      <c r="L1159"/>
      <c r="M1159"/>
      <c r="N1159" s="2">
        <v>44622</v>
      </c>
      <c r="O1159" s="21">
        <v>432.3699951171875</v>
      </c>
      <c r="P1159" s="21">
        <v>439.72000122070313</v>
      </c>
      <c r="Q1159" s="21">
        <v>431.57000732421869</v>
      </c>
      <c r="R1159" s="21">
        <v>437.8900146484375</v>
      </c>
      <c r="S1159">
        <v>117726500</v>
      </c>
      <c r="T1159" s="16">
        <f>(SP500_Data[[#This Row],[Close]]-R1160)/R1160</f>
        <v>1.8396212521518553E-2</v>
      </c>
      <c r="U1159" s="21">
        <v>95890900</v>
      </c>
    </row>
    <row r="1160" spans="1:21" x14ac:dyDescent="0.25">
      <c r="A1160" s="2">
        <v>44621</v>
      </c>
      <c r="B1160" s="21">
        <v>296.39999389648438</v>
      </c>
      <c r="C1160" s="21">
        <v>299.97000122070313</v>
      </c>
      <c r="D1160" s="21">
        <v>292.14999389648438</v>
      </c>
      <c r="E1160" s="21">
        <v>294.95001220703125</v>
      </c>
      <c r="F1160" s="16">
        <f>(StockData[[#This Row],[Close]]-E1161)/E1161</f>
        <v>-1.2851823113466986E-2</v>
      </c>
      <c r="G1160" s="21">
        <v>31217800</v>
      </c>
      <c r="H1160" s="21">
        <f>IF(ISNUMBER(E1160),MAX($E$2:E1160),"")</f>
        <v>542.07000732421875</v>
      </c>
      <c r="I1160" s="21">
        <f>IF(AND(ISNUMBER(E1160),ISNUMBER(H1160)),E1160/H1160-1,"")</f>
        <v>-0.45588206648257146</v>
      </c>
      <c r="L1160"/>
      <c r="M1160"/>
      <c r="N1160" s="2">
        <v>44621</v>
      </c>
      <c r="O1160" s="21">
        <v>435.04000854492188</v>
      </c>
      <c r="P1160" s="21">
        <v>437.17001342773438</v>
      </c>
      <c r="Q1160" s="21">
        <v>427.1099853515625</v>
      </c>
      <c r="R1160" s="21">
        <v>429.98001098632813</v>
      </c>
      <c r="S1160">
        <v>137785900</v>
      </c>
      <c r="T1160" s="16">
        <f>(SP500_Data[[#This Row],[Close]]-R1161)/R1161</f>
        <v>-1.5230272363598037E-2</v>
      </c>
      <c r="U1160" s="21">
        <v>91173100</v>
      </c>
    </row>
    <row r="1161" spans="1:21" x14ac:dyDescent="0.25">
      <c r="A1161" s="2">
        <v>44620</v>
      </c>
      <c r="B1161" s="21">
        <v>294.30999755859375</v>
      </c>
      <c r="C1161" s="21">
        <v>299.1400146484375</v>
      </c>
      <c r="D1161" s="21">
        <v>293</v>
      </c>
      <c r="E1161" s="21">
        <v>298.79000854492188</v>
      </c>
      <c r="F1161" s="16">
        <f>(StockData[[#This Row],[Close]]-E1162)/E1162</f>
        <v>4.9780061164490267E-3</v>
      </c>
      <c r="G1161" s="21">
        <v>34627500</v>
      </c>
      <c r="H1161" s="21">
        <f>IF(ISNUMBER(E1161),MAX($E$2:E1161),"")</f>
        <v>542.07000732421875</v>
      </c>
      <c r="I1161" s="21">
        <f>IF(AND(ISNUMBER(E1161),ISNUMBER(H1161)),E1161/H1161-1,"")</f>
        <v>-0.4487981173874247</v>
      </c>
      <c r="L1161"/>
      <c r="M1161"/>
      <c r="N1161" s="2">
        <v>44620</v>
      </c>
      <c r="O1161" s="21">
        <v>432.02999877929688</v>
      </c>
      <c r="P1161" s="21">
        <v>438.20001220703131</v>
      </c>
      <c r="Q1161" s="21">
        <v>430.70001220703131</v>
      </c>
      <c r="R1161" s="21">
        <v>436.6300048828125</v>
      </c>
      <c r="S1161">
        <v>145615000</v>
      </c>
      <c r="T1161" s="16">
        <f>(SP500_Data[[#This Row],[Close]]-R1162)/R1162</f>
        <v>-2.5585268239577386E-3</v>
      </c>
      <c r="U1161" s="21">
        <v>67605400</v>
      </c>
    </row>
    <row r="1162" spans="1:21" x14ac:dyDescent="0.25">
      <c r="A1162" s="2">
        <v>44617</v>
      </c>
      <c r="B1162" s="21">
        <v>295.1400146484375</v>
      </c>
      <c r="C1162" s="21">
        <v>297.6300048828125</v>
      </c>
      <c r="D1162" s="21">
        <v>291.64999389648438</v>
      </c>
      <c r="E1162" s="21">
        <v>297.30999755859375</v>
      </c>
      <c r="F1162" s="16">
        <f>(StockData[[#This Row],[Close]]-E1163)/E1163</f>
        <v>9.2331757850437034E-3</v>
      </c>
      <c r="G1162" s="21">
        <v>32546700</v>
      </c>
      <c r="H1162" s="21">
        <f>IF(ISNUMBER(E1162),MAX($E$2:E1162),"")</f>
        <v>542.07000732421875</v>
      </c>
      <c r="I1162" s="21">
        <f>IF(AND(ISNUMBER(E1162),ISNUMBER(H1162)),E1162/H1162-1,"")</f>
        <v>-0.45152841230566554</v>
      </c>
      <c r="L1162"/>
      <c r="M1162"/>
      <c r="N1162" s="2">
        <v>44617</v>
      </c>
      <c r="O1162" s="21">
        <v>429.6099853515625</v>
      </c>
      <c r="P1162" s="21">
        <v>437.83999633789063</v>
      </c>
      <c r="Q1162" s="21">
        <v>427.8599853515625</v>
      </c>
      <c r="R1162" s="21">
        <v>437.75</v>
      </c>
      <c r="S1162">
        <v>121804500</v>
      </c>
      <c r="T1162" s="16">
        <f>(SP500_Data[[#This Row],[Close]]-R1163)/R1163</f>
        <v>2.2064002980077706E-2</v>
      </c>
      <c r="U1162" s="21">
        <v>74303100</v>
      </c>
    </row>
    <row r="1163" spans="1:21" x14ac:dyDescent="0.25">
      <c r="A1163" s="2">
        <v>44616</v>
      </c>
      <c r="B1163" s="21">
        <v>272.510009765625</v>
      </c>
      <c r="C1163" s="21">
        <v>295.16000366210938</v>
      </c>
      <c r="D1163" s="21">
        <v>271.51998901367188</v>
      </c>
      <c r="E1163" s="21">
        <v>294.58999633789063</v>
      </c>
      <c r="F1163" s="16">
        <f>(StockData[[#This Row],[Close]]-E1164)/E1164</f>
        <v>5.1093616461091042E-2</v>
      </c>
      <c r="G1163" s="21">
        <v>56989700</v>
      </c>
      <c r="H1163" s="21">
        <f>IF(ISNUMBER(E1163),MAX($E$2:E1163),"")</f>
        <v>542.07000732421875</v>
      </c>
      <c r="I1163" s="21">
        <f>IF(AND(ISNUMBER(E1163),ISNUMBER(H1163)),E1163/H1163-1,"")</f>
        <v>-0.45654621661867245</v>
      </c>
      <c r="L1163"/>
      <c r="M1163"/>
      <c r="N1163" s="2">
        <v>44616</v>
      </c>
      <c r="O1163" s="21">
        <v>411.01998901367188</v>
      </c>
      <c r="P1163" s="21">
        <v>428.760009765625</v>
      </c>
      <c r="Q1163" s="21">
        <v>410.6400146484375</v>
      </c>
      <c r="R1163" s="21">
        <v>428.29998779296869</v>
      </c>
      <c r="S1163">
        <v>213942900</v>
      </c>
      <c r="T1163" s="16">
        <f>(SP500_Data[[#This Row],[Close]]-R1164)/R1164</f>
        <v>1.5049118147250457E-2</v>
      </c>
      <c r="U1163" s="21">
        <v>119362000</v>
      </c>
    </row>
    <row r="1164" spans="1:21" x14ac:dyDescent="0.25">
      <c r="A1164" s="2">
        <v>44615</v>
      </c>
      <c r="B1164" s="21">
        <v>290.17999267578125</v>
      </c>
      <c r="C1164" s="21">
        <v>291.70001220703125</v>
      </c>
      <c r="D1164" s="21">
        <v>280.10000610351563</v>
      </c>
      <c r="E1164" s="21">
        <v>280.26998901367188</v>
      </c>
      <c r="F1164" s="16">
        <f>(StockData[[#This Row],[Close]]-E1165)/E1165</f>
        <v>-2.5893271845625093E-2</v>
      </c>
      <c r="G1164" s="21">
        <v>37811200</v>
      </c>
      <c r="H1164" s="21">
        <f>IF(ISNUMBER(E1164),MAX($E$2:E1164),"")</f>
        <v>542.07000732421875</v>
      </c>
      <c r="I1164" s="21">
        <f>IF(AND(ISNUMBER(E1164),ISNUMBER(H1164)),E1164/H1164-1,"")</f>
        <v>-0.4829634821576857</v>
      </c>
      <c r="L1164"/>
      <c r="M1164"/>
      <c r="N1164" s="2">
        <v>44615</v>
      </c>
      <c r="O1164" s="21">
        <v>432.66000366210938</v>
      </c>
      <c r="P1164" s="21">
        <v>433.260009765625</v>
      </c>
      <c r="Q1164" s="21">
        <v>421.35000610351563</v>
      </c>
      <c r="R1164" s="21">
        <v>421.95001220703131</v>
      </c>
      <c r="S1164">
        <v>132578000</v>
      </c>
      <c r="T1164" s="16">
        <f>(SP500_Data[[#This Row],[Close]]-R1165)/R1165</f>
        <v>-1.7738657232268504E-2</v>
      </c>
      <c r="U1164" s="21">
        <v>85111600</v>
      </c>
    </row>
    <row r="1165" spans="1:21" x14ac:dyDescent="0.25">
      <c r="A1165" s="2">
        <v>44614</v>
      </c>
      <c r="B1165" s="21">
        <v>285</v>
      </c>
      <c r="C1165" s="21">
        <v>291.54000854492188</v>
      </c>
      <c r="D1165" s="21">
        <v>284.5</v>
      </c>
      <c r="E1165" s="21">
        <v>287.72000122070313</v>
      </c>
      <c r="F1165" s="16">
        <f>(StockData[[#This Row],[Close]]-E1166)/E1166</f>
        <v>-7.293142792337802E-4</v>
      </c>
      <c r="G1165" s="21">
        <v>41736100</v>
      </c>
      <c r="H1165" s="21">
        <f>IF(ISNUMBER(E1165),MAX($E$2:E1165),"")</f>
        <v>542.07000732421875</v>
      </c>
      <c r="I1165" s="21">
        <f>IF(AND(ISNUMBER(E1165),ISNUMBER(H1165)),E1165/H1165-1,"")</f>
        <v>-0.46921984737551758</v>
      </c>
      <c r="L1165"/>
      <c r="M1165"/>
      <c r="N1165" s="2">
        <v>44614</v>
      </c>
      <c r="O1165" s="21">
        <v>431.8900146484375</v>
      </c>
      <c r="P1165" s="21">
        <v>435.5</v>
      </c>
      <c r="Q1165" s="21">
        <v>425.8599853515625</v>
      </c>
      <c r="R1165" s="21">
        <v>429.57000732421869</v>
      </c>
      <c r="S1165">
        <v>124391800</v>
      </c>
      <c r="T1165" s="16">
        <f>(SP500_Data[[#This Row],[Close]]-R1166)/R1166</f>
        <v>-1.073164807638354E-2</v>
      </c>
      <c r="U1165" s="21">
        <v>86858900</v>
      </c>
    </row>
    <row r="1166" spans="1:21" x14ac:dyDescent="0.25">
      <c r="A1166" s="2">
        <v>44610</v>
      </c>
      <c r="B1166" s="21">
        <v>293.04998779296875</v>
      </c>
      <c r="C1166" s="21">
        <v>293.8599853515625</v>
      </c>
      <c r="D1166" s="21">
        <v>286.30999755859375</v>
      </c>
      <c r="E1166" s="21">
        <v>287.92999267578125</v>
      </c>
      <c r="F1166" s="16">
        <f>(StockData[[#This Row],[Close]]-E1167)/E1167</f>
        <v>-9.6309916580251103E-3</v>
      </c>
      <c r="G1166" s="21">
        <v>34264000</v>
      </c>
      <c r="H1166" s="21">
        <f>IF(ISNUMBER(E1166),MAX($E$2:E1166),"")</f>
        <v>542.07000732421875</v>
      </c>
      <c r="I1166" s="21">
        <f>IF(AND(ISNUMBER(E1166),ISNUMBER(H1166)),E1166/H1166-1,"")</f>
        <v>-0.4688324593034221</v>
      </c>
      <c r="L1166"/>
      <c r="M1166"/>
      <c r="N1166" s="2">
        <v>44610</v>
      </c>
      <c r="O1166" s="21">
        <v>437.32998657226563</v>
      </c>
      <c r="P1166" s="21">
        <v>438.66000366210938</v>
      </c>
      <c r="Q1166" s="21">
        <v>431.82000732421869</v>
      </c>
      <c r="R1166" s="21">
        <v>434.23001098632813</v>
      </c>
      <c r="S1166">
        <v>132642900</v>
      </c>
      <c r="T1166" s="16">
        <f>(SP500_Data[[#This Row],[Close]]-R1167)/R1167</f>
        <v>-6.4750528258679801E-3</v>
      </c>
      <c r="U1166" s="21">
        <v>104538900</v>
      </c>
    </row>
    <row r="1167" spans="1:21" x14ac:dyDescent="0.25">
      <c r="A1167" s="2">
        <v>44609</v>
      </c>
      <c r="B1167" s="21">
        <v>296.3599853515625</v>
      </c>
      <c r="C1167" s="21">
        <v>296.79998779296875</v>
      </c>
      <c r="D1167" s="21">
        <v>290</v>
      </c>
      <c r="E1167" s="21">
        <v>290.73001098632813</v>
      </c>
      <c r="F1167" s="16">
        <f>(StockData[[#This Row],[Close]]-E1168)/E1168</f>
        <v>-2.9282100212593906E-2</v>
      </c>
      <c r="G1167" s="21">
        <v>32461600</v>
      </c>
      <c r="H1167" s="21">
        <f>IF(ISNUMBER(E1167),MAX($E$2:E1167),"")</f>
        <v>542.07000732421875</v>
      </c>
      <c r="I1167" s="21">
        <f>IF(AND(ISNUMBER(E1167),ISNUMBER(H1167)),E1167/H1167-1,"")</f>
        <v>-0.46366704104984924</v>
      </c>
      <c r="L1167"/>
      <c r="M1167"/>
      <c r="N1167" s="2">
        <v>44609</v>
      </c>
      <c r="O1167" s="21">
        <v>443.22000122070313</v>
      </c>
      <c r="P1167" s="21">
        <v>446.57000732421869</v>
      </c>
      <c r="Q1167" s="21">
        <v>436.42001342773438</v>
      </c>
      <c r="R1167" s="21">
        <v>437.05999755859375</v>
      </c>
      <c r="S1167">
        <v>102259100</v>
      </c>
      <c r="T1167" s="16">
        <f>(SP500_Data[[#This Row],[Close]]-R1168)/R1168</f>
        <v>-2.1361416064805506E-2</v>
      </c>
      <c r="U1167" s="21">
        <v>71178700</v>
      </c>
    </row>
    <row r="1168" spans="1:21" x14ac:dyDescent="0.25">
      <c r="A1168" s="2">
        <v>44608</v>
      </c>
      <c r="B1168" s="21">
        <v>298.3699951171875</v>
      </c>
      <c r="C1168" s="21">
        <v>300.8699951171875</v>
      </c>
      <c r="D1168" s="21">
        <v>293.67999267578125</v>
      </c>
      <c r="E1168" s="21">
        <v>299.5</v>
      </c>
      <c r="F1168" s="16">
        <f>(StockData[[#This Row],[Close]]-E1169)/E1169</f>
        <v>-3.2282797509313871E-3</v>
      </c>
      <c r="G1168" s="21">
        <v>29982100</v>
      </c>
      <c r="H1168" s="21">
        <f>IF(ISNUMBER(E1168),MAX($E$2:E1168),"")</f>
        <v>542.07000732421875</v>
      </c>
      <c r="I1168" s="21">
        <f>IF(AND(ISNUMBER(E1168),ISNUMBER(H1168)),E1168/H1168-1,"")</f>
        <v>-0.44748833923057219</v>
      </c>
      <c r="L1168"/>
      <c r="M1168"/>
      <c r="N1168" s="2">
        <v>44608</v>
      </c>
      <c r="O1168" s="21">
        <v>443.92999267578131</v>
      </c>
      <c r="P1168" s="21">
        <v>448.05999755859375</v>
      </c>
      <c r="Q1168" s="21">
        <v>441.94000244140625</v>
      </c>
      <c r="R1168" s="21">
        <v>446.60000610351563</v>
      </c>
      <c r="S1168">
        <v>84863600</v>
      </c>
      <c r="T1168" s="16">
        <f>(SP500_Data[[#This Row],[Close]]-R1169)/R1169</f>
        <v>1.1208249118113151E-3</v>
      </c>
      <c r="U1168" s="21">
        <v>72668200</v>
      </c>
    </row>
    <row r="1169" spans="1:21" x14ac:dyDescent="0.25">
      <c r="A1169" s="2">
        <v>44607</v>
      </c>
      <c r="B1169" s="21">
        <v>300.010009765625</v>
      </c>
      <c r="C1169" s="21">
        <v>300.79998779296875</v>
      </c>
      <c r="D1169" s="21">
        <v>297.01998901367188</v>
      </c>
      <c r="E1169" s="21">
        <v>300.47000122070313</v>
      </c>
      <c r="F1169" s="16">
        <f>(StockData[[#This Row],[Close]]-E1170)/E1170</f>
        <v>1.8542377019332628E-2</v>
      </c>
      <c r="G1169" s="21">
        <v>27058300</v>
      </c>
      <c r="H1169" s="21">
        <f>IF(ISNUMBER(E1169),MAX($E$2:E1169),"")</f>
        <v>542.07000732421875</v>
      </c>
      <c r="I1169" s="21">
        <f>IF(AND(ISNUMBER(E1169),ISNUMBER(H1169)),E1169/H1169-1,"")</f>
        <v>-0.44569890021421477</v>
      </c>
      <c r="L1169"/>
      <c r="M1169"/>
      <c r="N1169" s="2">
        <v>44607</v>
      </c>
      <c r="O1169" s="21">
        <v>443.73001098632813</v>
      </c>
      <c r="P1169" s="21">
        <v>446.27999877929688</v>
      </c>
      <c r="Q1169" s="21">
        <v>443.17999267578131</v>
      </c>
      <c r="R1169" s="21">
        <v>446.10000610351563</v>
      </c>
      <c r="S1169">
        <v>88482700</v>
      </c>
      <c r="T1169" s="16">
        <f>(SP500_Data[[#This Row],[Close]]-R1170)/R1170</f>
        <v>1.6126867265771047E-2</v>
      </c>
      <c r="U1169" s="21">
        <v>65237400</v>
      </c>
    </row>
    <row r="1170" spans="1:21" x14ac:dyDescent="0.25">
      <c r="A1170" s="2">
        <v>44606</v>
      </c>
      <c r="B1170" s="21">
        <v>293.76998901367188</v>
      </c>
      <c r="C1170" s="21">
        <v>296.760009765625</v>
      </c>
      <c r="D1170" s="21">
        <v>291.35000610351563</v>
      </c>
      <c r="E1170" s="21">
        <v>295</v>
      </c>
      <c r="F1170" s="16">
        <f>(StockData[[#This Row],[Close]]-E1171)/E1171</f>
        <v>-1.3560379529267612E-4</v>
      </c>
      <c r="G1170" s="21">
        <v>36359500</v>
      </c>
      <c r="H1170" s="21">
        <f>IF(ISNUMBER(E1170),MAX($E$2:E1170),"")</f>
        <v>542.07000732421875</v>
      </c>
      <c r="I1170" s="21">
        <f>IF(AND(ISNUMBER(E1170),ISNUMBER(H1170)),E1170/H1170-1,"")</f>
        <v>-0.45578984999338501</v>
      </c>
      <c r="L1170"/>
      <c r="M1170"/>
      <c r="N1170" s="2">
        <v>44606</v>
      </c>
      <c r="O1170" s="21">
        <v>439.92001342773438</v>
      </c>
      <c r="P1170" s="21">
        <v>441.60000610351563</v>
      </c>
      <c r="Q1170" s="21">
        <v>435.33999633789063</v>
      </c>
      <c r="R1170" s="21">
        <v>439.01998901367188</v>
      </c>
      <c r="S1170">
        <v>123006300</v>
      </c>
      <c r="T1170" s="16">
        <f>(SP500_Data[[#This Row],[Close]]-R1171)/R1171</f>
        <v>-3.2693149646784974E-3</v>
      </c>
      <c r="U1170" s="21">
        <v>55329000</v>
      </c>
    </row>
    <row r="1171" spans="1:21" x14ac:dyDescent="0.25">
      <c r="A1171" s="2">
        <v>44603</v>
      </c>
      <c r="B1171" s="21">
        <v>303.19000244140625</v>
      </c>
      <c r="C1171" s="21">
        <v>304.29000854492188</v>
      </c>
      <c r="D1171" s="21">
        <v>294.22000122070313</v>
      </c>
      <c r="E1171" s="21">
        <v>295.04000854492188</v>
      </c>
      <c r="F1171" s="16">
        <f>(StockData[[#This Row],[Close]]-E1172)/E1172</f>
        <v>-2.4274079698937912E-2</v>
      </c>
      <c r="G1171" s="21">
        <v>39175600</v>
      </c>
      <c r="H1171" s="21">
        <f>IF(ISNUMBER(E1171),MAX($E$2:E1171),"")</f>
        <v>542.07000732421875</v>
      </c>
      <c r="I1171" s="21">
        <f>IF(AND(ISNUMBER(E1171),ISNUMBER(H1171)),E1171/H1171-1,"")</f>
        <v>-0.45571604302310198</v>
      </c>
      <c r="L1171"/>
      <c r="M1171"/>
      <c r="N1171" s="2">
        <v>44603</v>
      </c>
      <c r="O1171" s="21">
        <v>449.41000366210938</v>
      </c>
      <c r="P1171" s="21">
        <v>451.6099853515625</v>
      </c>
      <c r="Q1171" s="21">
        <v>438.94000244140625</v>
      </c>
      <c r="R1171" s="21">
        <v>440.45999145507813</v>
      </c>
      <c r="S1171">
        <v>153214600</v>
      </c>
      <c r="T1171" s="16">
        <f>(SP500_Data[[#This Row],[Close]]-R1172)/R1172</f>
        <v>-1.9718721011119787E-2</v>
      </c>
      <c r="U1171" s="21">
        <v>54503000</v>
      </c>
    </row>
    <row r="1172" spans="1:21" x14ac:dyDescent="0.25">
      <c r="A1172" s="2">
        <v>44602</v>
      </c>
      <c r="B1172" s="21">
        <v>304.04000854492188</v>
      </c>
      <c r="C1172" s="21">
        <v>309.1199951171875</v>
      </c>
      <c r="D1172" s="21">
        <v>300.70001220703125</v>
      </c>
      <c r="E1172" s="21">
        <v>302.3800048828125</v>
      </c>
      <c r="F1172" s="16">
        <f>(StockData[[#This Row],[Close]]-E1173)/E1173</f>
        <v>-2.8373081889114724E-2</v>
      </c>
      <c r="G1172" s="21">
        <v>45386200</v>
      </c>
      <c r="H1172" s="21">
        <f>IF(ISNUMBER(E1172),MAX($E$2:E1172),"")</f>
        <v>542.07000732421875</v>
      </c>
      <c r="I1172" s="21">
        <f>IF(AND(ISNUMBER(E1172),ISNUMBER(H1172)),E1172/H1172-1,"")</f>
        <v>-0.44217536333465635</v>
      </c>
      <c r="L1172"/>
      <c r="M1172"/>
      <c r="N1172" s="2">
        <v>44602</v>
      </c>
      <c r="O1172" s="21">
        <v>451.33999633789063</v>
      </c>
      <c r="P1172" s="21">
        <v>457.70999145507813</v>
      </c>
      <c r="Q1172" s="21">
        <v>447.20001220703131</v>
      </c>
      <c r="R1172" s="21">
        <v>449.32000732421869</v>
      </c>
      <c r="S1172">
        <v>140103700</v>
      </c>
      <c r="T1172" s="16">
        <f>(SP500_Data[[#This Row],[Close]]-R1173)/R1173</f>
        <v>-1.7965644680657759E-2</v>
      </c>
      <c r="U1172" s="21">
        <v>47274600</v>
      </c>
    </row>
    <row r="1173" spans="1:21" x14ac:dyDescent="0.25">
      <c r="A1173" s="2">
        <v>44601</v>
      </c>
      <c r="B1173" s="21">
        <v>309.8699951171875</v>
      </c>
      <c r="C1173" s="21">
        <v>311.92999267578125</v>
      </c>
      <c r="D1173" s="21">
        <v>307.3900146484375</v>
      </c>
      <c r="E1173" s="21">
        <v>311.20999145507813</v>
      </c>
      <c r="F1173" s="16">
        <f>(StockData[[#This Row],[Close]]-E1174)/E1174</f>
        <v>2.1834758175045606E-2</v>
      </c>
      <c r="G1173" s="21">
        <v>31284700</v>
      </c>
      <c r="H1173" s="21">
        <f>IF(ISNUMBER(E1173),MAX($E$2:E1173),"")</f>
        <v>542.07000732421875</v>
      </c>
      <c r="I1173" s="21">
        <f>IF(AND(ISNUMBER(E1173),ISNUMBER(H1173)),E1173/H1173-1,"")</f>
        <v>-0.42588597920906623</v>
      </c>
      <c r="L1173"/>
      <c r="M1173"/>
      <c r="N1173" s="2">
        <v>44601</v>
      </c>
      <c r="O1173" s="21">
        <v>455.22000122070313</v>
      </c>
      <c r="P1173" s="21">
        <v>457.8800048828125</v>
      </c>
      <c r="Q1173" s="21">
        <v>455.010009765625</v>
      </c>
      <c r="R1173" s="21">
        <v>457.54000854492188</v>
      </c>
      <c r="S1173">
        <v>92589900</v>
      </c>
      <c r="T1173" s="16">
        <f>(SP500_Data[[#This Row],[Close]]-R1174)/R1174</f>
        <v>1.4636106949445475E-2</v>
      </c>
      <c r="U1173" s="21">
        <v>56808600</v>
      </c>
    </row>
    <row r="1174" spans="1:21" x14ac:dyDescent="0.25">
      <c r="A1174" s="2">
        <v>44600</v>
      </c>
      <c r="B1174" s="21">
        <v>301.25</v>
      </c>
      <c r="C1174" s="21">
        <v>305.55999755859375</v>
      </c>
      <c r="D1174" s="21">
        <v>299.95001220703125</v>
      </c>
      <c r="E1174" s="21">
        <v>304.55999755859375</v>
      </c>
      <c r="F1174" s="16">
        <f>(StockData[[#This Row],[Close]]-E1175)/E1175</f>
        <v>1.1995298903922617E-2</v>
      </c>
      <c r="G1174" s="21">
        <v>32421200</v>
      </c>
      <c r="H1174" s="21">
        <f>IF(ISNUMBER(E1174),MAX($E$2:E1174),"")</f>
        <v>542.07000732421875</v>
      </c>
      <c r="I1174" s="21">
        <f>IF(AND(ISNUMBER(E1174),ISNUMBER(H1174)),E1174/H1174-1,"")</f>
        <v>-0.43815375607668949</v>
      </c>
      <c r="L1174"/>
      <c r="M1174"/>
      <c r="N1174" s="2">
        <v>44600</v>
      </c>
      <c r="O1174" s="21">
        <v>446.73001098632813</v>
      </c>
      <c r="P1174" s="21">
        <v>451.92001342773438</v>
      </c>
      <c r="Q1174" s="21">
        <v>445.22000122070313</v>
      </c>
      <c r="R1174" s="21">
        <v>450.94000244140625</v>
      </c>
      <c r="S1174">
        <v>81012000</v>
      </c>
      <c r="T1174" s="16">
        <f>(SP500_Data[[#This Row],[Close]]-R1175)/R1175</f>
        <v>8.2278598475854225E-3</v>
      </c>
      <c r="U1174" s="21">
        <v>56439700</v>
      </c>
    </row>
    <row r="1175" spans="1:21" x14ac:dyDescent="0.25">
      <c r="A1175" s="2">
        <v>44599</v>
      </c>
      <c r="B1175" s="21">
        <v>306.17001342773438</v>
      </c>
      <c r="C1175" s="21">
        <v>307.83999633789063</v>
      </c>
      <c r="D1175" s="21">
        <v>299.89999389648438</v>
      </c>
      <c r="E1175" s="21">
        <v>300.95001220703125</v>
      </c>
      <c r="F1175" s="16">
        <f>(StockData[[#This Row],[Close]]-E1176)/E1176</f>
        <v>-1.6310355607487729E-2</v>
      </c>
      <c r="G1175" s="21">
        <v>28533300</v>
      </c>
      <c r="H1175" s="21">
        <f>IF(ISNUMBER(E1175),MAX($E$2:E1175),"")</f>
        <v>542.07000732421875</v>
      </c>
      <c r="I1175" s="21">
        <f>IF(AND(ISNUMBER(E1175),ISNUMBER(H1175)),E1175/H1175-1,"")</f>
        <v>-0.44481338546548777</v>
      </c>
      <c r="L1175"/>
      <c r="M1175"/>
      <c r="N1175" s="2">
        <v>44599</v>
      </c>
      <c r="O1175" s="21">
        <v>449.510009765625</v>
      </c>
      <c r="P1175" s="21">
        <v>450.989990234375</v>
      </c>
      <c r="Q1175" s="21">
        <v>445.85000610351563</v>
      </c>
      <c r="R1175" s="21">
        <v>447.260009765625</v>
      </c>
      <c r="S1175">
        <v>84472900</v>
      </c>
      <c r="T1175" s="16">
        <f>(SP500_Data[[#This Row],[Close]]-R1176)/R1176</f>
        <v>-3.2092765817485339E-3</v>
      </c>
      <c r="U1175" s="21">
        <v>58890200</v>
      </c>
    </row>
    <row r="1176" spans="1:21" x14ac:dyDescent="0.25">
      <c r="A1176" s="2">
        <v>44596</v>
      </c>
      <c r="B1176" s="21">
        <v>300.20999145507813</v>
      </c>
      <c r="C1176" s="21">
        <v>308.79998779296875</v>
      </c>
      <c r="D1176" s="21">
        <v>299.97000122070313</v>
      </c>
      <c r="E1176" s="21">
        <v>305.94000244140625</v>
      </c>
      <c r="F1176" s="16">
        <f>(StockData[[#This Row],[Close]]-E1177)/E1177</f>
        <v>1.5568472834543568E-2</v>
      </c>
      <c r="G1176" s="21">
        <v>35096500</v>
      </c>
      <c r="H1176" s="21">
        <f>IF(ISNUMBER(E1176),MAX($E$2:E1176),"")</f>
        <v>542.07000732421875</v>
      </c>
      <c r="I1176" s="21">
        <f>IF(AND(ISNUMBER(E1176),ISNUMBER(H1176)),E1176/H1176-1,"")</f>
        <v>-0.43560795043504452</v>
      </c>
      <c r="L1176"/>
      <c r="M1176"/>
      <c r="N1176" s="2">
        <v>44596</v>
      </c>
      <c r="O1176" s="21">
        <v>446.35000610351563</v>
      </c>
      <c r="P1176" s="21">
        <v>452.77999877929688</v>
      </c>
      <c r="Q1176" s="21">
        <v>443.82998657226563</v>
      </c>
      <c r="R1176" s="21">
        <v>448.70001220703131</v>
      </c>
      <c r="S1176">
        <v>118454400</v>
      </c>
      <c r="T1176" s="16">
        <f>(SP500_Data[[#This Row],[Close]]-R1177)/R1177</f>
        <v>4.7022079597305909E-3</v>
      </c>
      <c r="U1176" s="21">
        <v>69806300</v>
      </c>
    </row>
    <row r="1177" spans="1:21" x14ac:dyDescent="0.25">
      <c r="A1177" s="2">
        <v>44595</v>
      </c>
      <c r="B1177" s="21">
        <v>309.489990234375</v>
      </c>
      <c r="C1177" s="21">
        <v>311.23001098632813</v>
      </c>
      <c r="D1177" s="21">
        <v>299.95999145507813</v>
      </c>
      <c r="E1177" s="21">
        <v>301.25</v>
      </c>
      <c r="F1177" s="16">
        <f>(StockData[[#This Row],[Close]]-E1178)/E1178</f>
        <v>-3.8952312218217919E-2</v>
      </c>
      <c r="G1177" s="21">
        <v>43730000</v>
      </c>
      <c r="H1177" s="21">
        <f>IF(ISNUMBER(E1177),MAX($E$2:E1177),"")</f>
        <v>542.07000732421875</v>
      </c>
      <c r="I1177" s="21">
        <f>IF(AND(ISNUMBER(E1177),ISNUMBER(H1177)),E1177/H1177-1,"")</f>
        <v>-0.4442599739339228</v>
      </c>
      <c r="L1177"/>
      <c r="M1177"/>
      <c r="N1177" s="2">
        <v>44595</v>
      </c>
      <c r="O1177" s="21">
        <v>450.95001220703131</v>
      </c>
      <c r="P1177" s="21">
        <v>452.97000122070313</v>
      </c>
      <c r="Q1177" s="21">
        <v>445.70999145507813</v>
      </c>
      <c r="R1177" s="21">
        <v>446.60000610351563</v>
      </c>
      <c r="S1177">
        <v>118024400</v>
      </c>
      <c r="T1177" s="16">
        <f>(SP500_Data[[#This Row],[Close]]-R1178)/R1178</f>
        <v>-2.3504973994833332E-2</v>
      </c>
      <c r="U1177" s="21">
        <v>107134800</v>
      </c>
    </row>
    <row r="1178" spans="1:21" x14ac:dyDescent="0.25">
      <c r="A1178" s="2">
        <v>44594</v>
      </c>
      <c r="B1178" s="21">
        <v>309.6300048828125</v>
      </c>
      <c r="C1178" s="21">
        <v>315.1199951171875</v>
      </c>
      <c r="D1178" s="21">
        <v>308.8800048828125</v>
      </c>
      <c r="E1178" s="21">
        <v>313.45999145507813</v>
      </c>
      <c r="F1178" s="16">
        <f>(StockData[[#This Row],[Close]]-E1179)/E1179</f>
        <v>1.522211925378811E-2</v>
      </c>
      <c r="G1178" s="21">
        <v>36636000</v>
      </c>
      <c r="H1178" s="21">
        <f>IF(ISNUMBER(E1178),MAX($E$2:E1178),"")</f>
        <v>542.07000732421875</v>
      </c>
      <c r="I1178" s="21">
        <f>IF(AND(ISNUMBER(E1178),ISNUMBER(H1178)),E1178/H1178-1,"")</f>
        <v>-0.42173522382765993</v>
      </c>
      <c r="L1178"/>
      <c r="M1178"/>
      <c r="N1178" s="2">
        <v>44594</v>
      </c>
      <c r="O1178" s="21">
        <v>455.5</v>
      </c>
      <c r="P1178" s="21">
        <v>458.1199951171875</v>
      </c>
      <c r="Q1178" s="21">
        <v>453.04998779296869</v>
      </c>
      <c r="R1178" s="21">
        <v>457.35000610351563</v>
      </c>
      <c r="S1178">
        <v>117361000</v>
      </c>
      <c r="T1178" s="16">
        <f>(SP500_Data[[#This Row],[Close]]-R1179)/R1179</f>
        <v>9.7140827418130161E-3</v>
      </c>
      <c r="U1178" s="21">
        <v>135511600</v>
      </c>
    </row>
    <row r="1179" spans="1:21" x14ac:dyDescent="0.25">
      <c r="A1179" s="2">
        <v>44593</v>
      </c>
      <c r="B1179" s="21">
        <v>310.41000366210938</v>
      </c>
      <c r="C1179" s="21">
        <v>310.6300048828125</v>
      </c>
      <c r="D1179" s="21">
        <v>305.1300048828125</v>
      </c>
      <c r="E1179" s="21">
        <v>308.760009765625</v>
      </c>
      <c r="F1179" s="16">
        <f>(StockData[[#This Row],[Close]]-E1180)/E1180</f>
        <v>-7.1387264205888933E-3</v>
      </c>
      <c r="G1179" s="21">
        <v>40950400</v>
      </c>
      <c r="H1179" s="21">
        <f>IF(ISNUMBER(E1179),MAX($E$2:E1179),"")</f>
        <v>542.07000732421875</v>
      </c>
      <c r="I1179" s="21">
        <f>IF(AND(ISNUMBER(E1179),ISNUMBER(H1179)),E1179/H1179-1,"")</f>
        <v>-0.43040565684544163</v>
      </c>
      <c r="L1179"/>
      <c r="M1179"/>
      <c r="N1179" s="2">
        <v>44593</v>
      </c>
      <c r="O1179" s="21">
        <v>450.67999267578131</v>
      </c>
      <c r="P1179" s="21">
        <v>453.6300048828125</v>
      </c>
      <c r="Q1179" s="21">
        <v>446.94000244140625</v>
      </c>
      <c r="R1179" s="21">
        <v>452.95001220703131</v>
      </c>
      <c r="S1179">
        <v>123155400</v>
      </c>
      <c r="T1179" s="16">
        <f>(SP500_Data[[#This Row],[Close]]-R1180)/R1180</f>
        <v>6.7569258744578477E-3</v>
      </c>
      <c r="U1179" s="21">
        <v>116568600</v>
      </c>
    </row>
    <row r="1180" spans="1:21" x14ac:dyDescent="0.25">
      <c r="A1180" s="2">
        <v>44592</v>
      </c>
      <c r="B1180" s="21">
        <v>308.95001220703125</v>
      </c>
      <c r="C1180" s="21">
        <v>312.3800048828125</v>
      </c>
      <c r="D1180" s="21">
        <v>306.3699951171875</v>
      </c>
      <c r="E1180" s="21">
        <v>310.98001098632813</v>
      </c>
      <c r="F1180" s="16">
        <f>(StockData[[#This Row],[Close]]-E1181)/E1181</f>
        <v>8.8237239166091812E-3</v>
      </c>
      <c r="G1180" s="21">
        <v>46444500</v>
      </c>
      <c r="H1180" s="21">
        <f>IF(ISNUMBER(E1180),MAX($E$2:E1180),"")</f>
        <v>542.07000732421875</v>
      </c>
      <c r="I1180" s="21">
        <f>IF(AND(ISNUMBER(E1180),ISNUMBER(H1180)),E1180/H1180-1,"")</f>
        <v>-0.42631024261719175</v>
      </c>
      <c r="L1180"/>
      <c r="M1180"/>
      <c r="N1180" s="2">
        <v>44592</v>
      </c>
      <c r="O1180" s="21">
        <v>441.239990234375</v>
      </c>
      <c r="P1180" s="21">
        <v>450.27999877929688</v>
      </c>
      <c r="Q1180" s="21">
        <v>439.80999755859375</v>
      </c>
      <c r="R1180" s="21">
        <v>449.91000366210938</v>
      </c>
      <c r="S1180">
        <v>152251400</v>
      </c>
      <c r="T1180" s="16">
        <f>(SP500_Data[[#This Row],[Close]]-R1181)/R1181</f>
        <v>1.8011067394991299E-2</v>
      </c>
      <c r="U1180" s="21">
        <v>116899300</v>
      </c>
    </row>
    <row r="1181" spans="1:21" x14ac:dyDescent="0.25">
      <c r="A1181" s="2">
        <v>44589</v>
      </c>
      <c r="B1181" s="21">
        <v>300.23001098632813</v>
      </c>
      <c r="C1181" s="21">
        <v>308.48001098632813</v>
      </c>
      <c r="D1181" s="21">
        <v>294.45001220703125</v>
      </c>
      <c r="E1181" s="21">
        <v>308.260009765625</v>
      </c>
      <c r="F1181" s="16">
        <f>(StockData[[#This Row],[Close]]-E1182)/E1182</f>
        <v>2.8081688669198874E-2</v>
      </c>
      <c r="G1181" s="21">
        <v>49743700</v>
      </c>
      <c r="H1181" s="21">
        <f>IF(ISNUMBER(E1181),MAX($E$2:E1181),"")</f>
        <v>542.07000732421875</v>
      </c>
      <c r="I1181" s="21">
        <f>IF(AND(ISNUMBER(E1181),ISNUMBER(H1181)),E1181/H1181-1,"")</f>
        <v>-0.43132804693019866</v>
      </c>
      <c r="L1181"/>
      <c r="M1181"/>
      <c r="N1181" s="2">
        <v>44589</v>
      </c>
      <c r="O1181" s="21">
        <v>432.67999267578131</v>
      </c>
      <c r="P1181" s="21">
        <v>442</v>
      </c>
      <c r="Q1181" s="21">
        <v>427.82000732421869</v>
      </c>
      <c r="R1181" s="21">
        <v>441.95001220703131</v>
      </c>
      <c r="S1181">
        <v>164457400</v>
      </c>
      <c r="T1181" s="16">
        <f>(SP500_Data[[#This Row],[Close]]-R1182)/R1182</f>
        <v>2.4835410015744384E-2</v>
      </c>
      <c r="U1181" s="21">
        <v>97264100</v>
      </c>
    </row>
    <row r="1182" spans="1:21" x14ac:dyDescent="0.25">
      <c r="A1182" s="2">
        <v>44588</v>
      </c>
      <c r="B1182" s="21">
        <v>302.66000366210938</v>
      </c>
      <c r="C1182" s="21">
        <v>307.29998779296875</v>
      </c>
      <c r="D1182" s="21">
        <v>297.92999267578125</v>
      </c>
      <c r="E1182" s="21">
        <v>299.83999633789063</v>
      </c>
      <c r="F1182" s="16">
        <f>(StockData[[#This Row],[Close]]-E1183)/E1183</f>
        <v>1.0549037689842618E-2</v>
      </c>
      <c r="G1182" s="21">
        <v>53481300</v>
      </c>
      <c r="H1182" s="21">
        <f>IF(ISNUMBER(E1182),MAX($E$2:E1182),"")</f>
        <v>542.07000732421875</v>
      </c>
      <c r="I1182" s="21">
        <f>IF(AND(ISNUMBER(E1182),ISNUMBER(H1182)),E1182/H1182-1,"")</f>
        <v>-0.44686112072872419</v>
      </c>
      <c r="L1182"/>
      <c r="M1182"/>
      <c r="N1182" s="2">
        <v>44588</v>
      </c>
      <c r="O1182" s="21">
        <v>438.260009765625</v>
      </c>
      <c r="P1182" s="21">
        <v>441.58999633789063</v>
      </c>
      <c r="Q1182" s="21">
        <v>429.45001220703131</v>
      </c>
      <c r="R1182" s="21">
        <v>431.239990234375</v>
      </c>
      <c r="S1182">
        <v>149878300</v>
      </c>
      <c r="T1182" s="16">
        <f>(SP500_Data[[#This Row],[Close]]-R1183)/R1183</f>
        <v>-4.9379635062216766E-3</v>
      </c>
      <c r="U1182" s="21">
        <v>87724700</v>
      </c>
    </row>
    <row r="1183" spans="1:21" x14ac:dyDescent="0.25">
      <c r="A1183" s="2">
        <v>44587</v>
      </c>
      <c r="B1183" s="21">
        <v>307.989990234375</v>
      </c>
      <c r="C1183" s="21">
        <v>308.5</v>
      </c>
      <c r="D1183" s="21">
        <v>293.02999877929688</v>
      </c>
      <c r="E1183" s="21">
        <v>296.70999145507813</v>
      </c>
      <c r="F1183" s="16">
        <f>(StockData[[#This Row],[Close]]-E1184)/E1184</f>
        <v>2.8493193867922532E-2</v>
      </c>
      <c r="G1183" s="21">
        <v>90428900</v>
      </c>
      <c r="H1183" s="21">
        <f>IF(ISNUMBER(E1183),MAX($E$2:E1183),"")</f>
        <v>542.07000732421875</v>
      </c>
      <c r="I1183" s="21">
        <f>IF(AND(ISNUMBER(E1183),ISNUMBER(H1183)),E1183/H1183-1,"")</f>
        <v>-0.45263529166701855</v>
      </c>
      <c r="L1183"/>
      <c r="M1183"/>
      <c r="N1183" s="2">
        <v>44587</v>
      </c>
      <c r="O1183" s="21">
        <v>440.72000122070313</v>
      </c>
      <c r="P1183" s="21">
        <v>444.04000854492188</v>
      </c>
      <c r="Q1183" s="21">
        <v>428.8599853515625</v>
      </c>
      <c r="R1183" s="21">
        <v>433.3800048828125</v>
      </c>
      <c r="S1183">
        <v>186391100</v>
      </c>
      <c r="T1183" s="16">
        <f>(SP500_Data[[#This Row],[Close]]-R1184)/R1184</f>
        <v>-2.5087953939929813E-3</v>
      </c>
      <c r="U1183" s="21">
        <v>77159800</v>
      </c>
    </row>
    <row r="1184" spans="1:21" x14ac:dyDescent="0.25">
      <c r="A1184" s="2">
        <v>44586</v>
      </c>
      <c r="B1184" s="21">
        <v>291.51998901367188</v>
      </c>
      <c r="C1184" s="21">
        <v>294.989990234375</v>
      </c>
      <c r="D1184" s="21">
        <v>285.17001342773438</v>
      </c>
      <c r="E1184" s="21">
        <v>288.489990234375</v>
      </c>
      <c r="F1184" s="16">
        <f>(StockData[[#This Row],[Close]]-E1185)/E1185</f>
        <v>-2.6588403052396285E-2</v>
      </c>
      <c r="G1184" s="21">
        <v>72848600</v>
      </c>
      <c r="H1184" s="21">
        <f>IF(ISNUMBER(E1184),MAX($E$2:E1184),"")</f>
        <v>542.07000732421875</v>
      </c>
      <c r="I1184" s="21">
        <f>IF(AND(ISNUMBER(E1184),ISNUMBER(H1184)),E1184/H1184-1,"")</f>
        <v>-0.46779938691235212</v>
      </c>
      <c r="L1184"/>
      <c r="M1184"/>
      <c r="N1184" s="2">
        <v>44586</v>
      </c>
      <c r="O1184" s="21">
        <v>433.05999755859375</v>
      </c>
      <c r="P1184" s="21">
        <v>439.72000122070313</v>
      </c>
      <c r="Q1184" s="21">
        <v>427.14999389648438</v>
      </c>
      <c r="R1184" s="21">
        <v>434.47000122070313</v>
      </c>
      <c r="S1184">
        <v>167997300</v>
      </c>
      <c r="T1184" s="16">
        <f>(SP500_Data[[#This Row],[Close]]-R1185)/R1185</f>
        <v>-1.2208974085799606E-2</v>
      </c>
      <c r="U1184" s="21">
        <v>61272600</v>
      </c>
    </row>
    <row r="1185" spans="1:21" x14ac:dyDescent="0.25">
      <c r="A1185" s="2">
        <v>44585</v>
      </c>
      <c r="B1185" s="21">
        <v>292.20001220703125</v>
      </c>
      <c r="C1185" s="21">
        <v>297.1099853515625</v>
      </c>
      <c r="D1185" s="21">
        <v>276.04998779296875</v>
      </c>
      <c r="E1185" s="21">
        <v>296.3699951171875</v>
      </c>
      <c r="F1185" s="16">
        <f>(StockData[[#This Row],[Close]]-E1186)/E1186</f>
        <v>1.148519877352386E-3</v>
      </c>
      <c r="G1185" s="21">
        <v>85731500</v>
      </c>
      <c r="H1185" s="21">
        <f>IF(ISNUMBER(E1185),MAX($E$2:E1185),"")</f>
        <v>542.07000732421875</v>
      </c>
      <c r="I1185" s="21">
        <f>IF(AND(ISNUMBER(E1185),ISNUMBER(H1185)),E1185/H1185-1,"")</f>
        <v>-0.45326251016886654</v>
      </c>
      <c r="L1185"/>
      <c r="M1185"/>
      <c r="N1185" s="2">
        <v>44585</v>
      </c>
      <c r="O1185" s="21">
        <v>432.02999877929688</v>
      </c>
      <c r="P1185" s="21">
        <v>440.3800048828125</v>
      </c>
      <c r="Q1185" s="21">
        <v>420.760009765625</v>
      </c>
      <c r="R1185" s="21">
        <v>439.83999633789063</v>
      </c>
      <c r="S1185">
        <v>251783900</v>
      </c>
      <c r="T1185" s="16">
        <f>(SP500_Data[[#This Row],[Close]]-R1186)/R1186</f>
        <v>4.2467357068963606E-3</v>
      </c>
      <c r="U1185" s="21">
        <v>72238800</v>
      </c>
    </row>
    <row r="1186" spans="1:21" x14ac:dyDescent="0.25">
      <c r="A1186" s="2">
        <v>44582</v>
      </c>
      <c r="B1186" s="21">
        <v>302.69000244140625</v>
      </c>
      <c r="C1186" s="21">
        <v>304.1099853515625</v>
      </c>
      <c r="D1186" s="21">
        <v>295.6099853515625</v>
      </c>
      <c r="E1186" s="21">
        <v>296.02999877929688</v>
      </c>
      <c r="F1186" s="16">
        <f>(StockData[[#This Row],[Close]]-E1187)/E1187</f>
        <v>-1.846819367207507E-2</v>
      </c>
      <c r="G1186" s="21">
        <v>57984400</v>
      </c>
      <c r="H1186" s="21">
        <f>IF(ISNUMBER(E1186),MAX($E$2:E1186),"")</f>
        <v>542.07000732421875</v>
      </c>
      <c r="I1186" s="21">
        <f>IF(AND(ISNUMBER(E1186),ISNUMBER(H1186)),E1186/H1186-1,"")</f>
        <v>-0.45388972867071453</v>
      </c>
      <c r="L1186"/>
      <c r="M1186"/>
      <c r="N1186" s="2">
        <v>44582</v>
      </c>
      <c r="O1186" s="21">
        <v>445.55999755859375</v>
      </c>
      <c r="P1186" s="21">
        <v>448.05999755859375</v>
      </c>
      <c r="Q1186" s="21">
        <v>437.95001220703131</v>
      </c>
      <c r="R1186" s="21">
        <v>437.98001098632813</v>
      </c>
      <c r="S1186">
        <v>202271200</v>
      </c>
      <c r="T1186" s="16">
        <f>(SP500_Data[[#This Row],[Close]]-R1187)/R1187</f>
        <v>-1.9630641328868215E-2</v>
      </c>
      <c r="U1186" s="21">
        <v>95484700</v>
      </c>
    </row>
    <row r="1187" spans="1:21" x14ac:dyDescent="0.25">
      <c r="A1187" s="2">
        <v>44581</v>
      </c>
      <c r="B1187" s="21">
        <v>309.07000732421875</v>
      </c>
      <c r="C1187" s="21">
        <v>311.64999389648438</v>
      </c>
      <c r="D1187" s="21">
        <v>301.1400146484375</v>
      </c>
      <c r="E1187" s="21">
        <v>301.60000610351563</v>
      </c>
      <c r="F1187" s="16">
        <f>(StockData[[#This Row],[Close]]-E1188)/E1188</f>
        <v>-5.7032952406037432E-3</v>
      </c>
      <c r="G1187" s="21">
        <v>35380700</v>
      </c>
      <c r="H1187" s="21">
        <f>IF(ISNUMBER(E1187),MAX($E$2:E1187),"")</f>
        <v>542.07000732421875</v>
      </c>
      <c r="I1187" s="21">
        <f>IF(AND(ISNUMBER(E1187),ISNUMBER(H1187)),E1187/H1187-1,"")</f>
        <v>-0.44361428961494831</v>
      </c>
      <c r="L1187"/>
      <c r="M1187"/>
      <c r="N1187" s="2">
        <v>44581</v>
      </c>
      <c r="O1187" s="21">
        <v>453.75</v>
      </c>
      <c r="P1187" s="21">
        <v>458.739990234375</v>
      </c>
      <c r="Q1187" s="21">
        <v>444.5</v>
      </c>
      <c r="R1187" s="21">
        <v>446.75</v>
      </c>
      <c r="S1187">
        <v>122379700</v>
      </c>
      <c r="T1187" s="16">
        <f>(SP500_Data[[#This Row],[Close]]-R1188)/R1188</f>
        <v>-1.1068068622025456E-2</v>
      </c>
      <c r="U1187" s="21">
        <v>98977500</v>
      </c>
    </row>
    <row r="1188" spans="1:21" x14ac:dyDescent="0.25">
      <c r="A1188" s="2">
        <v>44580</v>
      </c>
      <c r="B1188" s="21">
        <v>306.29000854492188</v>
      </c>
      <c r="C1188" s="21">
        <v>313.91000366210938</v>
      </c>
      <c r="D1188" s="21">
        <v>302.70001220703125</v>
      </c>
      <c r="E1188" s="21">
        <v>303.32998657226563</v>
      </c>
      <c r="F1188" s="16">
        <f>(StockData[[#This Row],[Close]]-E1189)/E1189</f>
        <v>2.2467956038149748E-3</v>
      </c>
      <c r="G1188" s="21">
        <v>45933900</v>
      </c>
      <c r="H1188" s="21">
        <f>IF(ISNUMBER(E1188),MAX($E$2:E1188),"")</f>
        <v>542.07000732421875</v>
      </c>
      <c r="I1188" s="21">
        <f>IF(AND(ISNUMBER(E1188),ISNUMBER(H1188)),E1188/H1188-1,"")</f>
        <v>-0.44042285595255182</v>
      </c>
      <c r="L1188"/>
      <c r="M1188"/>
      <c r="N1188" s="2">
        <v>44580</v>
      </c>
      <c r="O1188" s="21">
        <v>458.1300048828125</v>
      </c>
      <c r="P1188" s="21">
        <v>459.6099853515625</v>
      </c>
      <c r="Q1188" s="21">
        <v>451.45999145507813</v>
      </c>
      <c r="R1188" s="21">
        <v>451.75</v>
      </c>
      <c r="S1188">
        <v>109357600</v>
      </c>
      <c r="T1188" s="16">
        <f>(SP500_Data[[#This Row],[Close]]-R1189)/R1189</f>
        <v>-1.038355787810671E-2</v>
      </c>
      <c r="U1188" s="21">
        <v>137331600</v>
      </c>
    </row>
    <row r="1189" spans="1:21" x14ac:dyDescent="0.25">
      <c r="A1189" s="2">
        <v>44579</v>
      </c>
      <c r="B1189" s="21">
        <v>304.07000732421875</v>
      </c>
      <c r="C1189" s="21">
        <v>309.79998779296875</v>
      </c>
      <c r="D1189" s="21">
        <v>301.739990234375</v>
      </c>
      <c r="E1189" s="21">
        <v>302.64999389648438</v>
      </c>
      <c r="F1189" s="16">
        <f>(StockData[[#This Row],[Close]]-E1190)/E1190</f>
        <v>-2.4339194111662063E-2</v>
      </c>
      <c r="G1189" s="21">
        <v>42333200</v>
      </c>
      <c r="H1189" s="21">
        <f>IF(ISNUMBER(E1189),MAX($E$2:E1189),"")</f>
        <v>542.07000732421875</v>
      </c>
      <c r="I1189" s="21">
        <f>IF(AND(ISNUMBER(E1189),ISNUMBER(H1189)),E1189/H1189-1,"")</f>
        <v>-0.4416772929562478</v>
      </c>
      <c r="L1189"/>
      <c r="M1189"/>
      <c r="N1189" s="2">
        <v>44579</v>
      </c>
      <c r="O1189" s="21">
        <v>459.739990234375</v>
      </c>
      <c r="P1189" s="21">
        <v>459.95999145507813</v>
      </c>
      <c r="Q1189" s="21">
        <v>455.30999755859375</v>
      </c>
      <c r="R1189" s="21">
        <v>456.489990234375</v>
      </c>
      <c r="S1189">
        <v>109709100</v>
      </c>
      <c r="T1189" s="16">
        <f>(SP500_Data[[#This Row],[Close]]-R1190)/R1190</f>
        <v>-1.7709612163689849E-2</v>
      </c>
      <c r="U1189" s="21">
        <v>127637800</v>
      </c>
    </row>
    <row r="1190" spans="1:21" x14ac:dyDescent="0.25">
      <c r="A1190" s="2">
        <v>44575</v>
      </c>
      <c r="B1190" s="21">
        <v>304.25</v>
      </c>
      <c r="C1190" s="21">
        <v>310.82000732421875</v>
      </c>
      <c r="D1190" s="21">
        <v>303.75</v>
      </c>
      <c r="E1190" s="21">
        <v>310.20001220703125</v>
      </c>
      <c r="F1190" s="16">
        <f>(StockData[[#This Row],[Close]]-E1191)/E1191</f>
        <v>1.7716616241239463E-2</v>
      </c>
      <c r="G1190" s="21">
        <v>39846400</v>
      </c>
      <c r="H1190" s="21">
        <f>IF(ISNUMBER(E1190),MAX($E$2:E1190),"")</f>
        <v>542.07000732421875</v>
      </c>
      <c r="I1190" s="21">
        <f>IF(AND(ISNUMBER(E1190),ISNUMBER(H1190)),E1190/H1190-1,"")</f>
        <v>-0.42774916889748371</v>
      </c>
      <c r="L1190"/>
      <c r="M1190"/>
      <c r="N1190" s="2">
        <v>44575</v>
      </c>
      <c r="O1190" s="21">
        <v>461.19000244140625</v>
      </c>
      <c r="P1190" s="21">
        <v>465.08999633789063</v>
      </c>
      <c r="Q1190" s="21">
        <v>459.89999389648438</v>
      </c>
      <c r="R1190" s="21">
        <v>464.72000122070313</v>
      </c>
      <c r="S1190">
        <v>95890900</v>
      </c>
      <c r="T1190" s="16">
        <f>(SP500_Data[[#This Row],[Close]]-R1191)/R1191</f>
        <v>4.0902082084158823E-4</v>
      </c>
      <c r="U1190" s="21">
        <v>131939200</v>
      </c>
    </row>
    <row r="1191" spans="1:21" x14ac:dyDescent="0.25">
      <c r="A1191" s="2">
        <v>44574</v>
      </c>
      <c r="B1191" s="21">
        <v>320.47000122070313</v>
      </c>
      <c r="C1191" s="21">
        <v>320.8800048828125</v>
      </c>
      <c r="D1191" s="21">
        <v>304</v>
      </c>
      <c r="E1191" s="21">
        <v>304.79998779296875</v>
      </c>
      <c r="F1191" s="16">
        <f>(StockData[[#This Row],[Close]]-E1192)/E1192</f>
        <v>-4.2322561616466123E-2</v>
      </c>
      <c r="G1191" s="21">
        <v>45366000</v>
      </c>
      <c r="H1191" s="21">
        <f>IF(ISNUMBER(E1191),MAX($E$2:E1191),"")</f>
        <v>542.07000732421875</v>
      </c>
      <c r="I1191" s="21">
        <f>IF(AND(ISNUMBER(E1191),ISNUMBER(H1191)),E1191/H1191-1,"")</f>
        <v>-0.43771102685143748</v>
      </c>
      <c r="L1191"/>
      <c r="M1191"/>
      <c r="N1191" s="2">
        <v>44574</v>
      </c>
      <c r="O1191" s="21">
        <v>472.19000244140625</v>
      </c>
      <c r="P1191" s="21">
        <v>472.8800048828125</v>
      </c>
      <c r="Q1191" s="21">
        <v>463.44000244140625</v>
      </c>
      <c r="R1191" s="21">
        <v>464.52999877929688</v>
      </c>
      <c r="S1191">
        <v>91173100</v>
      </c>
      <c r="T1191" s="16">
        <f>(SP500_Data[[#This Row],[Close]]-R1192)/R1192</f>
        <v>-1.3778587715492093E-2</v>
      </c>
      <c r="U1191" s="21">
        <v>148559600</v>
      </c>
    </row>
    <row r="1192" spans="1:21" x14ac:dyDescent="0.25">
      <c r="A1192" s="2">
        <v>44573</v>
      </c>
      <c r="B1192" s="21">
        <v>319.67001342773438</v>
      </c>
      <c r="C1192" s="21">
        <v>323.41000366210938</v>
      </c>
      <c r="D1192" s="21">
        <v>317.07998657226563</v>
      </c>
      <c r="E1192" s="21">
        <v>318.26998901367188</v>
      </c>
      <c r="F1192" s="16">
        <f>(StockData[[#This Row],[Close]]-E1193)/E1193</f>
        <v>1.0445037502670458E-2</v>
      </c>
      <c r="G1192" s="21">
        <v>34372200</v>
      </c>
      <c r="H1192" s="21">
        <f>IF(ISNUMBER(E1192),MAX($E$2:E1192),"")</f>
        <v>542.07000732421875</v>
      </c>
      <c r="I1192" s="21">
        <f>IF(AND(ISNUMBER(E1192),ISNUMBER(H1192)),E1192/H1192-1,"")</f>
        <v>-0.41286183571615565</v>
      </c>
      <c r="L1192"/>
      <c r="M1192"/>
      <c r="N1192" s="2">
        <v>44573</v>
      </c>
      <c r="O1192" s="21">
        <v>471.58999633789063</v>
      </c>
      <c r="P1192" s="21">
        <v>473.20001220703131</v>
      </c>
      <c r="Q1192" s="21">
        <v>468.94000244140625</v>
      </c>
      <c r="R1192" s="21">
        <v>471.01998901367188</v>
      </c>
      <c r="S1192">
        <v>67605400</v>
      </c>
      <c r="T1192" s="16">
        <f>(SP500_Data[[#This Row],[Close]]-R1193)/R1193</f>
        <v>2.7035423388438E-3</v>
      </c>
      <c r="U1192" s="21">
        <v>86268800</v>
      </c>
    </row>
    <row r="1193" spans="1:21" x14ac:dyDescent="0.25">
      <c r="A1193" s="2">
        <v>44572</v>
      </c>
      <c r="B1193" s="21">
        <v>313.3800048828125</v>
      </c>
      <c r="C1193" s="21">
        <v>316.6099853515625</v>
      </c>
      <c r="D1193" s="21">
        <v>309.8900146484375</v>
      </c>
      <c r="E1193" s="21">
        <v>314.98001098632813</v>
      </c>
      <c r="F1193" s="16">
        <f>(StockData[[#This Row],[Close]]-E1194)/E1194</f>
        <v>2.2592738647576097E-3</v>
      </c>
      <c r="G1193" s="21">
        <v>29386800</v>
      </c>
      <c r="H1193" s="21">
        <f>IF(ISNUMBER(E1193),MAX($E$2:E1193),"")</f>
        <v>542.07000732421875</v>
      </c>
      <c r="I1193" s="21">
        <f>IF(AND(ISNUMBER(E1193),ISNUMBER(H1193)),E1193/H1193-1,"")</f>
        <v>-0.41893112193913595</v>
      </c>
      <c r="L1193"/>
      <c r="M1193"/>
      <c r="N1193" s="2">
        <v>44572</v>
      </c>
      <c r="O1193" s="21">
        <v>465.23001098632813</v>
      </c>
      <c r="P1193" s="21">
        <v>469.85000610351563</v>
      </c>
      <c r="Q1193" s="21">
        <v>462.04998779296869</v>
      </c>
      <c r="R1193" s="21">
        <v>469.75</v>
      </c>
      <c r="S1193">
        <v>74303100</v>
      </c>
      <c r="T1193" s="16">
        <f>(SP500_Data[[#This Row],[Close]]-R1194)/R1194</f>
        <v>9.10826866324475E-3</v>
      </c>
      <c r="U1193" s="21">
        <v>112669600</v>
      </c>
    </row>
    <row r="1194" spans="1:21" x14ac:dyDescent="0.25">
      <c r="A1194" s="2">
        <v>44571</v>
      </c>
      <c r="B1194" s="21">
        <v>309.489990234375</v>
      </c>
      <c r="C1194" s="21">
        <v>314.72000122070313</v>
      </c>
      <c r="D1194" s="21">
        <v>304.69000244140625</v>
      </c>
      <c r="E1194" s="21">
        <v>314.26998901367188</v>
      </c>
      <c r="F1194" s="16">
        <f>(StockData[[#This Row],[Close]]-E1195)/E1195</f>
        <v>7.3232856480801695E-4</v>
      </c>
      <c r="G1194" s="21">
        <v>44289500</v>
      </c>
      <c r="H1194" s="21">
        <f>IF(ISNUMBER(E1194),MAX($E$2:E1194),"")</f>
        <v>542.07000732421875</v>
      </c>
      <c r="I1194" s="21">
        <f>IF(AND(ISNUMBER(E1194),ISNUMBER(H1194)),E1194/H1194-1,"")</f>
        <v>-0.42024095639421144</v>
      </c>
      <c r="L1194"/>
      <c r="M1194"/>
      <c r="N1194" s="2">
        <v>44571</v>
      </c>
      <c r="O1194" s="21">
        <v>462.70001220703131</v>
      </c>
      <c r="P1194" s="21">
        <v>465.739990234375</v>
      </c>
      <c r="Q1194" s="21">
        <v>456.60000610351563</v>
      </c>
      <c r="R1194" s="21">
        <v>465.510009765625</v>
      </c>
      <c r="S1194">
        <v>119362000</v>
      </c>
      <c r="T1194" s="16">
        <f>(SP500_Data[[#This Row],[Close]]-R1195)/R1195</f>
        <v>-1.2443660598224155E-3</v>
      </c>
      <c r="U1194" s="21">
        <v>61858800</v>
      </c>
    </row>
    <row r="1195" spans="1:21" x14ac:dyDescent="0.25">
      <c r="A1195" s="2">
        <v>44568</v>
      </c>
      <c r="B1195" s="21">
        <v>314.14999389648438</v>
      </c>
      <c r="C1195" s="21">
        <v>316.5</v>
      </c>
      <c r="D1195" s="21">
        <v>310.08999633789063</v>
      </c>
      <c r="E1195" s="21">
        <v>314.04000854492188</v>
      </c>
      <c r="F1195" s="16">
        <f>(StockData[[#This Row],[Close]]-E1196)/E1196</f>
        <v>5.0976060794032606E-4</v>
      </c>
      <c r="G1195" s="21">
        <v>32720000</v>
      </c>
      <c r="H1195" s="21">
        <f>IF(ISNUMBER(E1195),MAX($E$2:E1195),"")</f>
        <v>542.07000732421875</v>
      </c>
      <c r="I1195" s="21">
        <f>IF(AND(ISNUMBER(E1195),ISNUMBER(H1195)),E1195/H1195-1,"")</f>
        <v>-0.42066521980233695</v>
      </c>
      <c r="L1195"/>
      <c r="M1195"/>
      <c r="N1195" s="2">
        <v>44568</v>
      </c>
      <c r="O1195" s="21">
        <v>467.95001220703131</v>
      </c>
      <c r="P1195" s="21">
        <v>469.20001220703131</v>
      </c>
      <c r="Q1195" s="21">
        <v>464.64999389648438</v>
      </c>
      <c r="R1195" s="21">
        <v>466.08999633789063</v>
      </c>
      <c r="S1195">
        <v>85111600</v>
      </c>
      <c r="T1195" s="16">
        <f>(SP500_Data[[#This Row],[Close]]-R1196)/R1196</f>
        <v>-3.9535113344948023E-3</v>
      </c>
      <c r="U1195" s="21">
        <v>73206500</v>
      </c>
    </row>
    <row r="1196" spans="1:21" x14ac:dyDescent="0.25">
      <c r="A1196" s="2">
        <v>44567</v>
      </c>
      <c r="B1196" s="21">
        <v>313.14999389648438</v>
      </c>
      <c r="C1196" s="21">
        <v>318.70001220703125</v>
      </c>
      <c r="D1196" s="21">
        <v>311.489990234375</v>
      </c>
      <c r="E1196" s="21">
        <v>313.8800048828125</v>
      </c>
      <c r="F1196" s="16">
        <f>(StockData[[#This Row],[Close]]-E1197)/E1197</f>
        <v>-7.9018900101667389E-3</v>
      </c>
      <c r="G1196" s="21">
        <v>39646100</v>
      </c>
      <c r="H1196" s="21">
        <f>IF(ISNUMBER(E1196),MAX($E$2:E1196),"")</f>
        <v>542.07000732421875</v>
      </c>
      <c r="I1196" s="21">
        <f>IF(AND(ISNUMBER(E1196),ISNUMBER(H1196)),E1196/H1196-1,"")</f>
        <v>-0.42096039138524588</v>
      </c>
      <c r="L1196"/>
      <c r="M1196"/>
      <c r="N1196" s="2">
        <v>44567</v>
      </c>
      <c r="O1196" s="21">
        <v>467.8900146484375</v>
      </c>
      <c r="P1196" s="21">
        <v>470.82000732421869</v>
      </c>
      <c r="Q1196" s="21">
        <v>465.42999267578131</v>
      </c>
      <c r="R1196" s="21">
        <v>467.94000244140625</v>
      </c>
      <c r="S1196">
        <v>86858900</v>
      </c>
      <c r="T1196" s="16">
        <f>(SP500_Data[[#This Row],[Close]]-R1197)/R1197</f>
        <v>-9.3941337550550966E-4</v>
      </c>
      <c r="U1196" s="21">
        <v>72762000</v>
      </c>
    </row>
    <row r="1197" spans="1:21" x14ac:dyDescent="0.25">
      <c r="A1197" s="2">
        <v>44566</v>
      </c>
      <c r="B1197" s="21">
        <v>325.8599853515625</v>
      </c>
      <c r="C1197" s="21">
        <v>326.07000732421875</v>
      </c>
      <c r="D1197" s="21">
        <v>315.98001098632813</v>
      </c>
      <c r="E1197" s="21">
        <v>316.3800048828125</v>
      </c>
      <c r="F1197" s="16">
        <f>(StockData[[#This Row],[Close]]-E1198)/E1198</f>
        <v>-3.8387904647064278E-2</v>
      </c>
      <c r="G1197" s="21">
        <v>40054300</v>
      </c>
      <c r="H1197" s="21">
        <f>IF(ISNUMBER(E1197),MAX($E$2:E1197),"")</f>
        <v>542.07000732421875</v>
      </c>
      <c r="I1197" s="21">
        <f>IF(AND(ISNUMBER(E1197),ISNUMBER(H1197)),E1197/H1197-1,"")</f>
        <v>-0.41634844096146106</v>
      </c>
      <c r="L1197"/>
      <c r="M1197"/>
      <c r="N1197" s="2">
        <v>44566</v>
      </c>
      <c r="O1197" s="21">
        <v>477.16000366210938</v>
      </c>
      <c r="P1197" s="21">
        <v>477.98001098632813</v>
      </c>
      <c r="Q1197" s="21">
        <v>468.27999877929688</v>
      </c>
      <c r="R1197" s="21">
        <v>468.3800048828125</v>
      </c>
      <c r="S1197">
        <v>104538900</v>
      </c>
      <c r="T1197" s="16">
        <f>(SP500_Data[[#This Row],[Close]]-R1198)/R1198</f>
        <v>-1.9202142486770699E-2</v>
      </c>
      <c r="U1197" s="21">
        <v>57315600</v>
      </c>
    </row>
    <row r="1198" spans="1:21" x14ac:dyDescent="0.25">
      <c r="A1198" s="2">
        <v>44565</v>
      </c>
      <c r="B1198" s="21">
        <v>334.82998657226563</v>
      </c>
      <c r="C1198" s="21">
        <v>335.20001220703125</v>
      </c>
      <c r="D1198" s="21">
        <v>326.1199951171875</v>
      </c>
      <c r="E1198" s="21">
        <v>329.010009765625</v>
      </c>
      <c r="F1198" s="16">
        <f>(StockData[[#This Row],[Close]]-E1199)/E1199</f>
        <v>-1.7147095547050038E-2</v>
      </c>
      <c r="G1198" s="21">
        <v>32674300</v>
      </c>
      <c r="H1198" s="21">
        <f>IF(ISNUMBER(E1198),MAX($E$2:E1198),"")</f>
        <v>542.07000732421875</v>
      </c>
      <c r="I1198" s="21">
        <f>IF(AND(ISNUMBER(E1198),ISNUMBER(H1198)),E1198/H1198-1,"")</f>
        <v>-0.39304885841278425</v>
      </c>
      <c r="L1198"/>
      <c r="M1198"/>
      <c r="N1198" s="2">
        <v>44565</v>
      </c>
      <c r="O1198" s="21">
        <v>479.22000122070313</v>
      </c>
      <c r="P1198" s="21">
        <v>479.98001098632813</v>
      </c>
      <c r="Q1198" s="21">
        <v>475.57998657226563</v>
      </c>
      <c r="R1198" s="21">
        <v>477.54998779296869</v>
      </c>
      <c r="S1198">
        <v>71178700</v>
      </c>
      <c r="T1198" s="16">
        <f>(SP500_Data[[#This Row],[Close]]-R1199)/R1199</f>
        <v>-3.3493890638977336E-4</v>
      </c>
      <c r="U1198" s="21">
        <v>50625600</v>
      </c>
    </row>
    <row r="1199" spans="1:21" x14ac:dyDescent="0.25">
      <c r="A1199" s="2">
        <v>44564</v>
      </c>
      <c r="B1199" s="21">
        <v>335.35000610351563</v>
      </c>
      <c r="C1199" s="21">
        <v>338</v>
      </c>
      <c r="D1199" s="21">
        <v>329.77999877929688</v>
      </c>
      <c r="E1199" s="21">
        <v>334.75</v>
      </c>
      <c r="F1199" s="16">
        <f>(StockData[[#This Row],[Close]]-E1200)/E1200</f>
        <v>-4.6681948442788704E-3</v>
      </c>
      <c r="G1199" s="21">
        <v>28865100</v>
      </c>
      <c r="H1199" s="21">
        <f>IF(ISNUMBER(E1199),MAX($E$2:E1199),"")</f>
        <v>542.07000732421875</v>
      </c>
      <c r="I1199" s="21">
        <f>IF(AND(ISNUMBER(E1199),ISNUMBER(H1199)),E1199/H1199-1,"")</f>
        <v>-0.38245983825520546</v>
      </c>
      <c r="L1199"/>
      <c r="M1199"/>
      <c r="N1199" s="2">
        <v>44564</v>
      </c>
      <c r="O1199" s="21">
        <v>476.29998779296869</v>
      </c>
      <c r="P1199" s="21">
        <v>477.85000610351563</v>
      </c>
      <c r="Q1199" s="21">
        <v>473.85000610351563</v>
      </c>
      <c r="R1199" s="21">
        <v>477.70999145507813</v>
      </c>
      <c r="S1199">
        <v>72668200</v>
      </c>
      <c r="T1199" s="16">
        <f>(SP500_Data[[#This Row],[Close]]-R1200)/R1200</f>
        <v>5.7899613640617475E-3</v>
      </c>
      <c r="U1199" s="21">
        <v>47858300</v>
      </c>
    </row>
    <row r="1200" spans="1:21" x14ac:dyDescent="0.25">
      <c r="A1200" s="2">
        <v>44561</v>
      </c>
      <c r="B1200" s="21">
        <v>338.510009765625</v>
      </c>
      <c r="C1200" s="21">
        <v>339.3599853515625</v>
      </c>
      <c r="D1200" s="21">
        <v>335.85000610351563</v>
      </c>
      <c r="E1200" s="21">
        <v>336.32000732421875</v>
      </c>
      <c r="F1200" s="16">
        <f>(StockData[[#This Row],[Close]]-E1201)/E1201</f>
        <v>-8.8412116445981143E-3</v>
      </c>
      <c r="G1200" s="21">
        <v>18000800</v>
      </c>
      <c r="H1200" s="21">
        <f>IF(ISNUMBER(E1200),MAX($E$2:E1200),"")</f>
        <v>542.07000732421875</v>
      </c>
      <c r="I1200" s="21">
        <f>IF(AND(ISNUMBER(E1200),ISNUMBER(H1200)),E1200/H1200-1,"")</f>
        <v>-0.37956351987749504</v>
      </c>
      <c r="L1200"/>
      <c r="M1200"/>
      <c r="N1200" s="2">
        <v>44561</v>
      </c>
      <c r="O1200" s="21">
        <v>475.6400146484375</v>
      </c>
      <c r="P1200" s="21">
        <v>476.8599853515625</v>
      </c>
      <c r="Q1200" s="21">
        <v>474.67001342773438</v>
      </c>
      <c r="R1200" s="21">
        <v>474.95999145507813</v>
      </c>
      <c r="S1200">
        <v>65237400</v>
      </c>
      <c r="T1200" s="16">
        <f>(SP500_Data[[#This Row],[Close]]-R1201)/R1201</f>
        <v>-2.5201869073463749E-3</v>
      </c>
      <c r="U1200" s="21">
        <v>48857500</v>
      </c>
    </row>
    <row r="1201" spans="1:21" x14ac:dyDescent="0.25">
      <c r="A1201" s="2">
        <v>44560</v>
      </c>
      <c r="B1201" s="21">
        <v>341.91000366210938</v>
      </c>
      <c r="C1201" s="21">
        <v>343.1300048828125</v>
      </c>
      <c r="D1201" s="21">
        <v>338.82000732421875</v>
      </c>
      <c r="E1201" s="21">
        <v>339.32000732421875</v>
      </c>
      <c r="F1201" s="16">
        <f>(StockData[[#This Row],[Close]]-E1202)/E1202</f>
        <v>-7.6911969262342993E-3</v>
      </c>
      <c r="G1201" s="21">
        <v>15994500</v>
      </c>
      <c r="H1201" s="21">
        <f>IF(ISNUMBER(E1201),MAX($E$2:E1201),"")</f>
        <v>542.07000732421875</v>
      </c>
      <c r="I1201" s="21">
        <f>IF(AND(ISNUMBER(E1201),ISNUMBER(H1201)),E1201/H1201-1,"")</f>
        <v>-0.37402917936895319</v>
      </c>
      <c r="L1201"/>
      <c r="M1201"/>
      <c r="N1201" s="2">
        <v>44560</v>
      </c>
      <c r="O1201" s="21">
        <v>477.92999267578131</v>
      </c>
      <c r="P1201" s="21">
        <v>479</v>
      </c>
      <c r="Q1201" s="21">
        <v>475.67001342773438</v>
      </c>
      <c r="R1201" s="21">
        <v>476.16000366210938</v>
      </c>
      <c r="S1201">
        <v>55329000</v>
      </c>
      <c r="T1201" s="16">
        <f>(SP500_Data[[#This Row],[Close]]-R1202)/R1202</f>
        <v>-2.7645289726202721E-3</v>
      </c>
      <c r="U1201" s="21">
        <v>46980500</v>
      </c>
    </row>
    <row r="1202" spans="1:21" x14ac:dyDescent="0.25">
      <c r="A1202" s="2">
        <v>44559</v>
      </c>
      <c r="B1202" s="21">
        <v>341.29998779296875</v>
      </c>
      <c r="C1202" s="21">
        <v>344.29998779296875</v>
      </c>
      <c r="D1202" s="21">
        <v>339.67999267578125</v>
      </c>
      <c r="E1202" s="21">
        <v>341.95001220703125</v>
      </c>
      <c r="F1202" s="16">
        <f>(StockData[[#This Row],[Close]]-E1203)/E1203</f>
        <v>2.0513178228021979E-3</v>
      </c>
      <c r="G1202" s="21">
        <v>15042000</v>
      </c>
      <c r="H1202" s="21">
        <f>IF(ISNUMBER(E1202),MAX($E$2:E1202),"")</f>
        <v>542.07000732421875</v>
      </c>
      <c r="I1202" s="21">
        <f>IF(AND(ISNUMBER(E1202),ISNUMBER(H1202)),E1202/H1202-1,"")</f>
        <v>-0.36917739851541587</v>
      </c>
      <c r="L1202"/>
      <c r="M1202"/>
      <c r="N1202" s="2">
        <v>44559</v>
      </c>
      <c r="O1202" s="21">
        <v>476.98001098632813</v>
      </c>
      <c r="P1202" s="21">
        <v>478.55999755859375</v>
      </c>
      <c r="Q1202" s="21">
        <v>475.92001342773438</v>
      </c>
      <c r="R1202" s="21">
        <v>477.48001098632813</v>
      </c>
      <c r="S1202">
        <v>54503000</v>
      </c>
      <c r="T1202" s="16">
        <f>(SP500_Data[[#This Row],[Close]]-R1203)/R1203</f>
        <v>1.2792079086265803E-3</v>
      </c>
      <c r="U1202" s="21">
        <v>53466700</v>
      </c>
    </row>
    <row r="1203" spans="1:21" x14ac:dyDescent="0.25">
      <c r="A1203" s="2">
        <v>44558</v>
      </c>
      <c r="B1203" s="21">
        <v>343.14999389648438</v>
      </c>
      <c r="C1203" s="21">
        <v>343.80999755859375</v>
      </c>
      <c r="D1203" s="21">
        <v>340.32000732421875</v>
      </c>
      <c r="E1203" s="21">
        <v>341.25</v>
      </c>
      <c r="F1203" s="16">
        <f>(StockData[[#This Row],[Close]]-E1204)/E1204</f>
        <v>-3.5041967126745836E-3</v>
      </c>
      <c r="G1203" s="21">
        <v>15661500</v>
      </c>
      <c r="H1203" s="21">
        <f>IF(ISNUMBER(E1203),MAX($E$2:E1203),"")</f>
        <v>542.07000732421875</v>
      </c>
      <c r="I1203" s="21">
        <f>IF(AND(ISNUMBER(E1203),ISNUMBER(H1203)),E1203/H1203-1,"")</f>
        <v>-0.37046876715336485</v>
      </c>
      <c r="L1203"/>
      <c r="M1203"/>
      <c r="N1203" s="2">
        <v>44558</v>
      </c>
      <c r="O1203" s="21">
        <v>477.72000122070313</v>
      </c>
      <c r="P1203" s="21">
        <v>478.80999755859375</v>
      </c>
      <c r="Q1203" s="21">
        <v>476.05999755859375</v>
      </c>
      <c r="R1203" s="21">
        <v>476.8699951171875</v>
      </c>
      <c r="S1203">
        <v>47274600</v>
      </c>
      <c r="T1203" s="16">
        <f>(SP500_Data[[#This Row],[Close]]-R1204)/R1204</f>
        <v>-8.1719532426157001E-4</v>
      </c>
      <c r="U1203" s="21">
        <v>34848500</v>
      </c>
    </row>
    <row r="1204" spans="1:21" x14ac:dyDescent="0.25">
      <c r="A1204" s="2">
        <v>44557</v>
      </c>
      <c r="B1204" s="21">
        <v>335.45999145507813</v>
      </c>
      <c r="C1204" s="21">
        <v>342.48001098632813</v>
      </c>
      <c r="D1204" s="21">
        <v>335.42999267578125</v>
      </c>
      <c r="E1204" s="21">
        <v>342.45001220703125</v>
      </c>
      <c r="F1204" s="16">
        <f>(StockData[[#This Row],[Close]]-E1205)/E1205</f>
        <v>2.3185663476707929E-2</v>
      </c>
      <c r="G1204" s="21">
        <v>19947000</v>
      </c>
      <c r="H1204" s="21">
        <f>IF(ISNUMBER(E1204),MAX($E$2:E1204),"")</f>
        <v>542.07000732421875</v>
      </c>
      <c r="I1204" s="21">
        <f>IF(AND(ISNUMBER(E1204),ISNUMBER(H1204)),E1204/H1204-1,"")</f>
        <v>-0.36825500843065884</v>
      </c>
      <c r="L1204"/>
      <c r="M1204"/>
      <c r="N1204" s="2">
        <v>44557</v>
      </c>
      <c r="O1204" s="21">
        <v>472.05999755859375</v>
      </c>
      <c r="P1204" s="21">
        <v>477.30999755859375</v>
      </c>
      <c r="Q1204" s="21">
        <v>472.010009765625</v>
      </c>
      <c r="R1204" s="21">
        <v>477.260009765625</v>
      </c>
      <c r="S1204">
        <v>56808600</v>
      </c>
      <c r="T1204" s="16">
        <f>(SP500_Data[[#This Row],[Close]]-R1205)/R1205</f>
        <v>1.4152153794584538E-2</v>
      </c>
      <c r="U1204" s="21">
        <v>69429700</v>
      </c>
    </row>
    <row r="1205" spans="1:21" x14ac:dyDescent="0.25">
      <c r="A1205" s="2">
        <v>44553</v>
      </c>
      <c r="B1205" s="21">
        <v>332.75</v>
      </c>
      <c r="C1205" s="21">
        <v>336.3900146484375</v>
      </c>
      <c r="D1205" s="21">
        <v>332.73001098632813</v>
      </c>
      <c r="E1205" s="21">
        <v>334.69000244140625</v>
      </c>
      <c r="F1205" s="16">
        <f>(StockData[[#This Row],[Close]]-E1206)/E1206</f>
        <v>4.4717592430615098E-3</v>
      </c>
      <c r="G1205" s="21">
        <v>19617800</v>
      </c>
      <c r="H1205" s="21">
        <f>IF(ISNUMBER(E1205),MAX($E$2:E1205),"")</f>
        <v>542.07000732421875</v>
      </c>
      <c r="I1205" s="21">
        <f>IF(AND(ISNUMBER(E1205),ISNUMBER(H1205)),E1205/H1205-1,"")</f>
        <v>-0.38257052056151852</v>
      </c>
      <c r="L1205"/>
      <c r="M1205"/>
      <c r="N1205" s="2">
        <v>44553</v>
      </c>
      <c r="O1205" s="21">
        <v>468.75</v>
      </c>
      <c r="P1205" s="21">
        <v>472.19000244140625</v>
      </c>
      <c r="Q1205" s="21">
        <v>468.6400146484375</v>
      </c>
      <c r="R1205" s="21">
        <v>470.60000610351563</v>
      </c>
      <c r="S1205">
        <v>56439700</v>
      </c>
      <c r="T1205" s="16">
        <f>(SP500_Data[[#This Row],[Close]]-R1206)/R1206</f>
        <v>6.2220779724149649E-3</v>
      </c>
      <c r="U1205" s="21">
        <v>51149100</v>
      </c>
    </row>
    <row r="1206" spans="1:21" x14ac:dyDescent="0.25">
      <c r="A1206" s="2">
        <v>44552</v>
      </c>
      <c r="B1206" s="21">
        <v>328.29998779296875</v>
      </c>
      <c r="C1206" s="21">
        <v>333.6099853515625</v>
      </c>
      <c r="D1206" s="21">
        <v>325.75</v>
      </c>
      <c r="E1206" s="21">
        <v>333.20001220703125</v>
      </c>
      <c r="F1206" s="16">
        <f>(StockData[[#This Row],[Close]]-E1207)/E1207</f>
        <v>1.8057391022672186E-2</v>
      </c>
      <c r="G1206" s="21">
        <v>24831500</v>
      </c>
      <c r="H1206" s="21">
        <f>IF(ISNUMBER(E1206),MAX($E$2:E1206),"")</f>
        <v>542.07000732421875</v>
      </c>
      <c r="I1206" s="21">
        <f>IF(AND(ISNUMBER(E1206),ISNUMBER(H1206)),E1206/H1206-1,"")</f>
        <v>-0.38531922499866289</v>
      </c>
      <c r="L1206"/>
      <c r="M1206"/>
      <c r="N1206" s="2">
        <v>44552</v>
      </c>
      <c r="O1206" s="21">
        <v>462.79000854492188</v>
      </c>
      <c r="P1206" s="21">
        <v>467.80999755859375</v>
      </c>
      <c r="Q1206" s="21">
        <v>462.57998657226563</v>
      </c>
      <c r="R1206" s="21">
        <v>467.69000244140625</v>
      </c>
      <c r="S1206">
        <v>58890200</v>
      </c>
      <c r="T1206" s="16">
        <f>(SP500_Data[[#This Row],[Close]]-R1207)/R1207</f>
        <v>9.9987148689660629E-3</v>
      </c>
      <c r="U1206" s="21">
        <v>50405200</v>
      </c>
    </row>
    <row r="1207" spans="1:21" x14ac:dyDescent="0.25">
      <c r="A1207" s="2">
        <v>44551</v>
      </c>
      <c r="B1207" s="21">
        <v>323.29000854492188</v>
      </c>
      <c r="C1207" s="21">
        <v>327.73001098632813</v>
      </c>
      <c r="D1207" s="21">
        <v>319.79998779296875</v>
      </c>
      <c r="E1207" s="21">
        <v>327.29000854492188</v>
      </c>
      <c r="F1207" s="16">
        <f>(StockData[[#This Row],[Close]]-E1208)/E1208</f>
        <v>2.3069003151921751E-2</v>
      </c>
      <c r="G1207" s="21">
        <v>24740600</v>
      </c>
      <c r="H1207" s="21">
        <f>IF(ISNUMBER(E1207),MAX($E$2:E1207),"")</f>
        <v>542.07000732421875</v>
      </c>
      <c r="I1207" s="21">
        <f>IF(AND(ISNUMBER(E1207),ISNUMBER(H1207)),E1207/H1207-1,"")</f>
        <v>-0.39622188255627711</v>
      </c>
      <c r="L1207"/>
      <c r="M1207"/>
      <c r="N1207" s="2">
        <v>44551</v>
      </c>
      <c r="O1207" s="21">
        <v>458.6099853515625</v>
      </c>
      <c r="P1207" s="21">
        <v>463.20999145507813</v>
      </c>
      <c r="Q1207" s="21">
        <v>456.30999755859375</v>
      </c>
      <c r="R1207" s="21">
        <v>463.05999755859375</v>
      </c>
      <c r="S1207">
        <v>69806300</v>
      </c>
      <c r="T1207" s="16">
        <f>(SP500_Data[[#This Row],[Close]]-R1208)/R1208</f>
        <v>1.7758992432984982E-2</v>
      </c>
      <c r="U1207" s="21">
        <v>66390600</v>
      </c>
    </row>
    <row r="1208" spans="1:21" x14ac:dyDescent="0.25">
      <c r="A1208" s="2">
        <v>44550</v>
      </c>
      <c r="B1208" s="21">
        <v>320.04998779296875</v>
      </c>
      <c r="C1208" s="21">
        <v>322.79998779296875</v>
      </c>
      <c r="D1208" s="21">
        <v>317.57000732421875</v>
      </c>
      <c r="E1208" s="21">
        <v>319.91000366210938</v>
      </c>
      <c r="F1208" s="16">
        <f>(StockData[[#This Row],[Close]]-E1209)/E1209</f>
        <v>-1.2013540078780216E-2</v>
      </c>
      <c r="G1208" s="21">
        <v>28326500</v>
      </c>
      <c r="H1208" s="21">
        <f>IF(ISNUMBER(E1208),MAX($E$2:E1208),"")</f>
        <v>542.07000732421875</v>
      </c>
      <c r="I1208" s="21">
        <f>IF(AND(ISNUMBER(E1208),ISNUMBER(H1208)),E1208/H1208-1,"")</f>
        <v>-0.40983636921500577</v>
      </c>
      <c r="L1208"/>
      <c r="M1208"/>
      <c r="N1208" s="2">
        <v>44550</v>
      </c>
      <c r="O1208" s="21">
        <v>454.48001098632813</v>
      </c>
      <c r="P1208" s="21">
        <v>455.39999389648438</v>
      </c>
      <c r="Q1208" s="21">
        <v>451.1400146484375</v>
      </c>
      <c r="R1208" s="21">
        <v>454.98001098632813</v>
      </c>
      <c r="S1208">
        <v>107134800</v>
      </c>
      <c r="T1208" s="16">
        <f>(SP500_Data[[#This Row],[Close]]-R1209)/R1209</f>
        <v>-1.0633405490204407E-2</v>
      </c>
      <c r="U1208" s="21">
        <v>52847100</v>
      </c>
    </row>
    <row r="1209" spans="1:21" x14ac:dyDescent="0.25">
      <c r="A1209" s="2">
        <v>44547</v>
      </c>
      <c r="B1209" s="21">
        <v>320.8800048828125</v>
      </c>
      <c r="C1209" s="21">
        <v>324.92001342773438</v>
      </c>
      <c r="D1209" s="21">
        <v>317.25</v>
      </c>
      <c r="E1209" s="21">
        <v>323.79998779296875</v>
      </c>
      <c r="F1209" s="16">
        <f>(StockData[[#This Row],[Close]]-E1210)/E1210</f>
        <v>-3.3856759747003732E-3</v>
      </c>
      <c r="G1209" s="21">
        <v>47750300</v>
      </c>
      <c r="H1209" s="21">
        <f>IF(ISNUMBER(E1209),MAX($E$2:E1209),"")</f>
        <v>542.07000732421875</v>
      </c>
      <c r="I1209" s="21">
        <f>IF(AND(ISNUMBER(E1209),ISNUMBER(H1209)),E1209/H1209-1,"")</f>
        <v>-0.40266020363067245</v>
      </c>
      <c r="L1209"/>
      <c r="M1209"/>
      <c r="N1209" s="2">
        <v>44547</v>
      </c>
      <c r="O1209" s="21">
        <v>461.54998779296869</v>
      </c>
      <c r="P1209" s="21">
        <v>464.739990234375</v>
      </c>
      <c r="Q1209" s="21">
        <v>458.05999755859375</v>
      </c>
      <c r="R1209" s="21">
        <v>459.8699951171875</v>
      </c>
      <c r="S1209">
        <v>135511600</v>
      </c>
      <c r="T1209" s="16">
        <f>(SP500_Data[[#This Row],[Close]]-R1210)/R1210</f>
        <v>-1.4106585738330525E-2</v>
      </c>
      <c r="U1209" s="21">
        <v>52509800</v>
      </c>
    </row>
    <row r="1210" spans="1:21" x14ac:dyDescent="0.25">
      <c r="A1210" s="2">
        <v>44546</v>
      </c>
      <c r="B1210" s="21">
        <v>335.70999145507813</v>
      </c>
      <c r="C1210" s="21">
        <v>336.760009765625</v>
      </c>
      <c r="D1210" s="21">
        <v>323.01998901367188</v>
      </c>
      <c r="E1210" s="21">
        <v>324.89999389648438</v>
      </c>
      <c r="F1210" s="16">
        <f>(StockData[[#This Row],[Close]]-E1211)/E1211</f>
        <v>-2.9134917608921035E-2</v>
      </c>
      <c r="G1210" s="21">
        <v>35034800</v>
      </c>
      <c r="H1210" s="21">
        <f>IF(ISNUMBER(E1210),MAX($E$2:E1210),"")</f>
        <v>542.07000732421875</v>
      </c>
      <c r="I1210" s="21">
        <f>IF(AND(ISNUMBER(E1210),ISNUMBER(H1210)),E1210/H1210-1,"")</f>
        <v>-0.40063093418456242</v>
      </c>
      <c r="L1210"/>
      <c r="M1210"/>
      <c r="N1210" s="2">
        <v>44546</v>
      </c>
      <c r="O1210" s="21">
        <v>472.57000732421869</v>
      </c>
      <c r="P1210" s="21">
        <v>472.8699951171875</v>
      </c>
      <c r="Q1210" s="21">
        <v>464.79998779296869</v>
      </c>
      <c r="R1210" s="21">
        <v>466.45001220703131</v>
      </c>
      <c r="S1210">
        <v>116568600</v>
      </c>
      <c r="T1210" s="16">
        <f>(SP500_Data[[#This Row],[Close]]-R1211)/R1211</f>
        <v>-8.818516452741957E-3</v>
      </c>
      <c r="U1210" s="21">
        <v>48908400</v>
      </c>
    </row>
    <row r="1211" spans="1:21" x14ac:dyDescent="0.25">
      <c r="A1211" s="2">
        <v>44545</v>
      </c>
      <c r="B1211" s="21">
        <v>328.6099853515625</v>
      </c>
      <c r="C1211" s="21">
        <v>335.19000244140625</v>
      </c>
      <c r="D1211" s="21">
        <v>324.5</v>
      </c>
      <c r="E1211" s="21">
        <v>334.64999389648438</v>
      </c>
      <c r="F1211" s="16">
        <f>(StockData[[#This Row],[Close]]-E1212)/E1212</f>
        <v>1.9217876679575186E-2</v>
      </c>
      <c r="G1211" s="21">
        <v>35381100</v>
      </c>
      <c r="H1211" s="21">
        <f>IF(ISNUMBER(E1211),MAX($E$2:E1211),"")</f>
        <v>542.07000732421875</v>
      </c>
      <c r="I1211" s="21">
        <f>IF(AND(ISNUMBER(E1211),ISNUMBER(H1211)),E1211/H1211-1,"")</f>
        <v>-0.38264432753180144</v>
      </c>
      <c r="L1211"/>
      <c r="M1211"/>
      <c r="N1211" s="2">
        <v>44545</v>
      </c>
      <c r="O1211" s="21">
        <v>463.42001342773438</v>
      </c>
      <c r="P1211" s="21">
        <v>470.8599853515625</v>
      </c>
      <c r="Q1211" s="21">
        <v>460.739990234375</v>
      </c>
      <c r="R1211" s="21">
        <v>470.60000610351563</v>
      </c>
      <c r="S1211">
        <v>116899300</v>
      </c>
      <c r="T1211" s="16">
        <f>(SP500_Data[[#This Row],[Close]]-R1212)/R1212</f>
        <v>1.5625045279773014E-2</v>
      </c>
      <c r="U1211" s="21">
        <v>48433600</v>
      </c>
    </row>
    <row r="1212" spans="1:21" x14ac:dyDescent="0.25">
      <c r="A1212" s="2">
        <v>44544</v>
      </c>
      <c r="B1212" s="21">
        <v>333.22000122070313</v>
      </c>
      <c r="C1212" s="21">
        <v>334.6400146484375</v>
      </c>
      <c r="D1212" s="21">
        <v>324.1099853515625</v>
      </c>
      <c r="E1212" s="21">
        <v>328.33999633789063</v>
      </c>
      <c r="F1212" s="16">
        <f>(StockData[[#This Row],[Close]]-E1213)/E1213</f>
        <v>-3.2586911483466333E-2</v>
      </c>
      <c r="G1212" s="21">
        <v>44438700</v>
      </c>
      <c r="H1212" s="21">
        <f>IF(ISNUMBER(E1212),MAX($E$2:E1212),"")</f>
        <v>542.07000732421875</v>
      </c>
      <c r="I1212" s="21">
        <f>IF(AND(ISNUMBER(E1212),ISNUMBER(H1212)),E1212/H1212-1,"")</f>
        <v>-0.3942848858975766</v>
      </c>
      <c r="L1212"/>
      <c r="M1212"/>
      <c r="N1212" s="2">
        <v>44544</v>
      </c>
      <c r="O1212" s="21">
        <v>463.08999633789063</v>
      </c>
      <c r="P1212" s="21">
        <v>465.739990234375</v>
      </c>
      <c r="Q1212" s="21">
        <v>460.25</v>
      </c>
      <c r="R1212" s="21">
        <v>463.3599853515625</v>
      </c>
      <c r="S1212">
        <v>97264100</v>
      </c>
      <c r="T1212" s="16">
        <f>(SP500_Data[[#This Row],[Close]]-R1213)/R1213</f>
        <v>-6.8800435567337153E-3</v>
      </c>
      <c r="U1212" s="21">
        <v>70162400</v>
      </c>
    </row>
    <row r="1213" spans="1:21" x14ac:dyDescent="0.25">
      <c r="A1213" s="2">
        <v>44543</v>
      </c>
      <c r="B1213" s="21">
        <v>340.67999267578125</v>
      </c>
      <c r="C1213" s="21">
        <v>343.79000854492188</v>
      </c>
      <c r="D1213" s="21">
        <v>339.07998657226563</v>
      </c>
      <c r="E1213" s="21">
        <v>339.39999389648438</v>
      </c>
      <c r="F1213" s="16">
        <f>(StockData[[#This Row],[Close]]-E1214)/E1214</f>
        <v>-9.1668551705127548E-3</v>
      </c>
      <c r="G1213" s="21">
        <v>28899400</v>
      </c>
      <c r="H1213" s="21">
        <f>IF(ISNUMBER(E1213),MAX($E$2:E1213),"")</f>
        <v>542.07000732421875</v>
      </c>
      <c r="I1213" s="21">
        <f>IF(AND(ISNUMBER(E1213),ISNUMBER(H1213)),E1213/H1213-1,"")</f>
        <v>-0.37388162172661021</v>
      </c>
      <c r="L1213"/>
      <c r="M1213"/>
      <c r="N1213" s="2">
        <v>44543</v>
      </c>
      <c r="O1213" s="21">
        <v>470.19000244140625</v>
      </c>
      <c r="P1213" s="21">
        <v>470.55999755859375</v>
      </c>
      <c r="Q1213" s="21">
        <v>466.26998901367188</v>
      </c>
      <c r="R1213" s="21">
        <v>466.57000732421869</v>
      </c>
      <c r="S1213">
        <v>87724700</v>
      </c>
      <c r="T1213" s="16">
        <f>(SP500_Data[[#This Row],[Close]]-R1214)/R1214</f>
        <v>-8.8583570477624596E-3</v>
      </c>
      <c r="U1213" s="21">
        <v>51437900</v>
      </c>
    </row>
    <row r="1214" spans="1:21" x14ac:dyDescent="0.25">
      <c r="A1214" s="2">
        <v>44540</v>
      </c>
      <c r="B1214" s="21">
        <v>334.98001098632813</v>
      </c>
      <c r="C1214" s="21">
        <v>343</v>
      </c>
      <c r="D1214" s="21">
        <v>334.79000854492188</v>
      </c>
      <c r="E1214" s="21">
        <v>342.54000854492188</v>
      </c>
      <c r="F1214" s="16">
        <f>(StockData[[#This Row],[Close]]-E1215)/E1215</f>
        <v>2.8339844696588307E-2</v>
      </c>
      <c r="G1214" s="21">
        <v>38095700</v>
      </c>
      <c r="H1214" s="21">
        <f>IF(ISNUMBER(E1214),MAX($E$2:E1214),"")</f>
        <v>542.07000732421875</v>
      </c>
      <c r="I1214" s="21">
        <f>IF(AND(ISNUMBER(E1214),ISNUMBER(H1214)),E1214/H1214-1,"")</f>
        <v>-0.36808898497118936</v>
      </c>
      <c r="L1214"/>
      <c r="M1214"/>
      <c r="N1214" s="2">
        <v>44540</v>
      </c>
      <c r="O1214" s="21">
        <v>469.23001098632813</v>
      </c>
      <c r="P1214" s="21">
        <v>470.89999389648438</v>
      </c>
      <c r="Q1214" s="21">
        <v>466.510009765625</v>
      </c>
      <c r="R1214" s="21">
        <v>470.739990234375</v>
      </c>
      <c r="S1214">
        <v>77159800</v>
      </c>
      <c r="T1214" s="16">
        <f>(SP500_Data[[#This Row],[Close]]-R1215)/R1215</f>
        <v>9.4134964584624264E-3</v>
      </c>
      <c r="U1214" s="21">
        <v>72438000</v>
      </c>
    </row>
    <row r="1215" spans="1:21" x14ac:dyDescent="0.25">
      <c r="A1215" s="2">
        <v>44539</v>
      </c>
      <c r="B1215" s="21">
        <v>334.41000366210938</v>
      </c>
      <c r="C1215" s="21">
        <v>336.489990234375</v>
      </c>
      <c r="D1215" s="21">
        <v>332.1199951171875</v>
      </c>
      <c r="E1215" s="21">
        <v>333.10000610351563</v>
      </c>
      <c r="F1215" s="16">
        <f>(StockData[[#This Row],[Close]]-E1216)/E1216</f>
        <v>-5.5825748884163759E-3</v>
      </c>
      <c r="G1215" s="21">
        <v>22214200</v>
      </c>
      <c r="H1215" s="21">
        <f>IF(ISNUMBER(E1215),MAX($E$2:E1215),"")</f>
        <v>542.07000732421875</v>
      </c>
      <c r="I1215" s="21">
        <f>IF(AND(ISNUMBER(E1215),ISNUMBER(H1215)),E1215/H1215-1,"")</f>
        <v>-0.38550371427525887</v>
      </c>
      <c r="L1215"/>
      <c r="M1215"/>
      <c r="N1215" s="2">
        <v>44539</v>
      </c>
      <c r="O1215" s="21">
        <v>468.14999389648438</v>
      </c>
      <c r="P1215" s="21">
        <v>469.6300048828125</v>
      </c>
      <c r="Q1215" s="21">
        <v>466.1400146484375</v>
      </c>
      <c r="R1215" s="21">
        <v>466.35000610351563</v>
      </c>
      <c r="S1215">
        <v>61272600</v>
      </c>
      <c r="T1215" s="16">
        <f>(SP500_Data[[#This Row],[Close]]-R1216)/R1216</f>
        <v>-6.7515398371334173E-3</v>
      </c>
      <c r="U1215" s="21">
        <v>56075100</v>
      </c>
    </row>
    <row r="1216" spans="1:21" x14ac:dyDescent="0.25">
      <c r="A1216" s="2">
        <v>44538</v>
      </c>
      <c r="B1216" s="21">
        <v>335.30999755859375</v>
      </c>
      <c r="C1216" s="21">
        <v>335.5</v>
      </c>
      <c r="D1216" s="21">
        <v>330.79998779296875</v>
      </c>
      <c r="E1216" s="21">
        <v>334.97000122070313</v>
      </c>
      <c r="F1216" s="16">
        <f>(StockData[[#This Row],[Close]]-E1217)/E1217</f>
        <v>1.4925292895205219E-4</v>
      </c>
      <c r="G1216" s="21">
        <v>24761000</v>
      </c>
      <c r="H1216" s="21">
        <f>IF(ISNUMBER(E1216),MAX($E$2:E1216),"")</f>
        <v>542.07000732421875</v>
      </c>
      <c r="I1216" s="21">
        <f>IF(AND(ISNUMBER(E1216),ISNUMBER(H1216)),E1216/H1216-1,"")</f>
        <v>-0.38205398436598348</v>
      </c>
      <c r="L1216"/>
      <c r="M1216"/>
      <c r="N1216" s="2">
        <v>44538</v>
      </c>
      <c r="O1216" s="21">
        <v>468.70001220703131</v>
      </c>
      <c r="P1216" s="21">
        <v>470</v>
      </c>
      <c r="Q1216" s="21">
        <v>466.82998657226563</v>
      </c>
      <c r="R1216" s="21">
        <v>469.51998901367188</v>
      </c>
      <c r="S1216">
        <v>72238800</v>
      </c>
      <c r="T1216" s="16">
        <f>(SP500_Data[[#This Row],[Close]]-R1217)/R1217</f>
        <v>2.6479675356781886E-3</v>
      </c>
      <c r="U1216" s="21">
        <v>45214500</v>
      </c>
    </row>
    <row r="1217" spans="1:21" x14ac:dyDescent="0.25">
      <c r="A1217" s="2">
        <v>44537</v>
      </c>
      <c r="B1217" s="21">
        <v>331.6400146484375</v>
      </c>
      <c r="C1217" s="21">
        <v>335.79998779296875</v>
      </c>
      <c r="D1217" s="21">
        <v>330.10000610351563</v>
      </c>
      <c r="E1217" s="21">
        <v>334.92001342773438</v>
      </c>
      <c r="F1217" s="16">
        <f>(StockData[[#This Row],[Close]]-E1218)/E1218</f>
        <v>2.6763576200948411E-2</v>
      </c>
      <c r="G1217" s="21">
        <v>31021900</v>
      </c>
      <c r="H1217" s="21">
        <f>IF(ISNUMBER(E1217),MAX($E$2:E1217),"")</f>
        <v>542.07000732421875</v>
      </c>
      <c r="I1217" s="21">
        <f>IF(AND(ISNUMBER(E1217),ISNUMBER(H1217)),E1217/H1217-1,"")</f>
        <v>-0.38214620085517004</v>
      </c>
      <c r="L1217"/>
      <c r="M1217"/>
      <c r="N1217" s="2">
        <v>44537</v>
      </c>
      <c r="O1217" s="21">
        <v>464.41000366210938</v>
      </c>
      <c r="P1217" s="21">
        <v>468.8800048828125</v>
      </c>
      <c r="Q1217" s="21">
        <v>458.64999389648438</v>
      </c>
      <c r="R1217" s="21">
        <v>468.27999877929688</v>
      </c>
      <c r="S1217">
        <v>95484700</v>
      </c>
      <c r="T1217" s="16">
        <f>(SP500_Data[[#This Row],[Close]]-R1218)/R1218</f>
        <v>2.0684823247291356E-2</v>
      </c>
      <c r="U1217" s="21">
        <v>58845100</v>
      </c>
    </row>
    <row r="1218" spans="1:21" x14ac:dyDescent="0.25">
      <c r="A1218" s="2">
        <v>44536</v>
      </c>
      <c r="B1218" s="21">
        <v>323.95001220703125</v>
      </c>
      <c r="C1218" s="21">
        <v>327.45001220703125</v>
      </c>
      <c r="D1218" s="21">
        <v>319.23001098632813</v>
      </c>
      <c r="E1218" s="21">
        <v>326.19000244140625</v>
      </c>
      <c r="F1218" s="16">
        <f>(StockData[[#This Row],[Close]]-E1219)/E1219</f>
        <v>9.8448734702947516E-3</v>
      </c>
      <c r="G1218" s="21">
        <v>30032600</v>
      </c>
      <c r="H1218" s="21">
        <f>IF(ISNUMBER(E1218),MAX($E$2:E1218),"")</f>
        <v>542.07000732421875</v>
      </c>
      <c r="I1218" s="21">
        <f>IF(AND(ISNUMBER(E1218),ISNUMBER(H1218)),E1218/H1218-1,"")</f>
        <v>-0.39825115200238703</v>
      </c>
      <c r="L1218"/>
      <c r="M1218"/>
      <c r="N1218" s="2">
        <v>44536</v>
      </c>
      <c r="O1218" s="21">
        <v>456.1300048828125</v>
      </c>
      <c r="P1218" s="21">
        <v>460.79000854492188</v>
      </c>
      <c r="Q1218" s="21">
        <v>453.55999755859375</v>
      </c>
      <c r="R1218" s="21">
        <v>458.79000854492188</v>
      </c>
      <c r="S1218">
        <v>98977500</v>
      </c>
      <c r="T1218" s="16">
        <f>(SP500_Data[[#This Row],[Close]]-R1219)/R1219</f>
        <v>1.1843312950815225E-2</v>
      </c>
      <c r="U1218" s="21">
        <v>41305400</v>
      </c>
    </row>
    <row r="1219" spans="1:21" x14ac:dyDescent="0.25">
      <c r="A1219" s="2">
        <v>44533</v>
      </c>
      <c r="B1219" s="21">
        <v>331.989990234375</v>
      </c>
      <c r="C1219" s="21">
        <v>332.70001220703125</v>
      </c>
      <c r="D1219" s="21">
        <v>318.02999877929688</v>
      </c>
      <c r="E1219" s="21">
        <v>323.010009765625</v>
      </c>
      <c r="F1219" s="16">
        <f>(StockData[[#This Row],[Close]]-E1220)/E1220</f>
        <v>-1.9666699022148192E-2</v>
      </c>
      <c r="G1219" s="21">
        <v>41779300</v>
      </c>
      <c r="H1219" s="21">
        <f>IF(ISNUMBER(E1219),MAX($E$2:E1219),"")</f>
        <v>542.07000732421875</v>
      </c>
      <c r="I1219" s="21">
        <f>IF(AND(ISNUMBER(E1219),ISNUMBER(H1219)),E1219/H1219-1,"")</f>
        <v>-0.40411753942986794</v>
      </c>
      <c r="L1219"/>
      <c r="M1219"/>
      <c r="N1219" s="2">
        <v>44533</v>
      </c>
      <c r="O1219" s="21">
        <v>459.17001342773438</v>
      </c>
      <c r="P1219" s="21">
        <v>460.29998779296869</v>
      </c>
      <c r="Q1219" s="21">
        <v>448.92001342773438</v>
      </c>
      <c r="R1219" s="21">
        <v>453.42001342773438</v>
      </c>
      <c r="S1219">
        <v>137331600</v>
      </c>
      <c r="T1219" s="16">
        <f>(SP500_Data[[#This Row],[Close]]-R1220)/R1220</f>
        <v>-8.7013129030577164E-3</v>
      </c>
      <c r="U1219" s="21">
        <v>49571600</v>
      </c>
    </row>
    <row r="1220" spans="1:21" x14ac:dyDescent="0.25">
      <c r="A1220" s="2">
        <v>44532</v>
      </c>
      <c r="B1220" s="21">
        <v>330.29998779296875</v>
      </c>
      <c r="C1220" s="21">
        <v>333.489990234375</v>
      </c>
      <c r="D1220" s="21">
        <v>327.79998779296875</v>
      </c>
      <c r="E1220" s="21">
        <v>329.489990234375</v>
      </c>
      <c r="F1220" s="16">
        <f>(StockData[[#This Row],[Close]]-E1221)/E1221</f>
        <v>-1.787434445867123E-3</v>
      </c>
      <c r="G1220" s="21">
        <v>30766000</v>
      </c>
      <c r="H1220" s="21">
        <f>IF(ISNUMBER(E1220),MAX($E$2:E1220),"")</f>
        <v>542.07000732421875</v>
      </c>
      <c r="I1220" s="21">
        <f>IF(AND(ISNUMBER(E1220),ISNUMBER(H1220)),E1220/H1220-1,"")</f>
        <v>-0.39216339996228022</v>
      </c>
      <c r="L1220"/>
      <c r="M1220"/>
      <c r="N1220" s="2">
        <v>44532</v>
      </c>
      <c r="O1220" s="21">
        <v>450.73001098632813</v>
      </c>
      <c r="P1220" s="21">
        <v>459.07000732421869</v>
      </c>
      <c r="Q1220" s="21">
        <v>450.30999755859375</v>
      </c>
      <c r="R1220" s="21">
        <v>457.39999389648438</v>
      </c>
      <c r="S1220">
        <v>127637800</v>
      </c>
      <c r="T1220" s="16">
        <f>(SP500_Data[[#This Row],[Close]]-R1221)/R1221</f>
        <v>1.531630165701304E-2</v>
      </c>
      <c r="U1220" s="21">
        <v>46996800</v>
      </c>
    </row>
    <row r="1221" spans="1:21" x14ac:dyDescent="0.25">
      <c r="A1221" s="2">
        <v>44531</v>
      </c>
      <c r="B1221" s="21">
        <v>335.1300048828125</v>
      </c>
      <c r="C1221" s="21">
        <v>339.27999877929688</v>
      </c>
      <c r="D1221" s="21">
        <v>329.3900146484375</v>
      </c>
      <c r="E1221" s="21">
        <v>330.07998657226563</v>
      </c>
      <c r="F1221" s="16">
        <f>(StockData[[#This Row],[Close]]-E1222)/E1222</f>
        <v>-1.542725948379053E-3</v>
      </c>
      <c r="G1221" s="21">
        <v>33337600</v>
      </c>
      <c r="H1221" s="21">
        <f>IF(ISNUMBER(E1221),MAX($E$2:E1221),"")</f>
        <v>542.07000732421875</v>
      </c>
      <c r="I1221" s="21">
        <f>IF(AND(ISNUMBER(E1221),ISNUMBER(H1221)),E1221/H1221-1,"")</f>
        <v>-0.39107498641805372</v>
      </c>
      <c r="L1221"/>
      <c r="M1221"/>
      <c r="N1221" s="2">
        <v>44531</v>
      </c>
      <c r="O1221" s="21">
        <v>461.6400146484375</v>
      </c>
      <c r="P1221" s="21">
        <v>464.67001342773438</v>
      </c>
      <c r="Q1221" s="21">
        <v>450.29000854492188</v>
      </c>
      <c r="R1221" s="21">
        <v>450.5</v>
      </c>
      <c r="S1221">
        <v>131939200</v>
      </c>
      <c r="T1221" s="16">
        <f>(SP500_Data[[#This Row],[Close]]-R1222)/R1222</f>
        <v>-1.1107203410551729E-2</v>
      </c>
      <c r="U1221" s="21">
        <v>62213200</v>
      </c>
    </row>
    <row r="1222" spans="1:21" x14ac:dyDescent="0.25">
      <c r="A1222" s="2">
        <v>44530</v>
      </c>
      <c r="B1222" s="21">
        <v>335.32000732421875</v>
      </c>
      <c r="C1222" s="21">
        <v>337.77999877929688</v>
      </c>
      <c r="D1222" s="21">
        <v>328.989990234375</v>
      </c>
      <c r="E1222" s="21">
        <v>330.58999633789063</v>
      </c>
      <c r="F1222" s="16">
        <f>(StockData[[#This Row],[Close]]-E1223)/E1223</f>
        <v>-1.7942573321782531E-2</v>
      </c>
      <c r="G1222" s="21">
        <v>42885600</v>
      </c>
      <c r="H1222" s="21">
        <f>IF(ISNUMBER(E1222),MAX($E$2:E1222),"")</f>
        <v>542.07000732421875</v>
      </c>
      <c r="I1222" s="21">
        <f>IF(AND(ISNUMBER(E1222),ISNUMBER(H1222)),E1222/H1222-1,"")</f>
        <v>-0.3901341305161703</v>
      </c>
      <c r="L1222"/>
      <c r="M1222"/>
      <c r="N1222" s="2">
        <v>44530</v>
      </c>
      <c r="O1222" s="21">
        <v>462</v>
      </c>
      <c r="P1222" s="21">
        <v>464.02999877929688</v>
      </c>
      <c r="Q1222" s="21">
        <v>455.29998779296869</v>
      </c>
      <c r="R1222" s="21">
        <v>455.55999755859375</v>
      </c>
      <c r="S1222">
        <v>148559600</v>
      </c>
      <c r="T1222" s="16">
        <f>(SP500_Data[[#This Row],[Close]]-R1223)/R1223</f>
        <v>-1.9457616070086121E-2</v>
      </c>
      <c r="U1222" s="21">
        <v>66260200</v>
      </c>
    </row>
    <row r="1223" spans="1:21" x14ac:dyDescent="0.25">
      <c r="A1223" s="2">
        <v>44529</v>
      </c>
      <c r="B1223" s="21">
        <v>334.94000244140625</v>
      </c>
      <c r="C1223" s="21">
        <v>339.02999877929688</v>
      </c>
      <c r="D1223" s="21">
        <v>334.739990234375</v>
      </c>
      <c r="E1223" s="21">
        <v>336.6300048828125</v>
      </c>
      <c r="F1223" s="16">
        <f>(StockData[[#This Row],[Close]]-E1224)/E1224</f>
        <v>2.1081085784499312E-2</v>
      </c>
      <c r="G1223" s="21">
        <v>28563500</v>
      </c>
      <c r="H1223" s="21">
        <f>IF(ISNUMBER(E1223),MAX($E$2:E1223),"")</f>
        <v>542.07000732421875</v>
      </c>
      <c r="I1223" s="21">
        <f>IF(AND(ISNUMBER(E1223),ISNUMBER(H1223)),E1223/H1223-1,"")</f>
        <v>-0.37899164252880357</v>
      </c>
      <c r="L1223"/>
      <c r="M1223"/>
      <c r="N1223" s="2">
        <v>44529</v>
      </c>
      <c r="O1223" s="21">
        <v>464.07000732421869</v>
      </c>
      <c r="P1223" s="21">
        <v>466.55999755859375</v>
      </c>
      <c r="Q1223" s="21">
        <v>461.73001098632813</v>
      </c>
      <c r="R1223" s="21">
        <v>464.60000610351563</v>
      </c>
      <c r="S1223">
        <v>86268800</v>
      </c>
      <c r="T1223" s="16">
        <f>(SP500_Data[[#This Row],[Close]]-R1224)/R1224</f>
        <v>1.2266607551340205E-2</v>
      </c>
      <c r="U1223" s="21">
        <v>70236800</v>
      </c>
    </row>
    <row r="1224" spans="1:21" x14ac:dyDescent="0.25">
      <c r="A1224" s="2">
        <v>44526</v>
      </c>
      <c r="B1224" s="21">
        <v>334.35000610351563</v>
      </c>
      <c r="C1224" s="21">
        <v>337.92999267578125</v>
      </c>
      <c r="D1224" s="21">
        <v>328.1199951171875</v>
      </c>
      <c r="E1224" s="21">
        <v>329.67999267578125</v>
      </c>
      <c r="F1224" s="16">
        <f>(StockData[[#This Row],[Close]]-E1225)/E1225</f>
        <v>-2.4355629892974889E-2</v>
      </c>
      <c r="G1224" s="21">
        <v>24217200</v>
      </c>
      <c r="H1224" s="21">
        <f>IF(ISNUMBER(E1224),MAX($E$2:E1224),"")</f>
        <v>542.07000732421875</v>
      </c>
      <c r="I1224" s="21">
        <f>IF(AND(ISNUMBER(E1224),ISNUMBER(H1224)),E1224/H1224-1,"")</f>
        <v>-0.39181288722621466</v>
      </c>
      <c r="L1224"/>
      <c r="M1224"/>
      <c r="N1224" s="2">
        <v>44526</v>
      </c>
      <c r="O1224" s="21">
        <v>462.33999633789063</v>
      </c>
      <c r="P1224" s="21">
        <v>463.89999389648438</v>
      </c>
      <c r="Q1224" s="21">
        <v>457.76998901367188</v>
      </c>
      <c r="R1224" s="21">
        <v>458.97000122070313</v>
      </c>
      <c r="S1224">
        <v>112669600</v>
      </c>
      <c r="T1224" s="16">
        <f>(SP500_Data[[#This Row],[Close]]-R1225)/R1225</f>
        <v>-2.2303172218498681E-2</v>
      </c>
      <c r="U1224" s="21">
        <v>72974000</v>
      </c>
    </row>
    <row r="1225" spans="1:21" x14ac:dyDescent="0.25">
      <c r="A1225" s="2">
        <v>44524</v>
      </c>
      <c r="B1225" s="21">
        <v>336.27999877929688</v>
      </c>
      <c r="C1225" s="21">
        <v>338.16000366210938</v>
      </c>
      <c r="D1225" s="21">
        <v>333.91000366210938</v>
      </c>
      <c r="E1225" s="21">
        <v>337.91000366210938</v>
      </c>
      <c r="F1225" s="16">
        <f>(StockData[[#This Row],[Close]]-E1226)/E1226</f>
        <v>6.8115076793716606E-4</v>
      </c>
      <c r="G1225" s="21">
        <v>21661300</v>
      </c>
      <c r="H1225" s="21">
        <f>IF(ISNUMBER(E1225),MAX($E$2:E1225),"")</f>
        <v>542.07000732421875</v>
      </c>
      <c r="I1225" s="21">
        <f>IF(AND(ISNUMBER(E1225),ISNUMBER(H1225)),E1225/H1225-1,"")</f>
        <v>-0.37663032616375469</v>
      </c>
      <c r="L1225"/>
      <c r="M1225"/>
      <c r="N1225" s="2">
        <v>44524</v>
      </c>
      <c r="O1225" s="21">
        <v>466.05999755859375</v>
      </c>
      <c r="P1225" s="21">
        <v>469.57000732421869</v>
      </c>
      <c r="Q1225" s="21">
        <v>465.19000244140625</v>
      </c>
      <c r="R1225" s="21">
        <v>469.44000244140625</v>
      </c>
      <c r="S1225">
        <v>61858800</v>
      </c>
      <c r="T1225" s="16">
        <f>(SP500_Data[[#This Row],[Close]]-R1226)/R1226</f>
        <v>2.6698562410171003E-3</v>
      </c>
      <c r="U1225" s="21">
        <v>71181200</v>
      </c>
    </row>
    <row r="1226" spans="1:21" x14ac:dyDescent="0.25">
      <c r="A1226" s="2">
        <v>44523</v>
      </c>
      <c r="B1226" s="21">
        <v>337.04998779296875</v>
      </c>
      <c r="C1226" s="21">
        <v>339.45001220703125</v>
      </c>
      <c r="D1226" s="21">
        <v>333.55999755859375</v>
      </c>
      <c r="E1226" s="21">
        <v>337.67999267578125</v>
      </c>
      <c r="F1226" s="16">
        <f>(StockData[[#This Row],[Close]]-E1227)/E1227</f>
        <v>-6.3266750476334843E-3</v>
      </c>
      <c r="G1226" s="21">
        <v>30427600</v>
      </c>
      <c r="H1226" s="21">
        <f>IF(ISNUMBER(E1226),MAX($E$2:E1226),"")</f>
        <v>542.07000732421875</v>
      </c>
      <c r="I1226" s="21">
        <f>IF(AND(ISNUMBER(E1226),ISNUMBER(H1226)),E1226/H1226-1,"")</f>
        <v>-0.37705464587010307</v>
      </c>
      <c r="L1226"/>
      <c r="M1226"/>
      <c r="N1226" s="2">
        <v>44523</v>
      </c>
      <c r="O1226" s="21">
        <v>467.22000122070313</v>
      </c>
      <c r="P1226" s="21">
        <v>469.10000610351563</v>
      </c>
      <c r="Q1226" s="21">
        <v>464.45001220703131</v>
      </c>
      <c r="R1226" s="21">
        <v>468.19000244140625</v>
      </c>
      <c r="S1226">
        <v>73206500</v>
      </c>
      <c r="T1226" s="16">
        <f>(SP500_Data[[#This Row],[Close]]-R1227)/R1227</f>
        <v>1.3259941986775998E-3</v>
      </c>
      <c r="U1226" s="21">
        <v>65233300</v>
      </c>
    </row>
    <row r="1227" spans="1:21" x14ac:dyDescent="0.25">
      <c r="A1227" s="2">
        <v>44522</v>
      </c>
      <c r="B1227" s="21">
        <v>344.6199951171875</v>
      </c>
      <c r="C1227" s="21">
        <v>349.67001342773438</v>
      </c>
      <c r="D1227" s="21">
        <v>339.54998779296875</v>
      </c>
      <c r="E1227" s="21">
        <v>339.82998657226563</v>
      </c>
      <c r="F1227" s="16">
        <f>(StockData[[#This Row],[Close]]-E1228)/E1228</f>
        <v>-9.5596132999046166E-3</v>
      </c>
      <c r="G1227" s="21">
        <v>31031100</v>
      </c>
      <c r="H1227" s="21">
        <f>IF(ISNUMBER(E1227),MAX($E$2:E1227),"")</f>
        <v>542.07000732421875</v>
      </c>
      <c r="I1227" s="21">
        <f>IF(AND(ISNUMBER(E1227),ISNUMBER(H1227)),E1227/H1227-1,"")</f>
        <v>-0.37308837976529274</v>
      </c>
      <c r="L1227"/>
      <c r="M1227"/>
      <c r="N1227" s="2">
        <v>44522</v>
      </c>
      <c r="O1227" s="21">
        <v>470.8900146484375</v>
      </c>
      <c r="P1227" s="21">
        <v>473.54000854492188</v>
      </c>
      <c r="Q1227" s="21">
        <v>467.35000610351563</v>
      </c>
      <c r="R1227" s="21">
        <v>467.57000732421869</v>
      </c>
      <c r="S1227">
        <v>72762000</v>
      </c>
      <c r="T1227" s="16">
        <f>(SP500_Data[[#This Row],[Close]]-R1228)/R1228</f>
        <v>-2.8151747381707768E-3</v>
      </c>
      <c r="U1227" s="21">
        <v>74557400</v>
      </c>
    </row>
    <row r="1228" spans="1:21" x14ac:dyDescent="0.25">
      <c r="A1228" s="2">
        <v>44519</v>
      </c>
      <c r="B1228" s="21">
        <v>342.6400146484375</v>
      </c>
      <c r="C1228" s="21">
        <v>345.10000610351563</v>
      </c>
      <c r="D1228" s="21">
        <v>342.20001220703125</v>
      </c>
      <c r="E1228" s="21">
        <v>343.1099853515625</v>
      </c>
      <c r="F1228" s="16">
        <f>(StockData[[#This Row],[Close]]-E1229)/E1229</f>
        <v>5.3916148419863299E-3</v>
      </c>
      <c r="G1228" s="21">
        <v>21963400</v>
      </c>
      <c r="H1228" s="21">
        <f>IF(ISNUMBER(E1228),MAX($E$2:E1228),"")</f>
        <v>542.07000732421875</v>
      </c>
      <c r="I1228" s="21">
        <f>IF(AND(ISNUMBER(E1228),ISNUMBER(H1228)),E1228/H1228-1,"")</f>
        <v>-0.36703750306121585</v>
      </c>
      <c r="L1228"/>
      <c r="M1228"/>
      <c r="N1228" s="2">
        <v>44519</v>
      </c>
      <c r="O1228" s="21">
        <v>469.6099853515625</v>
      </c>
      <c r="P1228" s="21">
        <v>470.94000244140625</v>
      </c>
      <c r="Q1228" s="21">
        <v>468.5</v>
      </c>
      <c r="R1228" s="21">
        <v>468.8900146484375</v>
      </c>
      <c r="S1228">
        <v>57315600</v>
      </c>
      <c r="T1228" s="16">
        <f>(SP500_Data[[#This Row],[Close]]-R1229)/R1229</f>
        <v>-1.78825350359629E-3</v>
      </c>
      <c r="U1228" s="21">
        <v>72437500</v>
      </c>
    </row>
    <row r="1229" spans="1:21" x14ac:dyDescent="0.25">
      <c r="A1229" s="2">
        <v>44518</v>
      </c>
      <c r="B1229" s="21">
        <v>338.17999267578125</v>
      </c>
      <c r="C1229" s="21">
        <v>342.45001220703125</v>
      </c>
      <c r="D1229" s="21">
        <v>337.1199951171875</v>
      </c>
      <c r="E1229" s="21">
        <v>341.26998901367188</v>
      </c>
      <c r="F1229" s="16">
        <f>(StockData[[#This Row],[Close]]-E1230)/E1230</f>
        <v>6.3399207579647896E-3</v>
      </c>
      <c r="G1229" s="21">
        <v>22463500</v>
      </c>
      <c r="H1229" s="21">
        <f>IF(ISNUMBER(E1229),MAX($E$2:E1229),"")</f>
        <v>542.07000732421875</v>
      </c>
      <c r="I1229" s="21">
        <f>IF(AND(ISNUMBER(E1229),ISNUMBER(H1229)),E1229/H1229-1,"")</f>
        <v>-0.37043189181733482</v>
      </c>
      <c r="L1229"/>
      <c r="M1229"/>
      <c r="N1229" s="2">
        <v>44518</v>
      </c>
      <c r="O1229" s="21">
        <v>469.239990234375</v>
      </c>
      <c r="P1229" s="21">
        <v>470.010009765625</v>
      </c>
      <c r="Q1229" s="21">
        <v>466.33999633789063</v>
      </c>
      <c r="R1229" s="21">
        <v>469.73001098632813</v>
      </c>
      <c r="S1229">
        <v>50625600</v>
      </c>
      <c r="T1229" s="16">
        <f>(SP500_Data[[#This Row],[Close]]-R1230)/R1230</f>
        <v>3.3964119454404601E-3</v>
      </c>
      <c r="U1229" s="21">
        <v>113032200</v>
      </c>
    </row>
    <row r="1230" spans="1:21" x14ac:dyDescent="0.25">
      <c r="A1230" s="2">
        <v>44517</v>
      </c>
      <c r="B1230" s="21">
        <v>338.94000244140625</v>
      </c>
      <c r="C1230" s="21">
        <v>342.19000244140625</v>
      </c>
      <c r="D1230" s="21">
        <v>338</v>
      </c>
      <c r="E1230" s="21">
        <v>339.1199951171875</v>
      </c>
      <c r="F1230" s="16">
        <f>(StockData[[#This Row],[Close]]-E1231)/E1231</f>
        <v>-1.1487574363617144E-3</v>
      </c>
      <c r="G1230" s="21">
        <v>19053400</v>
      </c>
      <c r="H1230" s="21">
        <f>IF(ISNUMBER(E1230),MAX($E$2:E1230),"")</f>
        <v>542.07000732421875</v>
      </c>
      <c r="I1230" s="21">
        <f>IF(AND(ISNUMBER(E1230),ISNUMBER(H1230)),E1230/H1230-1,"")</f>
        <v>-0.37439815792214515</v>
      </c>
      <c r="L1230"/>
      <c r="M1230"/>
      <c r="N1230" s="2">
        <v>44517</v>
      </c>
      <c r="O1230" s="21">
        <v>469</v>
      </c>
      <c r="P1230" s="21">
        <v>469.19000244140625</v>
      </c>
      <c r="Q1230" s="21">
        <v>467.48001098632813</v>
      </c>
      <c r="R1230" s="21">
        <v>468.1400146484375</v>
      </c>
      <c r="S1230">
        <v>47858300</v>
      </c>
      <c r="T1230" s="16">
        <f>(SP500_Data[[#This Row],[Close]]-R1231)/R1231</f>
        <v>-2.4292195146282196E-3</v>
      </c>
      <c r="U1230" s="21">
        <v>90682500</v>
      </c>
    </row>
    <row r="1231" spans="1:21" x14ac:dyDescent="0.25">
      <c r="A1231" s="2">
        <v>44516</v>
      </c>
      <c r="B1231" s="21">
        <v>335.67999267578125</v>
      </c>
      <c r="C1231" s="21">
        <v>340.67001342773438</v>
      </c>
      <c r="D1231" s="21">
        <v>335.510009765625</v>
      </c>
      <c r="E1231" s="21">
        <v>339.510009765625</v>
      </c>
      <c r="F1231" s="16">
        <f>(StockData[[#This Row],[Close]]-E1232)/E1232</f>
        <v>1.0235969787353135E-2</v>
      </c>
      <c r="G1231" s="21">
        <v>20886800</v>
      </c>
      <c r="H1231" s="21">
        <f>IF(ISNUMBER(E1231),MAX($E$2:E1231),"")</f>
        <v>542.07000732421875</v>
      </c>
      <c r="I1231" s="21">
        <f>IF(AND(ISNUMBER(E1231),ISNUMBER(H1231)),E1231/H1231-1,"")</f>
        <v>-0.37367866663288773</v>
      </c>
      <c r="L1231"/>
      <c r="M1231"/>
      <c r="N1231" s="2">
        <v>44516</v>
      </c>
      <c r="O1231" s="21">
        <v>467.14999389648438</v>
      </c>
      <c r="P1231" s="21">
        <v>470.489990234375</v>
      </c>
      <c r="Q1231" s="21">
        <v>467.07000732421869</v>
      </c>
      <c r="R1231" s="21">
        <v>469.27999877929688</v>
      </c>
      <c r="S1231">
        <v>48857500</v>
      </c>
      <c r="T1231" s="16">
        <f>(SP500_Data[[#This Row],[Close]]-R1232)/R1232</f>
        <v>3.9578249844972376E-3</v>
      </c>
      <c r="U1231" s="21">
        <v>128570000</v>
      </c>
    </row>
    <row r="1232" spans="1:21" x14ac:dyDescent="0.25">
      <c r="A1232" s="2">
        <v>44515</v>
      </c>
      <c r="B1232" s="21">
        <v>337.54000854492188</v>
      </c>
      <c r="C1232" s="21">
        <v>337.8800048828125</v>
      </c>
      <c r="D1232" s="21">
        <v>334.02999877929688</v>
      </c>
      <c r="E1232" s="21">
        <v>336.07000732421875</v>
      </c>
      <c r="F1232" s="16">
        <f>(StockData[[#This Row],[Close]]-E1233)/E1233</f>
        <v>-1.9303691320027541E-3</v>
      </c>
      <c r="G1232" s="21">
        <v>16723000</v>
      </c>
      <c r="H1232" s="21">
        <f>IF(ISNUMBER(E1232),MAX($E$2:E1232),"")</f>
        <v>542.07000732421875</v>
      </c>
      <c r="I1232" s="21">
        <f>IF(AND(ISNUMBER(E1232),ISNUMBER(H1232)),E1232/H1232-1,"")</f>
        <v>-0.38002471491987355</v>
      </c>
      <c r="L1232"/>
      <c r="M1232"/>
      <c r="N1232" s="2">
        <v>44515</v>
      </c>
      <c r="O1232" s="21">
        <v>468.6400146484375</v>
      </c>
      <c r="P1232" s="21">
        <v>468.80999755859375</v>
      </c>
      <c r="Q1232" s="21">
        <v>466.23001098632813</v>
      </c>
      <c r="R1232" s="21">
        <v>467.42999267578131</v>
      </c>
      <c r="S1232">
        <v>46980500</v>
      </c>
      <c r="T1232" s="16">
        <f>(SP500_Data[[#This Row],[Close]]-R1233)/R1233</f>
        <v>3.4242229518564329E-4</v>
      </c>
      <c r="U1232" s="21">
        <v>129240100</v>
      </c>
    </row>
    <row r="1233" spans="1:21" x14ac:dyDescent="0.25">
      <c r="A1233" s="2">
        <v>44512</v>
      </c>
      <c r="B1233" s="21">
        <v>333.92001342773438</v>
      </c>
      <c r="C1233" s="21">
        <v>337.23001098632813</v>
      </c>
      <c r="D1233" s="21">
        <v>333.79000854492188</v>
      </c>
      <c r="E1233" s="21">
        <v>336.72000122070313</v>
      </c>
      <c r="F1233" s="16">
        <f>(StockData[[#This Row],[Close]]-E1234)/E1234</f>
        <v>1.2904998464160596E-2</v>
      </c>
      <c r="G1233" s="21">
        <v>23831000</v>
      </c>
      <c r="H1233" s="21">
        <f>IF(ISNUMBER(E1233),MAX($E$2:E1233),"")</f>
        <v>542.07000732421875</v>
      </c>
      <c r="I1233" s="21">
        <f>IF(AND(ISNUMBER(E1233),ISNUMBER(H1233)),E1233/H1233-1,"")</f>
        <v>-0.3788256190693341</v>
      </c>
      <c r="L1233"/>
      <c r="M1233"/>
      <c r="N1233" s="2">
        <v>44512</v>
      </c>
      <c r="O1233" s="21">
        <v>465.1199951171875</v>
      </c>
      <c r="P1233" s="21">
        <v>467.8599853515625</v>
      </c>
      <c r="Q1233" s="21">
        <v>464.1099853515625</v>
      </c>
      <c r="R1233" s="21">
        <v>467.26998901367188</v>
      </c>
      <c r="S1233">
        <v>53466700</v>
      </c>
      <c r="T1233" s="16">
        <f>(SP500_Data[[#This Row],[Close]]-R1234)/R1234</f>
        <v>7.5468445197233759E-3</v>
      </c>
      <c r="U1233" s="21">
        <v>140506000</v>
      </c>
    </row>
    <row r="1234" spans="1:21" x14ac:dyDescent="0.25">
      <c r="A1234" s="2">
        <v>44511</v>
      </c>
      <c r="B1234" s="21">
        <v>331.25</v>
      </c>
      <c r="C1234" s="21">
        <v>333.76998901367188</v>
      </c>
      <c r="D1234" s="21">
        <v>330.510009765625</v>
      </c>
      <c r="E1234" s="21">
        <v>332.42999267578125</v>
      </c>
      <c r="F1234" s="16">
        <f>(StockData[[#This Row],[Close]]-E1235)/E1235</f>
        <v>4.9274635518808995E-3</v>
      </c>
      <c r="G1234" s="21">
        <v>16849800</v>
      </c>
      <c r="H1234" s="21">
        <f>IF(ISNUMBER(E1234),MAX($E$2:E1234),"")</f>
        <v>542.07000732421875</v>
      </c>
      <c r="I1234" s="21">
        <f>IF(AND(ISNUMBER(E1234),ISNUMBER(H1234)),E1234/H1234-1,"")</f>
        <v>-0.38673974176005133</v>
      </c>
      <c r="L1234"/>
      <c r="M1234"/>
      <c r="N1234" s="2">
        <v>44511</v>
      </c>
      <c r="O1234" s="21">
        <v>465.20999145507813</v>
      </c>
      <c r="P1234" s="21">
        <v>465.29000854492188</v>
      </c>
      <c r="Q1234" s="21">
        <v>463.75</v>
      </c>
      <c r="R1234" s="21">
        <v>463.76998901367188</v>
      </c>
      <c r="S1234">
        <v>34848500</v>
      </c>
      <c r="T1234" s="16">
        <f>(SP500_Data[[#This Row],[Close]]-R1235)/R1235</f>
        <v>3.2352766935011423E-4</v>
      </c>
      <c r="U1234" s="21">
        <v>82329200</v>
      </c>
    </row>
    <row r="1235" spans="1:21" x14ac:dyDescent="0.25">
      <c r="A1235" s="2">
        <v>44510</v>
      </c>
      <c r="B1235" s="21">
        <v>334.57000732421875</v>
      </c>
      <c r="C1235" s="21">
        <v>334.6300048828125</v>
      </c>
      <c r="D1235" s="21">
        <v>329.92001342773438</v>
      </c>
      <c r="E1235" s="21">
        <v>330.79998779296875</v>
      </c>
      <c r="F1235" s="16">
        <f>(StockData[[#This Row],[Close]]-E1236)/E1236</f>
        <v>-1.5329734266801473E-2</v>
      </c>
      <c r="G1235" s="21">
        <v>25500900</v>
      </c>
      <c r="H1235" s="21">
        <f>IF(ISNUMBER(E1235),MAX($E$2:E1235),"")</f>
        <v>542.07000732421875</v>
      </c>
      <c r="I1235" s="21">
        <f>IF(AND(ISNUMBER(E1235),ISNUMBER(H1235)),E1235/H1235-1,"")</f>
        <v>-0.3897467424440747</v>
      </c>
      <c r="L1235"/>
      <c r="M1235"/>
      <c r="N1235" s="2">
        <v>44510</v>
      </c>
      <c r="O1235" s="21">
        <v>465.57998657226563</v>
      </c>
      <c r="P1235" s="21">
        <v>467.3800048828125</v>
      </c>
      <c r="Q1235" s="21">
        <v>462.04000854492188</v>
      </c>
      <c r="R1235" s="21">
        <v>463.6199951171875</v>
      </c>
      <c r="S1235">
        <v>69429700</v>
      </c>
      <c r="T1235" s="16">
        <f>(SP500_Data[[#This Row],[Close]]-R1236)/R1236</f>
        <v>-8.0448665461582119E-3</v>
      </c>
      <c r="U1235" s="21">
        <v>130436300</v>
      </c>
    </row>
    <row r="1236" spans="1:21" x14ac:dyDescent="0.25">
      <c r="A1236" s="2">
        <v>44509</v>
      </c>
      <c r="B1236" s="21">
        <v>337.1099853515625</v>
      </c>
      <c r="C1236" s="21">
        <v>338.72000122070313</v>
      </c>
      <c r="D1236" s="21">
        <v>334.52999877929688</v>
      </c>
      <c r="E1236" s="21">
        <v>335.95001220703125</v>
      </c>
      <c r="F1236" s="16">
        <f>(StockData[[#This Row],[Close]]-E1237)/E1237</f>
        <v>-3.0860798762018123E-3</v>
      </c>
      <c r="G1236" s="21">
        <v>21307400</v>
      </c>
      <c r="H1236" s="21">
        <f>IF(ISNUMBER(E1236),MAX($E$2:E1236),"")</f>
        <v>542.07000732421875</v>
      </c>
      <c r="I1236" s="21">
        <f>IF(AND(ISNUMBER(E1236),ISNUMBER(H1236)),E1236/H1236-1,"")</f>
        <v>-0.38024607953249956</v>
      </c>
      <c r="L1236"/>
      <c r="M1236"/>
      <c r="N1236" s="2">
        <v>44509</v>
      </c>
      <c r="O1236" s="21">
        <v>469.32000732421869</v>
      </c>
      <c r="P1236" s="21">
        <v>469.57000732421869</v>
      </c>
      <c r="Q1236" s="21">
        <v>465.8800048828125</v>
      </c>
      <c r="R1236" s="21">
        <v>467.3800048828125</v>
      </c>
      <c r="S1236">
        <v>51149100</v>
      </c>
      <c r="T1236" s="16">
        <f>(SP500_Data[[#This Row],[Close]]-R1237)/R1237</f>
        <v>-3.3053714140235642E-3</v>
      </c>
      <c r="U1236" s="21">
        <v>61371100</v>
      </c>
    </row>
    <row r="1237" spans="1:21" x14ac:dyDescent="0.25">
      <c r="A1237" s="2">
        <v>44508</v>
      </c>
      <c r="B1237" s="21">
        <v>337.29998779296875</v>
      </c>
      <c r="C1237" s="21">
        <v>337.64999389648438</v>
      </c>
      <c r="D1237" s="21">
        <v>334.44000244140625</v>
      </c>
      <c r="E1237" s="21">
        <v>336.989990234375</v>
      </c>
      <c r="F1237" s="16">
        <f>(StockData[[#This Row],[Close]]-E1238)/E1238</f>
        <v>2.7673411966239779E-3</v>
      </c>
      <c r="G1237" s="21">
        <v>20897000</v>
      </c>
      <c r="H1237" s="21">
        <f>IF(ISNUMBER(E1237),MAX($E$2:E1237),"")</f>
        <v>542.07000732421875</v>
      </c>
      <c r="I1237" s="21">
        <f>IF(AND(ISNUMBER(E1237),ISNUMBER(H1237)),E1237/H1237-1,"")</f>
        <v>-0.37832754869092555</v>
      </c>
      <c r="L1237"/>
      <c r="M1237"/>
      <c r="N1237" s="2">
        <v>44508</v>
      </c>
      <c r="O1237" s="21">
        <v>469.70001220703131</v>
      </c>
      <c r="P1237" s="21">
        <v>470.23001098632813</v>
      </c>
      <c r="Q1237" s="21">
        <v>468.20001220703131</v>
      </c>
      <c r="R1237" s="21">
        <v>468.92999267578131</v>
      </c>
      <c r="S1237">
        <v>50405200</v>
      </c>
      <c r="T1237" s="16">
        <f>(SP500_Data[[#This Row],[Close]]-R1238)/R1238</f>
        <v>8.5372099444341182E-4</v>
      </c>
      <c r="U1237" s="21">
        <v>62094800</v>
      </c>
    </row>
    <row r="1238" spans="1:21" x14ac:dyDescent="0.25">
      <c r="A1238" s="2">
        <v>44505</v>
      </c>
      <c r="B1238" s="21">
        <v>338.510009765625</v>
      </c>
      <c r="C1238" s="21">
        <v>338.79000854492188</v>
      </c>
      <c r="D1238" s="21">
        <v>334.42001342773438</v>
      </c>
      <c r="E1238" s="21">
        <v>336.05999755859375</v>
      </c>
      <c r="F1238" s="16">
        <f>(StockData[[#This Row],[Close]]-E1239)/E1239</f>
        <v>-1.1294878137408197E-3</v>
      </c>
      <c r="G1238" s="21">
        <v>22570100</v>
      </c>
      <c r="H1238" s="21">
        <f>IF(ISNUMBER(E1238),MAX($E$2:E1238),"")</f>
        <v>542.07000732421875</v>
      </c>
      <c r="I1238" s="21">
        <f>IF(AND(ISNUMBER(E1238),ISNUMBER(H1238)),E1238/H1238-1,"")</f>
        <v>-0.38004318073700005</v>
      </c>
      <c r="L1238"/>
      <c r="M1238"/>
      <c r="N1238" s="2">
        <v>44505</v>
      </c>
      <c r="O1238" s="21">
        <v>469.27999877929688</v>
      </c>
      <c r="P1238" s="21">
        <v>470.64999389648438</v>
      </c>
      <c r="Q1238" s="21">
        <v>466.92001342773438</v>
      </c>
      <c r="R1238" s="21">
        <v>468.52999877929688</v>
      </c>
      <c r="S1238">
        <v>66390600</v>
      </c>
      <c r="T1238" s="16">
        <f>(SP500_Data[[#This Row],[Close]]-R1239)/R1239</f>
        <v>3.4696089278049573E-3</v>
      </c>
      <c r="U1238" s="21">
        <v>76396000</v>
      </c>
    </row>
    <row r="1239" spans="1:21" x14ac:dyDescent="0.25">
      <c r="A1239" s="2">
        <v>44504</v>
      </c>
      <c r="B1239" s="21">
        <v>332.8900146484375</v>
      </c>
      <c r="C1239" s="21">
        <v>336.54000854492188</v>
      </c>
      <c r="D1239" s="21">
        <v>329.510009765625</v>
      </c>
      <c r="E1239" s="21">
        <v>336.44000244140625</v>
      </c>
      <c r="F1239" s="16">
        <f>(StockData[[#This Row],[Close]]-E1240)/E1240</f>
        <v>7.305396531156437E-3</v>
      </c>
      <c r="G1239" s="21">
        <v>23992200</v>
      </c>
      <c r="H1239" s="21">
        <f>IF(ISNUMBER(E1239),MAX($E$2:E1239),"")</f>
        <v>542.07000732421875</v>
      </c>
      <c r="I1239" s="21">
        <f>IF(AND(ISNUMBER(E1239),ISNUMBER(H1239)),E1239/H1239-1,"")</f>
        <v>-0.37934215526486903</v>
      </c>
      <c r="L1239"/>
      <c r="M1239"/>
      <c r="N1239" s="2">
        <v>44504</v>
      </c>
      <c r="O1239" s="21">
        <v>465.3599853515625</v>
      </c>
      <c r="P1239" s="21">
        <v>467</v>
      </c>
      <c r="Q1239" s="21">
        <v>464.989990234375</v>
      </c>
      <c r="R1239" s="21">
        <v>466.91000366210938</v>
      </c>
      <c r="S1239">
        <v>52847100</v>
      </c>
      <c r="T1239" s="16">
        <f>(SP500_Data[[#This Row],[Close]]-R1240)/R1240</f>
        <v>4.7125203039543422E-3</v>
      </c>
      <c r="U1239" s="21">
        <v>102350100</v>
      </c>
    </row>
    <row r="1240" spans="1:21" x14ac:dyDescent="0.25">
      <c r="A1240" s="2">
        <v>44503</v>
      </c>
      <c r="B1240" s="21">
        <v>333.89999389648438</v>
      </c>
      <c r="C1240" s="21">
        <v>334.89999389648438</v>
      </c>
      <c r="D1240" s="21">
        <v>330.64999389648438</v>
      </c>
      <c r="E1240" s="21">
        <v>334</v>
      </c>
      <c r="F1240" s="16">
        <f>(StockData[[#This Row],[Close]]-E1241)/E1241</f>
        <v>2.6115783761163883E-3</v>
      </c>
      <c r="G1240" s="21">
        <v>21500100</v>
      </c>
      <c r="H1240" s="21">
        <f>IF(ISNUMBER(E1240),MAX($E$2:E1240),"")</f>
        <v>542.07000732421875</v>
      </c>
      <c r="I1240" s="21">
        <f>IF(AND(ISNUMBER(E1240),ISNUMBER(H1240)),E1240/H1240-1,"")</f>
        <v>-0.3838434233823409</v>
      </c>
      <c r="L1240"/>
      <c r="M1240"/>
      <c r="N1240" s="2">
        <v>44503</v>
      </c>
      <c r="O1240" s="21">
        <v>461.29998779296869</v>
      </c>
      <c r="P1240" s="21">
        <v>465.14999389648438</v>
      </c>
      <c r="Q1240" s="21">
        <v>460.82998657226563</v>
      </c>
      <c r="R1240" s="21">
        <v>464.72000122070313</v>
      </c>
      <c r="S1240">
        <v>52509800</v>
      </c>
      <c r="T1240" s="16">
        <f>(SP500_Data[[#This Row],[Close]]-R1241)/R1241</f>
        <v>6.10523351695635E-3</v>
      </c>
      <c r="U1240" s="21">
        <v>92526100</v>
      </c>
    </row>
    <row r="1241" spans="1:21" x14ac:dyDescent="0.25">
      <c r="A1241" s="2">
        <v>44502</v>
      </c>
      <c r="B1241" s="21">
        <v>330.30999755859375</v>
      </c>
      <c r="C1241" s="21">
        <v>333.45001220703125</v>
      </c>
      <c r="D1241" s="21">
        <v>330</v>
      </c>
      <c r="E1241" s="21">
        <v>333.1300048828125</v>
      </c>
      <c r="F1241" s="16">
        <f>(StockData[[#This Row],[Close]]-E1242)/E1242</f>
        <v>1.1415762884798342E-2</v>
      </c>
      <c r="G1241" s="21">
        <v>26487100</v>
      </c>
      <c r="H1241" s="21">
        <f>IF(ISNUMBER(E1241),MAX($E$2:E1241),"")</f>
        <v>542.07000732421875</v>
      </c>
      <c r="I1241" s="21">
        <f>IF(AND(ISNUMBER(E1241),ISNUMBER(H1241)),E1241/H1241-1,"")</f>
        <v>-0.38544837312210245</v>
      </c>
      <c r="L1241"/>
      <c r="M1241"/>
      <c r="N1241" s="2">
        <v>44502</v>
      </c>
      <c r="O1241" s="21">
        <v>460.22000122070313</v>
      </c>
      <c r="P1241" s="21">
        <v>462.23001098632813</v>
      </c>
      <c r="Q1241" s="21">
        <v>460.07998657226563</v>
      </c>
      <c r="R1241" s="21">
        <v>461.89999389648438</v>
      </c>
      <c r="S1241">
        <v>48908400</v>
      </c>
      <c r="T1241" s="16">
        <f>(SP500_Data[[#This Row],[Close]]-R1242)/R1242</f>
        <v>4.0430947678779475E-3</v>
      </c>
      <c r="U1241" s="21">
        <v>166445500</v>
      </c>
    </row>
    <row r="1242" spans="1:21" x14ac:dyDescent="0.25">
      <c r="A1242" s="2">
        <v>44501</v>
      </c>
      <c r="B1242" s="21">
        <v>331.3599853515625</v>
      </c>
      <c r="C1242" s="21">
        <v>331.489990234375</v>
      </c>
      <c r="D1242" s="21">
        <v>326.3699951171875</v>
      </c>
      <c r="E1242" s="21">
        <v>329.3699951171875</v>
      </c>
      <c r="F1242" s="16">
        <f>(StockData[[#This Row],[Close]]-E1243)/E1243</f>
        <v>-6.7848743535651327E-3</v>
      </c>
      <c r="G1242" s="21">
        <v>27073200</v>
      </c>
      <c r="H1242" s="21">
        <f>IF(ISNUMBER(E1242),MAX($E$2:E1242),"")</f>
        <v>542.07000732421875</v>
      </c>
      <c r="I1242" s="21">
        <f>IF(AND(ISNUMBER(E1242),ISNUMBER(H1242)),E1242/H1242-1,"")</f>
        <v>-0.39238476457490623</v>
      </c>
      <c r="L1242"/>
      <c r="M1242"/>
      <c r="N1242" s="2">
        <v>44501</v>
      </c>
      <c r="O1242" s="21">
        <v>460.29998779296869</v>
      </c>
      <c r="P1242" s="21">
        <v>460.70001220703131</v>
      </c>
      <c r="Q1242" s="21">
        <v>458.20001220703131</v>
      </c>
      <c r="R1242" s="21">
        <v>460.04000854492188</v>
      </c>
      <c r="S1242">
        <v>48433600</v>
      </c>
      <c r="T1242" s="16">
        <f>(SP500_Data[[#This Row],[Close]]-R1243)/R1243</f>
        <v>1.7202145779463801E-3</v>
      </c>
      <c r="U1242" s="21">
        <v>118425000</v>
      </c>
    </row>
    <row r="1243" spans="1:21" x14ac:dyDescent="0.25">
      <c r="A1243" s="2">
        <v>44498</v>
      </c>
      <c r="B1243" s="21">
        <v>324.1300048828125</v>
      </c>
      <c r="C1243" s="21">
        <v>332</v>
      </c>
      <c r="D1243" s="21">
        <v>323.89999389648438</v>
      </c>
      <c r="E1243" s="21">
        <v>331.6199951171875</v>
      </c>
      <c r="F1243" s="16">
        <f>(StockData[[#This Row],[Close]]-E1244)/E1244</f>
        <v>2.241402459339456E-2</v>
      </c>
      <c r="G1243" s="21">
        <v>34766000</v>
      </c>
      <c r="H1243" s="21">
        <f>IF(ISNUMBER(E1243),MAX($E$2:E1243),"")</f>
        <v>542.07000732421875</v>
      </c>
      <c r="I1243" s="21">
        <f>IF(AND(ISNUMBER(E1243),ISNUMBER(H1243)),E1243/H1243-1,"")</f>
        <v>-0.38823400919349982</v>
      </c>
      <c r="L1243"/>
      <c r="M1243"/>
      <c r="N1243" s="2">
        <v>44498</v>
      </c>
      <c r="O1243" s="21">
        <v>455.8699951171875</v>
      </c>
      <c r="P1243" s="21">
        <v>459.55999755859375</v>
      </c>
      <c r="Q1243" s="21">
        <v>455.55999755859375</v>
      </c>
      <c r="R1243" s="21">
        <v>459.25</v>
      </c>
      <c r="S1243">
        <v>70162400</v>
      </c>
      <c r="T1243" s="16">
        <f>(SP500_Data[[#This Row],[Close]]-R1244)/R1244</f>
        <v>2.0291339259021781E-3</v>
      </c>
      <c r="U1243" s="21">
        <v>77786700</v>
      </c>
    </row>
    <row r="1244" spans="1:21" x14ac:dyDescent="0.25">
      <c r="A1244" s="2">
        <v>44497</v>
      </c>
      <c r="B1244" s="21">
        <v>324.32998657226563</v>
      </c>
      <c r="C1244" s="21">
        <v>324.8699951171875</v>
      </c>
      <c r="D1244" s="21">
        <v>321.3599853515625</v>
      </c>
      <c r="E1244" s="21">
        <v>324.35000610351563</v>
      </c>
      <c r="F1244" s="16">
        <f>(StockData[[#This Row],[Close]]-E1245)/E1245</f>
        <v>3.6513062064934248E-3</v>
      </c>
      <c r="G1244" s="21">
        <v>26297900</v>
      </c>
      <c r="H1244" s="21">
        <f>IF(ISNUMBER(E1244),MAX($E$2:E1244),"")</f>
        <v>542.07000732421875</v>
      </c>
      <c r="I1244" s="21">
        <f>IF(AND(ISNUMBER(E1244),ISNUMBER(H1244)),E1244/H1244-1,"")</f>
        <v>-0.401645540758506</v>
      </c>
      <c r="L1244"/>
      <c r="M1244"/>
      <c r="N1244" s="2">
        <v>44497</v>
      </c>
      <c r="O1244" s="21">
        <v>455.45999145507813</v>
      </c>
      <c r="P1244" s="21">
        <v>458.39999389648438</v>
      </c>
      <c r="Q1244" s="21">
        <v>455.45001220703131</v>
      </c>
      <c r="R1244" s="21">
        <v>458.32000732421869</v>
      </c>
      <c r="S1244">
        <v>51437900</v>
      </c>
      <c r="T1244" s="16">
        <f>(SP500_Data[[#This Row],[Close]]-R1245)/R1245</f>
        <v>9.6488629758462539E-3</v>
      </c>
      <c r="U1244" s="21">
        <v>78792200</v>
      </c>
    </row>
    <row r="1245" spans="1:21" x14ac:dyDescent="0.25">
      <c r="A1245" s="2">
        <v>44496</v>
      </c>
      <c r="B1245" s="21">
        <v>316</v>
      </c>
      <c r="C1245" s="21">
        <v>326.10000610351563</v>
      </c>
      <c r="D1245" s="21">
        <v>316</v>
      </c>
      <c r="E1245" s="21">
        <v>323.17001342773438</v>
      </c>
      <c r="F1245" s="16">
        <f>(StockData[[#This Row],[Close]]-E1246)/E1246</f>
        <v>4.2114181074711633E-2</v>
      </c>
      <c r="G1245" s="21">
        <v>52588700</v>
      </c>
      <c r="H1245" s="21">
        <f>IF(ISNUMBER(E1245),MAX($E$2:E1245),"")</f>
        <v>542.07000732421875</v>
      </c>
      <c r="I1245" s="21">
        <f>IF(AND(ISNUMBER(E1245),ISNUMBER(H1245)),E1245/H1245-1,"")</f>
        <v>-0.40382236784695891</v>
      </c>
      <c r="L1245"/>
      <c r="M1245"/>
      <c r="N1245" s="2">
        <v>44496</v>
      </c>
      <c r="O1245" s="21">
        <v>456.45001220703131</v>
      </c>
      <c r="P1245" s="21">
        <v>457.16000366210938</v>
      </c>
      <c r="Q1245" s="21">
        <v>453.8599853515625</v>
      </c>
      <c r="R1245" s="21">
        <v>453.94000244140625</v>
      </c>
      <c r="S1245">
        <v>72438000</v>
      </c>
      <c r="T1245" s="16">
        <f>(SP500_Data[[#This Row],[Close]]-R1246)/R1246</f>
        <v>-4.4301891646800059E-3</v>
      </c>
      <c r="U1245" s="21">
        <v>78197100</v>
      </c>
    </row>
    <row r="1246" spans="1:21" x14ac:dyDescent="0.25">
      <c r="A1246" s="2">
        <v>44495</v>
      </c>
      <c r="B1246" s="21">
        <v>311</v>
      </c>
      <c r="C1246" s="21">
        <v>312.39999389648438</v>
      </c>
      <c r="D1246" s="21">
        <v>308.60000610351563</v>
      </c>
      <c r="E1246" s="21">
        <v>310.1099853515625</v>
      </c>
      <c r="F1246" s="16">
        <f>(StockData[[#This Row],[Close]]-E1247)/E1247</f>
        <v>6.425795727043924E-3</v>
      </c>
      <c r="G1246" s="21">
        <v>28107300</v>
      </c>
      <c r="H1246" s="21">
        <f>IF(ISNUMBER(E1246),MAX($E$2:E1246),"")</f>
        <v>542.07000732421875</v>
      </c>
      <c r="I1246" s="21">
        <f>IF(AND(ISNUMBER(E1246),ISNUMBER(H1246)),E1246/H1246-1,"")</f>
        <v>-0.42791524865517616</v>
      </c>
      <c r="L1246"/>
      <c r="M1246"/>
      <c r="N1246" s="2">
        <v>44495</v>
      </c>
      <c r="O1246" s="21">
        <v>457.20001220703131</v>
      </c>
      <c r="P1246" s="21">
        <v>458.489990234375</v>
      </c>
      <c r="Q1246" s="21">
        <v>455.55999755859375</v>
      </c>
      <c r="R1246" s="21">
        <v>455.95999145507813</v>
      </c>
      <c r="S1246">
        <v>56075100</v>
      </c>
      <c r="T1246" s="16">
        <f>(SP500_Data[[#This Row],[Close]]-R1247)/R1247</f>
        <v>9.0001903873557774E-4</v>
      </c>
      <c r="U1246" s="21">
        <v>83738600</v>
      </c>
    </row>
    <row r="1247" spans="1:21" x14ac:dyDescent="0.25">
      <c r="A1247" s="2">
        <v>44494</v>
      </c>
      <c r="B1247" s="21">
        <v>309.3599853515625</v>
      </c>
      <c r="C1247" s="21">
        <v>309.39999389648438</v>
      </c>
      <c r="D1247" s="21">
        <v>306.45999145507813</v>
      </c>
      <c r="E1247" s="21">
        <v>308.1300048828125</v>
      </c>
      <c r="F1247" s="16">
        <f>(StockData[[#This Row],[Close]]-E1248)/E1248</f>
        <v>-3.3316042408337945E-3</v>
      </c>
      <c r="G1247" s="21">
        <v>17554500</v>
      </c>
      <c r="H1247" s="21">
        <f>IF(ISNUMBER(E1247),MAX($E$2:E1247),"")</f>
        <v>542.07000732421875</v>
      </c>
      <c r="I1247" s="21">
        <f>IF(AND(ISNUMBER(E1247),ISNUMBER(H1247)),E1247/H1247-1,"")</f>
        <v>-0.43156787735995117</v>
      </c>
      <c r="L1247"/>
      <c r="M1247"/>
      <c r="N1247" s="2">
        <v>44494</v>
      </c>
      <c r="O1247" s="21">
        <v>454.27999877929688</v>
      </c>
      <c r="P1247" s="21">
        <v>455.89999389648438</v>
      </c>
      <c r="Q1247" s="21">
        <v>452.3900146484375</v>
      </c>
      <c r="R1247" s="21">
        <v>455.54998779296869</v>
      </c>
      <c r="S1247">
        <v>45214500</v>
      </c>
      <c r="T1247" s="16">
        <f>(SP500_Data[[#This Row],[Close]]-R1248)/R1248</f>
        <v>5.3628016904280285E-3</v>
      </c>
      <c r="U1247" s="21">
        <v>89948200</v>
      </c>
    </row>
    <row r="1248" spans="1:21" x14ac:dyDescent="0.25">
      <c r="A1248" s="2">
        <v>44491</v>
      </c>
      <c r="B1248" s="21">
        <v>310.39999389648438</v>
      </c>
      <c r="C1248" s="21">
        <v>311.08999633789063</v>
      </c>
      <c r="D1248" s="21">
        <v>307.79998779296875</v>
      </c>
      <c r="E1248" s="21">
        <v>309.16000366210938</v>
      </c>
      <c r="F1248" s="16">
        <f>(StockData[[#This Row],[Close]]-E1249)/E1249</f>
        <v>-5.1486872610228985E-3</v>
      </c>
      <c r="G1248" s="21">
        <v>17449300</v>
      </c>
      <c r="H1248" s="21">
        <f>IF(ISNUMBER(E1248),MAX($E$2:E1248),"")</f>
        <v>542.07000732421875</v>
      </c>
      <c r="I1248" s="21">
        <f>IF(AND(ISNUMBER(E1248),ISNUMBER(H1248)),E1248/H1248-1,"")</f>
        <v>-0.42966775603728069</v>
      </c>
      <c r="L1248"/>
      <c r="M1248"/>
      <c r="N1248" s="2">
        <v>44491</v>
      </c>
      <c r="O1248" s="21">
        <v>453.1300048828125</v>
      </c>
      <c r="P1248" s="21">
        <v>454.67001342773438</v>
      </c>
      <c r="Q1248" s="21">
        <v>451.04998779296869</v>
      </c>
      <c r="R1248" s="21">
        <v>453.1199951171875</v>
      </c>
      <c r="S1248">
        <v>58845100</v>
      </c>
      <c r="T1248" s="16">
        <f>(SP500_Data[[#This Row],[Close]]-R1249)/R1249</f>
        <v>-1.0361807458227302E-3</v>
      </c>
      <c r="U1248" s="21">
        <v>57970400</v>
      </c>
    </row>
    <row r="1249" spans="1:21" x14ac:dyDescent="0.25">
      <c r="A1249" s="2">
        <v>44490</v>
      </c>
      <c r="B1249" s="21">
        <v>307.17001342773438</v>
      </c>
      <c r="C1249" s="21">
        <v>311.01998901367188</v>
      </c>
      <c r="D1249" s="21">
        <v>306.3599853515625</v>
      </c>
      <c r="E1249" s="21">
        <v>310.760009765625</v>
      </c>
      <c r="F1249" s="16">
        <f>(StockData[[#This Row],[Close]]-E1250)/E1250</f>
        <v>1.0897518179654928E-2</v>
      </c>
      <c r="G1249" s="21">
        <v>16918100</v>
      </c>
      <c r="H1249" s="21">
        <f>IF(ISNUMBER(E1249),MAX($E$2:E1249),"")</f>
        <v>542.07000732421875</v>
      </c>
      <c r="I1249" s="21">
        <f>IF(AND(ISNUMBER(E1249),ISNUMBER(H1249)),E1249/H1249-1,"")</f>
        <v>-0.42671609650641373</v>
      </c>
      <c r="L1249"/>
      <c r="M1249"/>
      <c r="N1249" s="2">
        <v>44490</v>
      </c>
      <c r="O1249" s="21">
        <v>451.76998901367188</v>
      </c>
      <c r="P1249" s="21">
        <v>453.82998657226563</v>
      </c>
      <c r="Q1249" s="21">
        <v>451.30999755859375</v>
      </c>
      <c r="R1249" s="21">
        <v>453.58999633789063</v>
      </c>
      <c r="S1249">
        <v>41305400</v>
      </c>
      <c r="T1249" s="16">
        <f>(SP500_Data[[#This Row],[Close]]-R1250)/R1250</f>
        <v>2.6082373648451613E-3</v>
      </c>
      <c r="U1249" s="21">
        <v>56181900</v>
      </c>
    </row>
    <row r="1250" spans="1:21" x14ac:dyDescent="0.25">
      <c r="A1250" s="2">
        <v>44489</v>
      </c>
      <c r="B1250" s="21">
        <v>309.20999145507813</v>
      </c>
      <c r="C1250" s="21">
        <v>309.70001220703125</v>
      </c>
      <c r="D1250" s="21">
        <v>306.1099853515625</v>
      </c>
      <c r="E1250" s="21">
        <v>307.41000366210938</v>
      </c>
      <c r="F1250" s="16">
        <f>(StockData[[#This Row],[Close]]-E1251)/E1251</f>
        <v>-2.6603747039256418E-3</v>
      </c>
      <c r="G1250" s="21">
        <v>16537100</v>
      </c>
      <c r="H1250" s="21">
        <f>IF(ISNUMBER(E1250),MAX($E$2:E1250),"")</f>
        <v>542.07000732421875</v>
      </c>
      <c r="I1250" s="21">
        <f>IF(AND(ISNUMBER(E1250),ISNUMBER(H1250)),E1250/H1250-1,"")</f>
        <v>-0.43289612133393007</v>
      </c>
      <c r="L1250"/>
      <c r="M1250"/>
      <c r="N1250" s="2">
        <v>44489</v>
      </c>
      <c r="O1250" s="21">
        <v>451.1300048828125</v>
      </c>
      <c r="P1250" s="21">
        <v>452.73001098632813</v>
      </c>
      <c r="Q1250" s="21">
        <v>451.010009765625</v>
      </c>
      <c r="R1250" s="21">
        <v>452.41000366210938</v>
      </c>
      <c r="S1250">
        <v>49571600</v>
      </c>
      <c r="T1250" s="16">
        <f>(SP500_Data[[#This Row],[Close]]-R1251)/R1251</f>
        <v>3.9277226969130002E-3</v>
      </c>
      <c r="U1250" s="21">
        <v>51671500</v>
      </c>
    </row>
    <row r="1251" spans="1:21" x14ac:dyDescent="0.25">
      <c r="A1251" s="2">
        <v>44488</v>
      </c>
      <c r="B1251" s="21">
        <v>308.35000610351563</v>
      </c>
      <c r="C1251" s="21">
        <v>309.29998779296875</v>
      </c>
      <c r="D1251" s="21">
        <v>307.22000122070313</v>
      </c>
      <c r="E1251" s="21">
        <v>308.23001098632813</v>
      </c>
      <c r="F1251" s="16">
        <f>(StockData[[#This Row],[Close]]-E1252)/E1252</f>
        <v>3.0590075019273971E-3</v>
      </c>
      <c r="G1251" s="21">
        <v>17682100</v>
      </c>
      <c r="H1251" s="21">
        <f>IF(ISNUMBER(E1251),MAX($E$2:E1251),"")</f>
        <v>542.07000732421875</v>
      </c>
      <c r="I1251" s="21">
        <f>IF(AND(ISNUMBER(E1251),ISNUMBER(H1251)),E1251/H1251-1,"")</f>
        <v>-0.43138338808335519</v>
      </c>
      <c r="L1251"/>
      <c r="M1251"/>
      <c r="N1251" s="2">
        <v>44488</v>
      </c>
      <c r="O1251" s="21">
        <v>448.92001342773438</v>
      </c>
      <c r="P1251" s="21">
        <v>450.70999145507813</v>
      </c>
      <c r="Q1251" s="21">
        <v>448.26998901367188</v>
      </c>
      <c r="R1251" s="21">
        <v>450.6400146484375</v>
      </c>
      <c r="S1251">
        <v>46996800</v>
      </c>
      <c r="T1251" s="16">
        <f>(SP500_Data[[#This Row],[Close]]-R1252)/R1252</f>
        <v>7.7148688212977058E-3</v>
      </c>
      <c r="U1251" s="21">
        <v>47170500</v>
      </c>
    </row>
    <row r="1252" spans="1:21" x14ac:dyDescent="0.25">
      <c r="A1252" s="2">
        <v>44487</v>
      </c>
      <c r="B1252" s="21">
        <v>303.57000732421875</v>
      </c>
      <c r="C1252" s="21">
        <v>308.20999145507813</v>
      </c>
      <c r="D1252" s="21">
        <v>302.69000244140625</v>
      </c>
      <c r="E1252" s="21">
        <v>307.29000854492188</v>
      </c>
      <c r="F1252" s="16">
        <f>(StockData[[#This Row],[Close]]-E1253)/E1253</f>
        <v>1.0124641452805694E-2</v>
      </c>
      <c r="G1252" s="21">
        <v>22729300</v>
      </c>
      <c r="H1252" s="21">
        <f>IF(ISNUMBER(E1252),MAX($E$2:E1252),"")</f>
        <v>542.07000732421875</v>
      </c>
      <c r="I1252" s="21">
        <f>IF(AND(ISNUMBER(E1252),ISNUMBER(H1252)),E1252/H1252-1,"")</f>
        <v>-0.43311748594655608</v>
      </c>
      <c r="L1252"/>
      <c r="M1252"/>
      <c r="N1252" s="2">
        <v>44487</v>
      </c>
      <c r="O1252" s="21">
        <v>443.97000122070313</v>
      </c>
      <c r="P1252" s="21">
        <v>447.54998779296869</v>
      </c>
      <c r="Q1252" s="21">
        <v>443.26998901367188</v>
      </c>
      <c r="R1252" s="21">
        <v>447.19000244140625</v>
      </c>
      <c r="S1252">
        <v>62213200</v>
      </c>
      <c r="T1252" s="16">
        <f>(SP500_Data[[#This Row],[Close]]-R1253)/R1253</f>
        <v>2.9605206420580377E-3</v>
      </c>
      <c r="U1252" s="21">
        <v>42501000</v>
      </c>
    </row>
    <row r="1253" spans="1:21" x14ac:dyDescent="0.25">
      <c r="A1253" s="2">
        <v>44484</v>
      </c>
      <c r="B1253" s="21">
        <v>302.33999633789063</v>
      </c>
      <c r="C1253" s="21">
        <v>304.45001220703125</v>
      </c>
      <c r="D1253" s="21">
        <v>300.51998901367188</v>
      </c>
      <c r="E1253" s="21">
        <v>304.20999145507813</v>
      </c>
      <c r="F1253" s="16">
        <f>(StockData[[#This Row],[Close]]-E1254)/E1254</f>
        <v>4.8224325518682904E-3</v>
      </c>
      <c r="G1253" s="21">
        <v>25384800</v>
      </c>
      <c r="H1253" s="21">
        <f>IF(ISNUMBER(E1253),MAX($E$2:E1253),"")</f>
        <v>542.07000732421875</v>
      </c>
      <c r="I1253" s="21">
        <f>IF(AND(ISNUMBER(E1253),ISNUMBER(H1253)),E1253/H1253-1,"")</f>
        <v>-0.43879944039566388</v>
      </c>
      <c r="L1253"/>
      <c r="M1253"/>
      <c r="N1253" s="2">
        <v>44484</v>
      </c>
      <c r="O1253" s="21">
        <v>444.75</v>
      </c>
      <c r="P1253" s="21">
        <v>446.260009765625</v>
      </c>
      <c r="Q1253" s="21">
        <v>444.08999633789063</v>
      </c>
      <c r="R1253" s="21">
        <v>445.8699951171875</v>
      </c>
      <c r="S1253">
        <v>66260200</v>
      </c>
      <c r="T1253" s="16">
        <f>(SP500_Data[[#This Row],[Close]]-R1254)/R1254</f>
        <v>7.615808174435028E-3</v>
      </c>
      <c r="U1253" s="21">
        <v>48721400</v>
      </c>
    </row>
    <row r="1254" spans="1:21" x14ac:dyDescent="0.25">
      <c r="A1254" s="2">
        <v>44483</v>
      </c>
      <c r="B1254" s="21">
        <v>299.20999145507813</v>
      </c>
      <c r="C1254" s="21">
        <v>303.26998901367188</v>
      </c>
      <c r="D1254" s="21">
        <v>297.82998657226563</v>
      </c>
      <c r="E1254" s="21">
        <v>302.75</v>
      </c>
      <c r="F1254" s="16">
        <f>(StockData[[#This Row],[Close]]-E1255)/E1255</f>
        <v>2.1734003221179781E-2</v>
      </c>
      <c r="G1254" s="21">
        <v>27262900</v>
      </c>
      <c r="H1254" s="21">
        <f>IF(ISNUMBER(E1254),MAX($E$2:E1254),"")</f>
        <v>542.07000732421875</v>
      </c>
      <c r="I1254" s="21">
        <f>IF(AND(ISNUMBER(E1254),ISNUMBER(H1254)),E1254/H1254-1,"")</f>
        <v>-0.44149280367965182</v>
      </c>
      <c r="L1254"/>
      <c r="M1254"/>
      <c r="N1254" s="2">
        <v>44483</v>
      </c>
      <c r="O1254" s="21">
        <v>439.07998657226563</v>
      </c>
      <c r="P1254" s="21">
        <v>442.66000366210938</v>
      </c>
      <c r="Q1254" s="21">
        <v>438.57998657226563</v>
      </c>
      <c r="R1254" s="21">
        <v>442.5</v>
      </c>
      <c r="S1254">
        <v>70236800</v>
      </c>
      <c r="T1254" s="16">
        <f>(SP500_Data[[#This Row],[Close]]-R1255)/R1255</f>
        <v>1.6820643061300523E-2</v>
      </c>
      <c r="U1254" s="21">
        <v>59300200</v>
      </c>
    </row>
    <row r="1255" spans="1:21" x14ac:dyDescent="0.25">
      <c r="A1255" s="2">
        <v>44482</v>
      </c>
      <c r="B1255" s="21">
        <v>294.91000366210938</v>
      </c>
      <c r="C1255" s="21">
        <v>297.27999877929688</v>
      </c>
      <c r="D1255" s="21">
        <v>293.489990234375</v>
      </c>
      <c r="E1255" s="21">
        <v>296.30999755859375</v>
      </c>
      <c r="F1255" s="16">
        <f>(StockData[[#This Row],[Close]]-E1256)/E1256</f>
        <v>1.1711255867923325E-2</v>
      </c>
      <c r="G1255" s="21">
        <v>23416300</v>
      </c>
      <c r="H1255" s="21">
        <f>IF(ISNUMBER(E1255),MAX($E$2:E1255),"")</f>
        <v>542.07000732421875</v>
      </c>
      <c r="I1255" s="21">
        <f>IF(AND(ISNUMBER(E1255),ISNUMBER(H1255)),E1255/H1255-1,"")</f>
        <v>-0.45337319247517949</v>
      </c>
      <c r="L1255"/>
      <c r="M1255"/>
      <c r="N1255" s="2">
        <v>44482</v>
      </c>
      <c r="O1255" s="21">
        <v>434.70999145507813</v>
      </c>
      <c r="P1255" s="21">
        <v>436.04998779296869</v>
      </c>
      <c r="Q1255" s="21">
        <v>431.54000854492188</v>
      </c>
      <c r="R1255" s="21">
        <v>435.17999267578131</v>
      </c>
      <c r="S1255">
        <v>72974000</v>
      </c>
      <c r="T1255" s="16">
        <f>(SP500_Data[[#This Row],[Close]]-R1256)/R1256</f>
        <v>3.5976144461977852E-3</v>
      </c>
      <c r="U1255" s="21">
        <v>48357400</v>
      </c>
    </row>
    <row r="1256" spans="1:21" x14ac:dyDescent="0.25">
      <c r="A1256" s="2">
        <v>44481</v>
      </c>
      <c r="B1256" s="21">
        <v>295.33999633789063</v>
      </c>
      <c r="C1256" s="21">
        <v>295.44000244140625</v>
      </c>
      <c r="D1256" s="21">
        <v>292.35000610351563</v>
      </c>
      <c r="E1256" s="21">
        <v>292.8800048828125</v>
      </c>
      <c r="F1256" s="16">
        <f>(StockData[[#This Row],[Close]]-E1257)/E1257</f>
        <v>-4.5882678622418136E-3</v>
      </c>
      <c r="G1256" s="21">
        <v>17974100</v>
      </c>
      <c r="H1256" s="21">
        <f>IF(ISNUMBER(E1256),MAX($E$2:E1256),"")</f>
        <v>542.07000732421875</v>
      </c>
      <c r="I1256" s="21">
        <f>IF(AND(ISNUMBER(E1256),ISNUMBER(H1256)),E1256/H1256-1,"")</f>
        <v>-0.45970077494503891</v>
      </c>
      <c r="L1256"/>
      <c r="M1256"/>
      <c r="N1256" s="2">
        <v>44481</v>
      </c>
      <c r="O1256" s="21">
        <v>435.67001342773438</v>
      </c>
      <c r="P1256" s="21">
        <v>436.10000610351563</v>
      </c>
      <c r="Q1256" s="21">
        <v>432.77999877929688</v>
      </c>
      <c r="R1256" s="21">
        <v>433.6199951171875</v>
      </c>
      <c r="S1256">
        <v>71181200</v>
      </c>
      <c r="T1256" s="16">
        <f>(SP500_Data[[#This Row],[Close]]-R1257)/R1257</f>
        <v>-2.4615411401438451E-3</v>
      </c>
      <c r="U1256" s="21">
        <v>77235100</v>
      </c>
    </row>
    <row r="1257" spans="1:21" x14ac:dyDescent="0.25">
      <c r="A1257" s="2">
        <v>44480</v>
      </c>
      <c r="B1257" s="21">
        <v>292.92001342773438</v>
      </c>
      <c r="C1257" s="21">
        <v>297.97000122070313</v>
      </c>
      <c r="D1257" s="21">
        <v>292.75</v>
      </c>
      <c r="E1257" s="21">
        <v>294.23001098632813</v>
      </c>
      <c r="F1257" s="16">
        <f>(StockData[[#This Row],[Close]]-E1258)/E1258</f>
        <v>-2.102747513492785E-3</v>
      </c>
      <c r="G1257" s="21">
        <v>19298600</v>
      </c>
      <c r="H1257" s="21">
        <f>IF(ISNUMBER(E1257),MAX($E$2:E1257),"")</f>
        <v>542.07000732421875</v>
      </c>
      <c r="I1257" s="21">
        <f>IF(AND(ISNUMBER(E1257),ISNUMBER(H1257)),E1257/H1257-1,"")</f>
        <v>-0.45721031045655047</v>
      </c>
      <c r="L1257"/>
      <c r="M1257"/>
      <c r="N1257" s="2">
        <v>44480</v>
      </c>
      <c r="O1257" s="21">
        <v>437.16000366210938</v>
      </c>
      <c r="P1257" s="21">
        <v>440.260009765625</v>
      </c>
      <c r="Q1257" s="21">
        <v>434.6199951171875</v>
      </c>
      <c r="R1257" s="21">
        <v>434.69000244140625</v>
      </c>
      <c r="S1257">
        <v>65233300</v>
      </c>
      <c r="T1257" s="16">
        <f>(SP500_Data[[#This Row],[Close]]-R1258)/R1258</f>
        <v>-7.2397182117727348E-3</v>
      </c>
      <c r="U1257" s="21">
        <v>57829600</v>
      </c>
    </row>
    <row r="1258" spans="1:21" x14ac:dyDescent="0.25">
      <c r="A1258" s="2">
        <v>44477</v>
      </c>
      <c r="B1258" s="21">
        <v>296.22000122070313</v>
      </c>
      <c r="C1258" s="21">
        <v>296.6400146484375</v>
      </c>
      <c r="D1258" s="21">
        <v>293.760009765625</v>
      </c>
      <c r="E1258" s="21">
        <v>294.85000610351563</v>
      </c>
      <c r="F1258" s="16">
        <f>(StockData[[#This Row],[Close]]-E1259)/E1259</f>
        <v>0</v>
      </c>
      <c r="G1258" s="21">
        <v>17685700</v>
      </c>
      <c r="H1258" s="21">
        <f>IF(ISNUMBER(E1258),MAX($E$2:E1258),"")</f>
        <v>542.07000732421875</v>
      </c>
      <c r="I1258" s="21">
        <f>IF(AND(ISNUMBER(E1258),ISNUMBER(H1258)),E1258/H1258-1,"")</f>
        <v>-0.45606655575916744</v>
      </c>
      <c r="L1258"/>
      <c r="M1258"/>
      <c r="N1258" s="2">
        <v>44477</v>
      </c>
      <c r="O1258" s="21">
        <v>439.48001098632813</v>
      </c>
      <c r="P1258" s="21">
        <v>439.8900146484375</v>
      </c>
      <c r="Q1258" s="21">
        <v>437.19000244140625</v>
      </c>
      <c r="R1258" s="21">
        <v>437.8599853515625</v>
      </c>
      <c r="S1258">
        <v>74557400</v>
      </c>
      <c r="T1258" s="16">
        <f>(SP500_Data[[#This Row],[Close]]-R1259)/R1259</f>
        <v>-1.8237776498153508E-3</v>
      </c>
      <c r="U1258" s="21">
        <v>40529700</v>
      </c>
    </row>
    <row r="1259" spans="1:21" x14ac:dyDescent="0.25">
      <c r="A1259" s="2">
        <v>44476</v>
      </c>
      <c r="B1259" s="21">
        <v>295.17999267578125</v>
      </c>
      <c r="C1259" s="21">
        <v>296.6400146484375</v>
      </c>
      <c r="D1259" s="21">
        <v>293.92001342773438</v>
      </c>
      <c r="E1259" s="21">
        <v>294.85000610351563</v>
      </c>
      <c r="F1259" s="16">
        <f>(StockData[[#This Row],[Close]]-E1260)/E1260</f>
        <v>5.9364089894996452E-3</v>
      </c>
      <c r="G1259" s="21">
        <v>20430500</v>
      </c>
      <c r="H1259" s="21">
        <f>IF(ISNUMBER(E1259),MAX($E$2:E1259),"")</f>
        <v>542.07000732421875</v>
      </c>
      <c r="I1259" s="21">
        <f>IF(AND(ISNUMBER(E1259),ISNUMBER(H1259)),E1259/H1259-1,"")</f>
        <v>-0.45606655575916744</v>
      </c>
      <c r="L1259"/>
      <c r="M1259"/>
      <c r="N1259" s="2">
        <v>44476</v>
      </c>
      <c r="O1259" s="21">
        <v>438.3900146484375</v>
      </c>
      <c r="P1259" s="21">
        <v>441.67999267578131</v>
      </c>
      <c r="Q1259" s="21">
        <v>438.20001220703131</v>
      </c>
      <c r="R1259" s="21">
        <v>438.66000366210938</v>
      </c>
      <c r="S1259">
        <v>72437500</v>
      </c>
      <c r="T1259" s="16">
        <f>(SP500_Data[[#This Row],[Close]]-R1260)/R1260</f>
        <v>8.6456882464798646E-3</v>
      </c>
      <c r="U1259" s="21">
        <v>38744700</v>
      </c>
    </row>
    <row r="1260" spans="1:21" x14ac:dyDescent="0.25">
      <c r="A1260" s="2">
        <v>44475</v>
      </c>
      <c r="B1260" s="21">
        <v>285.77999877929688</v>
      </c>
      <c r="C1260" s="21">
        <v>293.6300048828125</v>
      </c>
      <c r="D1260" s="21">
        <v>285.510009765625</v>
      </c>
      <c r="E1260" s="21">
        <v>293.1099853515625</v>
      </c>
      <c r="F1260" s="16">
        <f>(StockData[[#This Row],[Close]]-E1261)/E1261</f>
        <v>1.5064328296249201E-2</v>
      </c>
      <c r="G1260" s="21">
        <v>28002600</v>
      </c>
      <c r="H1260" s="21">
        <f>IF(ISNUMBER(E1260),MAX($E$2:E1260),"")</f>
        <v>542.07000732421875</v>
      </c>
      <c r="I1260" s="21">
        <f>IF(AND(ISNUMBER(E1260),ISNUMBER(H1260)),E1260/H1260-1,"")</f>
        <v>-0.45927651153691329</v>
      </c>
      <c r="L1260"/>
      <c r="M1260"/>
      <c r="N1260" s="2">
        <v>44475</v>
      </c>
      <c r="O1260" s="21">
        <v>429.26998901367188</v>
      </c>
      <c r="P1260" s="21">
        <v>435.1199951171875</v>
      </c>
      <c r="Q1260" s="21">
        <v>427.54000854492188</v>
      </c>
      <c r="R1260" s="21">
        <v>434.89999389648438</v>
      </c>
      <c r="S1260">
        <v>113032200</v>
      </c>
      <c r="T1260" s="16">
        <f>(SP500_Data[[#This Row],[Close]]-R1261)/R1261</f>
        <v>4.1560558014366164E-3</v>
      </c>
      <c r="U1260" s="21">
        <v>54973000</v>
      </c>
    </row>
    <row r="1261" spans="1:21" x14ac:dyDescent="0.25">
      <c r="A1261" s="2">
        <v>44474</v>
      </c>
      <c r="B1261" s="21">
        <v>284.04998779296875</v>
      </c>
      <c r="C1261" s="21">
        <v>290.39999389648438</v>
      </c>
      <c r="D1261" s="21">
        <v>284.04998779296875</v>
      </c>
      <c r="E1261" s="21">
        <v>288.760009765625</v>
      </c>
      <c r="F1261" s="16">
        <f>(StockData[[#This Row],[Close]]-E1262)/E1262</f>
        <v>1.995699447706293E-2</v>
      </c>
      <c r="G1261" s="21">
        <v>24993000</v>
      </c>
      <c r="H1261" s="21">
        <f>IF(ISNUMBER(E1261),MAX($E$2:E1261),"")</f>
        <v>542.07000732421875</v>
      </c>
      <c r="I1261" s="21">
        <f>IF(AND(ISNUMBER(E1261),ISNUMBER(H1261)),E1261/H1261-1,"")</f>
        <v>-0.46730126023572061</v>
      </c>
      <c r="L1261"/>
      <c r="M1261"/>
      <c r="N1261" s="2">
        <v>44474</v>
      </c>
      <c r="O1261" s="21">
        <v>430.239990234375</v>
      </c>
      <c r="P1261" s="21">
        <v>435.489990234375</v>
      </c>
      <c r="Q1261" s="21">
        <v>429.3900146484375</v>
      </c>
      <c r="R1261" s="21">
        <v>433.10000610351563</v>
      </c>
      <c r="S1261">
        <v>90682500</v>
      </c>
      <c r="T1261" s="16">
        <f>(SP500_Data[[#This Row],[Close]]-R1262)/R1262</f>
        <v>1.0404981575824474E-2</v>
      </c>
      <c r="U1261" s="21">
        <v>72008700</v>
      </c>
    </row>
    <row r="1262" spans="1:21" x14ac:dyDescent="0.25">
      <c r="A1262" s="2">
        <v>44473</v>
      </c>
      <c r="B1262" s="21">
        <v>287.39999389648438</v>
      </c>
      <c r="C1262" s="21">
        <v>287.75</v>
      </c>
      <c r="D1262" s="21">
        <v>280.25</v>
      </c>
      <c r="E1262" s="21">
        <v>283.1099853515625</v>
      </c>
      <c r="F1262" s="16">
        <f>(StockData[[#This Row],[Close]]-E1263)/E1263</f>
        <v>-2.071954557416484E-2</v>
      </c>
      <c r="G1262" s="21">
        <v>31350700</v>
      </c>
      <c r="H1262" s="21">
        <f>IF(ISNUMBER(E1262),MAX($E$2:E1262),"")</f>
        <v>542.07000732421875</v>
      </c>
      <c r="I1262" s="21">
        <f>IF(AND(ISNUMBER(E1262),ISNUMBER(H1262)),E1262/H1262-1,"")</f>
        <v>-0.47772431323205278</v>
      </c>
      <c r="L1262"/>
      <c r="M1262"/>
      <c r="N1262" s="2">
        <v>44473</v>
      </c>
      <c r="O1262" s="21">
        <v>433</v>
      </c>
      <c r="P1262" s="21">
        <v>433.95999145507813</v>
      </c>
      <c r="Q1262" s="21">
        <v>426.3599853515625</v>
      </c>
      <c r="R1262" s="21">
        <v>428.6400146484375</v>
      </c>
      <c r="S1262">
        <v>128570000</v>
      </c>
      <c r="T1262" s="16">
        <f>(SP500_Data[[#This Row],[Close]]-R1263)/R1263</f>
        <v>-1.2896038393228112E-2</v>
      </c>
      <c r="U1262" s="21">
        <v>92812200</v>
      </c>
    </row>
    <row r="1263" spans="1:21" x14ac:dyDescent="0.25">
      <c r="A1263" s="2">
        <v>44470</v>
      </c>
      <c r="B1263" s="21">
        <v>282.1199951171875</v>
      </c>
      <c r="C1263" s="21">
        <v>289.98001098632813</v>
      </c>
      <c r="D1263" s="21">
        <v>281.29000854492188</v>
      </c>
      <c r="E1263" s="21">
        <v>289.10000610351563</v>
      </c>
      <c r="F1263" s="16">
        <f>(StockData[[#This Row],[Close]]-E1264)/E1264</f>
        <v>2.546819074134914E-2</v>
      </c>
      <c r="G1263" s="21">
        <v>30086300</v>
      </c>
      <c r="H1263" s="21">
        <f>IF(ISNUMBER(E1263),MAX($E$2:E1263),"")</f>
        <v>542.07000732421875</v>
      </c>
      <c r="I1263" s="21">
        <f>IF(AND(ISNUMBER(E1263),ISNUMBER(H1263)),E1263/H1263-1,"")</f>
        <v>-0.46667404173387272</v>
      </c>
      <c r="L1263"/>
      <c r="M1263"/>
      <c r="N1263" s="2">
        <v>44470</v>
      </c>
      <c r="O1263" s="21">
        <v>430.98001098632813</v>
      </c>
      <c r="P1263" s="21">
        <v>436.02999877929688</v>
      </c>
      <c r="Q1263" s="21">
        <v>427.23001098632813</v>
      </c>
      <c r="R1263" s="21">
        <v>434.239990234375</v>
      </c>
      <c r="S1263">
        <v>129240100</v>
      </c>
      <c r="T1263" s="16">
        <f>(SP500_Data[[#This Row],[Close]]-R1264)/R1264</f>
        <v>1.1884176287115827E-2</v>
      </c>
      <c r="U1263" s="21">
        <v>89351900</v>
      </c>
    </row>
    <row r="1264" spans="1:21" x14ac:dyDescent="0.25">
      <c r="A1264" s="2">
        <v>44469</v>
      </c>
      <c r="B1264" s="21">
        <v>285.70999145507813</v>
      </c>
      <c r="C1264" s="21">
        <v>287.82998657226563</v>
      </c>
      <c r="D1264" s="21">
        <v>281.6199951171875</v>
      </c>
      <c r="E1264" s="21">
        <v>281.92001342773438</v>
      </c>
      <c r="F1264" s="16">
        <f>(StockData[[#This Row],[Close]]-E1265)/E1265</f>
        <v>-7.3238963812169893E-3</v>
      </c>
      <c r="G1264" s="21">
        <v>32343600</v>
      </c>
      <c r="H1264" s="21">
        <f>IF(ISNUMBER(E1264),MAX($E$2:E1264),"")</f>
        <v>542.07000732421875</v>
      </c>
      <c r="I1264" s="21">
        <f>IF(AND(ISNUMBER(E1264),ISNUMBER(H1264)),E1264/H1264-1,"")</f>
        <v>-0.47991954983940932</v>
      </c>
      <c r="L1264"/>
      <c r="M1264"/>
      <c r="N1264" s="2">
        <v>44469</v>
      </c>
      <c r="O1264" s="21">
        <v>436.01998901367188</v>
      </c>
      <c r="P1264" s="21">
        <v>436.76998901367188</v>
      </c>
      <c r="Q1264" s="21">
        <v>428.77999877929688</v>
      </c>
      <c r="R1264" s="21">
        <v>429.1400146484375</v>
      </c>
      <c r="S1264">
        <v>140506000</v>
      </c>
      <c r="T1264" s="16">
        <f>(SP500_Data[[#This Row],[Close]]-R1265)/R1265</f>
        <v>-1.2222344134872297E-2</v>
      </c>
      <c r="U1264" s="21">
        <v>92673900</v>
      </c>
    </row>
    <row r="1265" spans="1:21" x14ac:dyDescent="0.25">
      <c r="A1265" s="2">
        <v>44468</v>
      </c>
      <c r="B1265" s="21">
        <v>285.10000610351563</v>
      </c>
      <c r="C1265" s="21">
        <v>286.76998901367188</v>
      </c>
      <c r="D1265" s="21">
        <v>283.010009765625</v>
      </c>
      <c r="E1265" s="21">
        <v>284</v>
      </c>
      <c r="F1265" s="16">
        <f>(StockData[[#This Row],[Close]]-E1266)/E1266</f>
        <v>1.693041072687746E-3</v>
      </c>
      <c r="G1265" s="21">
        <v>26353700</v>
      </c>
      <c r="H1265" s="21">
        <f>IF(ISNUMBER(E1265),MAX($E$2:E1265),"")</f>
        <v>542.07000732421875</v>
      </c>
      <c r="I1265" s="21">
        <f>IF(AND(ISNUMBER(E1265),ISNUMBER(H1265)),E1265/H1265-1,"")</f>
        <v>-0.47608243185803845</v>
      </c>
      <c r="L1265"/>
      <c r="M1265"/>
      <c r="N1265" s="2">
        <v>44468</v>
      </c>
      <c r="O1265" s="21">
        <v>435.19000244140625</v>
      </c>
      <c r="P1265" s="21">
        <v>437.04000854492188</v>
      </c>
      <c r="Q1265" s="21">
        <v>433.85000610351563</v>
      </c>
      <c r="R1265" s="21">
        <v>434.45001220703131</v>
      </c>
      <c r="S1265">
        <v>82329200</v>
      </c>
      <c r="T1265" s="16">
        <f>(SP500_Data[[#This Row],[Close]]-R1266)/R1266</f>
        <v>1.6831388551912963E-3</v>
      </c>
      <c r="U1265" s="21">
        <v>73740000</v>
      </c>
    </row>
    <row r="1266" spans="1:21" x14ac:dyDescent="0.25">
      <c r="A1266" s="2">
        <v>44467</v>
      </c>
      <c r="B1266" s="21">
        <v>289.79998779296875</v>
      </c>
      <c r="C1266" s="21">
        <v>290.77999877929688</v>
      </c>
      <c r="D1266" s="21">
        <v>282.75</v>
      </c>
      <c r="E1266" s="21">
        <v>283.51998901367188</v>
      </c>
      <c r="F1266" s="16">
        <f>(StockData[[#This Row],[Close]]-E1267)/E1267</f>
        <v>-3.620363710755576E-2</v>
      </c>
      <c r="G1266" s="21">
        <v>43186200</v>
      </c>
      <c r="H1266" s="21">
        <f>IF(ISNUMBER(E1266),MAX($E$2:E1266),"")</f>
        <v>542.07000732421875</v>
      </c>
      <c r="I1266" s="21">
        <f>IF(AND(ISNUMBER(E1266),ISNUMBER(H1266)),E1266/H1266-1,"")</f>
        <v>-0.47696794660676534</v>
      </c>
      <c r="L1266"/>
      <c r="M1266"/>
      <c r="N1266" s="2">
        <v>44467</v>
      </c>
      <c r="O1266" s="21">
        <v>439.69000244140625</v>
      </c>
      <c r="P1266" s="21">
        <v>440.04000854492188</v>
      </c>
      <c r="Q1266" s="21">
        <v>432.94000244140625</v>
      </c>
      <c r="R1266" s="21">
        <v>433.72000122070313</v>
      </c>
      <c r="S1266">
        <v>130436300</v>
      </c>
      <c r="T1266" s="16">
        <f>(SP500_Data[[#This Row],[Close]]-R1267)/R1267</f>
        <v>-2.0151846043153166E-2</v>
      </c>
      <c r="U1266" s="21">
        <v>39470300</v>
      </c>
    </row>
    <row r="1267" spans="1:21" x14ac:dyDescent="0.25">
      <c r="A1267" s="2">
        <v>44466</v>
      </c>
      <c r="B1267" s="21">
        <v>296.1400146484375</v>
      </c>
      <c r="C1267" s="21">
        <v>296.47000122070313</v>
      </c>
      <c r="D1267" s="21">
        <v>292.94000244140625</v>
      </c>
      <c r="E1267" s="21">
        <v>294.17001342773438</v>
      </c>
      <c r="F1267" s="16">
        <f>(StockData[[#This Row],[Close]]-E1268)/E1268</f>
        <v>-1.7304134191298469E-2</v>
      </c>
      <c r="G1267" s="21">
        <v>23571700</v>
      </c>
      <c r="H1267" s="21">
        <f>IF(ISNUMBER(E1267),MAX($E$2:E1267),"")</f>
        <v>542.07000732421875</v>
      </c>
      <c r="I1267" s="21">
        <f>IF(AND(ISNUMBER(E1267),ISNUMBER(H1267)),E1267/H1267-1,"")</f>
        <v>-0.45732099276286342</v>
      </c>
      <c r="L1267"/>
      <c r="M1267"/>
      <c r="N1267" s="2">
        <v>44466</v>
      </c>
      <c r="O1267" s="21">
        <v>442.80999755859375</v>
      </c>
      <c r="P1267" s="21">
        <v>444.04998779296869</v>
      </c>
      <c r="Q1267" s="21">
        <v>441.89999389648438</v>
      </c>
      <c r="R1267" s="21">
        <v>442.6400146484375</v>
      </c>
      <c r="S1267">
        <v>61371100</v>
      </c>
      <c r="T1267" s="16">
        <f>(SP500_Data[[#This Row],[Close]]-R1268)/R1268</f>
        <v>-2.860915508086976E-3</v>
      </c>
      <c r="U1267" s="21">
        <v>38909400</v>
      </c>
    </row>
    <row r="1268" spans="1:21" x14ac:dyDescent="0.25">
      <c r="A1268" s="2">
        <v>44463</v>
      </c>
      <c r="B1268" s="21">
        <v>298.23001098632813</v>
      </c>
      <c r="C1268" s="21">
        <v>299.79998779296875</v>
      </c>
      <c r="D1268" s="21">
        <v>296.92999267578125</v>
      </c>
      <c r="E1268" s="21">
        <v>299.35000610351563</v>
      </c>
      <c r="F1268" s="16">
        <f>(StockData[[#This Row],[Close]]-E1269)/E1269</f>
        <v>-7.0099965545984092E-4</v>
      </c>
      <c r="G1268" s="21">
        <v>14999000</v>
      </c>
      <c r="H1268" s="21">
        <f>IF(ISNUMBER(E1268),MAX($E$2:E1268),"")</f>
        <v>542.07000732421875</v>
      </c>
      <c r="I1268" s="21">
        <f>IF(AND(ISNUMBER(E1268),ISNUMBER(H1268)),E1268/H1268-1,"")</f>
        <v>-0.44776504499635472</v>
      </c>
      <c r="L1268"/>
      <c r="M1268"/>
      <c r="N1268" s="2">
        <v>44463</v>
      </c>
      <c r="O1268" s="21">
        <v>441.44000244140625</v>
      </c>
      <c r="P1268" s="21">
        <v>444.67001342773438</v>
      </c>
      <c r="Q1268" s="21">
        <v>441.20999145507813</v>
      </c>
      <c r="R1268" s="21">
        <v>443.91000366210938</v>
      </c>
      <c r="S1268">
        <v>62094800</v>
      </c>
      <c r="T1268" s="16">
        <f>(SP500_Data[[#This Row],[Close]]-R1269)/R1269</f>
        <v>1.6472110618543305E-3</v>
      </c>
      <c r="U1268" s="21">
        <v>44034300</v>
      </c>
    </row>
    <row r="1269" spans="1:21" x14ac:dyDescent="0.25">
      <c r="A1269" s="2">
        <v>44462</v>
      </c>
      <c r="B1269" s="21">
        <v>298.85000610351563</v>
      </c>
      <c r="C1269" s="21">
        <v>300.89999389648438</v>
      </c>
      <c r="D1269" s="21">
        <v>297.52999877929688</v>
      </c>
      <c r="E1269" s="21">
        <v>299.55999755859375</v>
      </c>
      <c r="F1269" s="16">
        <f>(StockData[[#This Row],[Close]]-E1270)/E1270</f>
        <v>3.2822393676775518E-3</v>
      </c>
      <c r="G1269" s="21">
        <v>18604600</v>
      </c>
      <c r="H1269" s="21">
        <f>IF(ISNUMBER(E1269),MAX($E$2:E1269),"")</f>
        <v>542.07000732421875</v>
      </c>
      <c r="I1269" s="21">
        <f>IF(AND(ISNUMBER(E1269),ISNUMBER(H1269)),E1269/H1269-1,"")</f>
        <v>-0.44737765692425924</v>
      </c>
      <c r="L1269"/>
      <c r="M1269"/>
      <c r="N1269" s="2">
        <v>44462</v>
      </c>
      <c r="O1269" s="21">
        <v>439.85000610351563</v>
      </c>
      <c r="P1269" s="21">
        <v>444.8900146484375</v>
      </c>
      <c r="Q1269" s="21">
        <v>439.60000610351563</v>
      </c>
      <c r="R1269" s="21">
        <v>443.17999267578131</v>
      </c>
      <c r="S1269">
        <v>76396000</v>
      </c>
      <c r="T1269" s="16">
        <f>(SP500_Data[[#This Row],[Close]]-R1270)/R1270</f>
        <v>1.2150019417616606E-2</v>
      </c>
      <c r="U1269" s="21">
        <v>43339300</v>
      </c>
    </row>
    <row r="1270" spans="1:21" x14ac:dyDescent="0.25">
      <c r="A1270" s="2">
        <v>44461</v>
      </c>
      <c r="B1270" s="21">
        <v>296.73001098632813</v>
      </c>
      <c r="C1270" s="21">
        <v>300.22000122070313</v>
      </c>
      <c r="D1270" s="21">
        <v>294.510009765625</v>
      </c>
      <c r="E1270" s="21">
        <v>298.57998657226563</v>
      </c>
      <c r="F1270" s="16">
        <f>(StockData[[#This Row],[Close]]-E1271)/E1271</f>
        <v>1.2822248764648801E-2</v>
      </c>
      <c r="G1270" s="21">
        <v>26626300</v>
      </c>
      <c r="H1270" s="21">
        <f>IF(ISNUMBER(E1270),MAX($E$2:E1270),"")</f>
        <v>542.07000732421875</v>
      </c>
      <c r="I1270" s="21">
        <f>IF(AND(ISNUMBER(E1270),ISNUMBER(H1270)),E1270/H1270-1,"")</f>
        <v>-0.44918556175774316</v>
      </c>
      <c r="L1270"/>
      <c r="M1270"/>
      <c r="N1270" s="2">
        <v>44461</v>
      </c>
      <c r="O1270" s="21">
        <v>436.04998779296869</v>
      </c>
      <c r="P1270" s="21">
        <v>440.02999877929688</v>
      </c>
      <c r="Q1270" s="21">
        <v>433.75</v>
      </c>
      <c r="R1270" s="21">
        <v>437.8599853515625</v>
      </c>
      <c r="S1270">
        <v>102350100</v>
      </c>
      <c r="T1270" s="16">
        <f>(SP500_Data[[#This Row],[Close]]-R1271)/R1271</f>
        <v>9.7548149830940373E-3</v>
      </c>
      <c r="U1270" s="21">
        <v>41222600</v>
      </c>
    </row>
    <row r="1271" spans="1:21" x14ac:dyDescent="0.25">
      <c r="A1271" s="2">
        <v>44460</v>
      </c>
      <c r="B1271" s="21">
        <v>295.69000244140625</v>
      </c>
      <c r="C1271" s="21">
        <v>297.54000854492188</v>
      </c>
      <c r="D1271" s="21">
        <v>294.07000732421875</v>
      </c>
      <c r="E1271" s="21">
        <v>294.79998779296875</v>
      </c>
      <c r="F1271" s="16">
        <f>(StockData[[#This Row],[Close]]-E1272)/E1272</f>
        <v>1.698946723544328E-3</v>
      </c>
      <c r="G1271" s="21">
        <v>22364100</v>
      </c>
      <c r="H1271" s="21">
        <f>IF(ISNUMBER(E1271),MAX($E$2:E1271),"")</f>
        <v>542.07000732421875</v>
      </c>
      <c r="I1271" s="21">
        <f>IF(AND(ISNUMBER(E1271),ISNUMBER(H1271)),E1271/H1271-1,"")</f>
        <v>-0.45615882854657697</v>
      </c>
      <c r="L1271"/>
      <c r="M1271"/>
      <c r="N1271" s="2">
        <v>44460</v>
      </c>
      <c r="O1271" s="21">
        <v>436.52999877929688</v>
      </c>
      <c r="P1271" s="21">
        <v>437.91000366210938</v>
      </c>
      <c r="Q1271" s="21">
        <v>433.07000732421869</v>
      </c>
      <c r="R1271" s="21">
        <v>433.6300048828125</v>
      </c>
      <c r="S1271">
        <v>92526100</v>
      </c>
      <c r="T1271" s="16">
        <f>(SP500_Data[[#This Row],[Close]]-R1272)/R1272</f>
        <v>-9.446218183523532E-4</v>
      </c>
      <c r="U1271" s="21">
        <v>46930000</v>
      </c>
    </row>
    <row r="1272" spans="1:21" x14ac:dyDescent="0.25">
      <c r="A1272" s="2">
        <v>44459</v>
      </c>
      <c r="B1272" s="21">
        <v>296.32998657226563</v>
      </c>
      <c r="C1272" s="21">
        <v>298.72000122070313</v>
      </c>
      <c r="D1272" s="21">
        <v>289.51998901367188</v>
      </c>
      <c r="E1272" s="21">
        <v>294.29998779296875</v>
      </c>
      <c r="F1272" s="16">
        <f>(StockData[[#This Row],[Close]]-E1273)/E1273</f>
        <v>-1.8574740437241888E-2</v>
      </c>
      <c r="G1272" s="21">
        <v>38278700</v>
      </c>
      <c r="H1272" s="21">
        <f>IF(ISNUMBER(E1272),MAX($E$2:E1272),"")</f>
        <v>542.07000732421875</v>
      </c>
      <c r="I1272" s="21">
        <f>IF(AND(ISNUMBER(E1272),ISNUMBER(H1272)),E1272/H1272-1,"")</f>
        <v>-0.45708121863133389</v>
      </c>
      <c r="L1272"/>
      <c r="M1272"/>
      <c r="N1272" s="2">
        <v>44459</v>
      </c>
      <c r="O1272" s="21">
        <v>434.8800048828125</v>
      </c>
      <c r="P1272" s="21">
        <v>436.55999755859375</v>
      </c>
      <c r="Q1272" s="21">
        <v>428.8599853515625</v>
      </c>
      <c r="R1272" s="21">
        <v>434.04000854492188</v>
      </c>
      <c r="S1272">
        <v>166445500</v>
      </c>
      <c r="T1272" s="16">
        <f>(SP500_Data[[#This Row],[Close]]-R1273)/R1273</f>
        <v>-1.6674185440266543E-2</v>
      </c>
      <c r="U1272" s="21">
        <v>38969700</v>
      </c>
    </row>
    <row r="1273" spans="1:21" x14ac:dyDescent="0.25">
      <c r="A1273" s="2">
        <v>44456</v>
      </c>
      <c r="B1273" s="21">
        <v>304.17001342773438</v>
      </c>
      <c r="C1273" s="21">
        <v>304.5</v>
      </c>
      <c r="D1273" s="21">
        <v>299.52999877929688</v>
      </c>
      <c r="E1273" s="21">
        <v>299.8699951171875</v>
      </c>
      <c r="F1273" s="16">
        <f>(StockData[[#This Row],[Close]]-E1274)/E1274</f>
        <v>-1.7528360140615623E-2</v>
      </c>
      <c r="G1273" s="21">
        <v>41372500</v>
      </c>
      <c r="H1273" s="21">
        <f>IF(ISNUMBER(E1273),MAX($E$2:E1273),"")</f>
        <v>542.07000732421875</v>
      </c>
      <c r="I1273" s="21">
        <f>IF(AND(ISNUMBER(E1273),ISNUMBER(H1273)),E1273/H1273-1,"")</f>
        <v>-0.44680577957556766</v>
      </c>
      <c r="L1273"/>
      <c r="M1273"/>
      <c r="N1273" s="2">
        <v>44456</v>
      </c>
      <c r="O1273" s="21">
        <v>444.92001342773438</v>
      </c>
      <c r="P1273" s="21">
        <v>445.3699951171875</v>
      </c>
      <c r="Q1273" s="21">
        <v>441.01998901367188</v>
      </c>
      <c r="R1273" s="21">
        <v>441.39999389648438</v>
      </c>
      <c r="S1273">
        <v>118425000</v>
      </c>
      <c r="T1273" s="16">
        <f>(SP500_Data[[#This Row],[Close]]-R1274)/R1274</f>
        <v>-1.2903413372959709E-2</v>
      </c>
      <c r="U1273" s="21">
        <v>46732200</v>
      </c>
    </row>
    <row r="1274" spans="1:21" x14ac:dyDescent="0.25">
      <c r="A1274" s="2">
        <v>44455</v>
      </c>
      <c r="B1274" s="21">
        <v>303.760009765625</v>
      </c>
      <c r="C1274" s="21">
        <v>305.30999755859375</v>
      </c>
      <c r="D1274" s="21">
        <v>300.760009765625</v>
      </c>
      <c r="E1274" s="21">
        <v>305.22000122070313</v>
      </c>
      <c r="F1274" s="16">
        <f>(StockData[[#This Row],[Close]]-E1275)/E1275</f>
        <v>1.312229797497923E-3</v>
      </c>
      <c r="G1274" s="21">
        <v>19550800</v>
      </c>
      <c r="H1274" s="21">
        <f>IF(ISNUMBER(E1274),MAX($E$2:E1274),"")</f>
        <v>542.07000732421875</v>
      </c>
      <c r="I1274" s="21">
        <f>IF(AND(ISNUMBER(E1274),ISNUMBER(H1274)),E1274/H1274-1,"")</f>
        <v>-0.43693619440902343</v>
      </c>
      <c r="L1274"/>
      <c r="M1274"/>
      <c r="N1274" s="2">
        <v>44455</v>
      </c>
      <c r="O1274" s="21">
        <v>447.32000732421869</v>
      </c>
      <c r="P1274" s="21">
        <v>448.3599853515625</v>
      </c>
      <c r="Q1274" s="21">
        <v>444.01998901367188</v>
      </c>
      <c r="R1274" s="21">
        <v>447.17001342773438</v>
      </c>
      <c r="S1274">
        <v>77786700</v>
      </c>
      <c r="T1274" s="16">
        <f>(SP500_Data[[#This Row],[Close]]-R1275)/R1275</f>
        <v>-1.5852269521696861E-3</v>
      </c>
      <c r="U1274" s="21">
        <v>58053900</v>
      </c>
    </row>
    <row r="1275" spans="1:21" x14ac:dyDescent="0.25">
      <c r="A1275" s="2">
        <v>44454</v>
      </c>
      <c r="B1275" s="21">
        <v>303.260009765625</v>
      </c>
      <c r="C1275" s="21">
        <v>305.32000732421875</v>
      </c>
      <c r="D1275" s="21">
        <v>301.82000732421875</v>
      </c>
      <c r="E1275" s="21">
        <v>304.82000732421875</v>
      </c>
      <c r="F1275" s="16">
        <f>(StockData[[#This Row],[Close]]-E1276)/E1276</f>
        <v>1.6778407004658921E-2</v>
      </c>
      <c r="G1275" s="21">
        <v>28356300</v>
      </c>
      <c r="H1275" s="21">
        <f>IF(ISNUMBER(E1275),MAX($E$2:E1275),"")</f>
        <v>542.07000732421875</v>
      </c>
      <c r="I1275" s="21">
        <f>IF(AND(ISNUMBER(E1275),ISNUMBER(H1275)),E1275/H1275-1,"")</f>
        <v>-0.43767409521718448</v>
      </c>
      <c r="L1275"/>
      <c r="M1275"/>
      <c r="N1275" s="2">
        <v>44454</v>
      </c>
      <c r="O1275" s="21">
        <v>444.6199951171875</v>
      </c>
      <c r="P1275" s="21">
        <v>448.41000366210938</v>
      </c>
      <c r="Q1275" s="21">
        <v>443.44000244140625</v>
      </c>
      <c r="R1275" s="21">
        <v>447.8800048828125</v>
      </c>
      <c r="S1275">
        <v>78792200</v>
      </c>
      <c r="T1275" s="16">
        <f>(SP500_Data[[#This Row],[Close]]-R1276)/R1276</f>
        <v>8.3526382757077629E-3</v>
      </c>
      <c r="U1275" s="21">
        <v>58783300</v>
      </c>
    </row>
    <row r="1276" spans="1:21" x14ac:dyDescent="0.25">
      <c r="A1276" s="2">
        <v>44453</v>
      </c>
      <c r="B1276" s="21">
        <v>299.55999755859375</v>
      </c>
      <c r="C1276" s="21">
        <v>301.3900146484375</v>
      </c>
      <c r="D1276" s="21">
        <v>298.10000610351563</v>
      </c>
      <c r="E1276" s="21">
        <v>299.79000854492188</v>
      </c>
      <c r="F1276" s="16">
        <f>(StockData[[#This Row],[Close]]-E1277)/E1277</f>
        <v>9.4279888299844388E-3</v>
      </c>
      <c r="G1276" s="21">
        <v>21853400</v>
      </c>
      <c r="H1276" s="21">
        <f>IF(ISNUMBER(E1276),MAX($E$2:E1276),"")</f>
        <v>542.07000732421875</v>
      </c>
      <c r="I1276" s="21">
        <f>IF(AND(ISNUMBER(E1276),ISNUMBER(H1276)),E1276/H1276-1,"")</f>
        <v>-0.44695333721791075</v>
      </c>
      <c r="L1276"/>
      <c r="M1276"/>
      <c r="N1276" s="2">
        <v>44453</v>
      </c>
      <c r="O1276" s="21">
        <v>448.1199951171875</v>
      </c>
      <c r="P1276" s="21">
        <v>448.33999633789063</v>
      </c>
      <c r="Q1276" s="21">
        <v>443.22000122070313</v>
      </c>
      <c r="R1276" s="21">
        <v>444.17001342773438</v>
      </c>
      <c r="S1276">
        <v>78197100</v>
      </c>
      <c r="T1276" s="16">
        <f>(SP500_Data[[#This Row],[Close]]-R1277)/R1277</f>
        <v>-5.3965095100410813E-3</v>
      </c>
      <c r="U1276" s="21">
        <v>68951200</v>
      </c>
    </row>
    <row r="1277" spans="1:21" x14ac:dyDescent="0.25">
      <c r="A1277" s="2">
        <v>44452</v>
      </c>
      <c r="B1277" s="21">
        <v>297.54998779296875</v>
      </c>
      <c r="C1277" s="21">
        <v>298.54000854492188</v>
      </c>
      <c r="D1277" s="21">
        <v>294.07998657226563</v>
      </c>
      <c r="E1277" s="21">
        <v>296.989990234375</v>
      </c>
      <c r="F1277" s="16">
        <f>(StockData[[#This Row],[Close]]-E1278)/E1278</f>
        <v>4.3285611453251216E-3</v>
      </c>
      <c r="G1277" s="21">
        <v>23652900</v>
      </c>
      <c r="H1277" s="21">
        <f>IF(ISNUMBER(E1277),MAX($E$2:E1277),"")</f>
        <v>542.07000732421875</v>
      </c>
      <c r="I1277" s="21">
        <f>IF(AND(ISNUMBER(E1277),ISNUMBER(H1277)),E1277/H1277-1,"")</f>
        <v>-0.4521187554714835</v>
      </c>
      <c r="L1277"/>
      <c r="M1277"/>
      <c r="N1277" s="2">
        <v>44452</v>
      </c>
      <c r="O1277" s="21">
        <v>448.6400146484375</v>
      </c>
      <c r="P1277" s="21">
        <v>448.92001342773438</v>
      </c>
      <c r="Q1277" s="21">
        <v>444.1099853515625</v>
      </c>
      <c r="R1277" s="21">
        <v>446.57998657226563</v>
      </c>
      <c r="S1277">
        <v>83738600</v>
      </c>
      <c r="T1277" s="16">
        <f>(SP500_Data[[#This Row],[Close]]-R1278)/R1278</f>
        <v>2.5592316015877583E-3</v>
      </c>
      <c r="U1277" s="21">
        <v>47435300</v>
      </c>
    </row>
    <row r="1278" spans="1:21" x14ac:dyDescent="0.25">
      <c r="A1278" s="2">
        <v>44449</v>
      </c>
      <c r="B1278" s="21">
        <v>298.42001342773438</v>
      </c>
      <c r="C1278" s="21">
        <v>299.92001342773438</v>
      </c>
      <c r="D1278" s="21">
        <v>295.3800048828125</v>
      </c>
      <c r="E1278" s="21">
        <v>295.70999145507813</v>
      </c>
      <c r="F1278" s="16">
        <f>(StockData[[#This Row],[Close]]-E1279)/E1279</f>
        <v>-5.1808529686185869E-3</v>
      </c>
      <c r="G1278" s="21">
        <v>19633400</v>
      </c>
      <c r="H1278" s="21">
        <f>IF(ISNUMBER(E1278),MAX($E$2:E1278),"")</f>
        <v>542.07000732421875</v>
      </c>
      <c r="I1278" s="21">
        <f>IF(AND(ISNUMBER(E1278),ISNUMBER(H1278)),E1278/H1278-1,"")</f>
        <v>-0.4544800718365325</v>
      </c>
      <c r="L1278"/>
      <c r="M1278"/>
      <c r="N1278" s="2">
        <v>44449</v>
      </c>
      <c r="O1278" s="21">
        <v>451.04000854492188</v>
      </c>
      <c r="P1278" s="21">
        <v>451.489990234375</v>
      </c>
      <c r="Q1278" s="21">
        <v>445.30999755859375</v>
      </c>
      <c r="R1278" s="21">
        <v>445.44000244140625</v>
      </c>
      <c r="S1278">
        <v>89948200</v>
      </c>
      <c r="T1278" s="16">
        <f>(SP500_Data[[#This Row],[Close]]-R1279)/R1279</f>
        <v>-7.884557125706142E-3</v>
      </c>
      <c r="U1278" s="21">
        <v>52472400</v>
      </c>
    </row>
    <row r="1279" spans="1:21" x14ac:dyDescent="0.25">
      <c r="A1279" s="2">
        <v>44448</v>
      </c>
      <c r="B1279" s="21">
        <v>300.82000732421875</v>
      </c>
      <c r="C1279" s="21">
        <v>302.1400146484375</v>
      </c>
      <c r="D1279" s="21">
        <v>297</v>
      </c>
      <c r="E1279" s="21">
        <v>297.25</v>
      </c>
      <c r="F1279" s="16">
        <f>(StockData[[#This Row],[Close]]-E1280)/E1280</f>
        <v>-9.8597366487752046E-3</v>
      </c>
      <c r="G1279" s="21">
        <v>19927000</v>
      </c>
      <c r="H1279" s="21">
        <f>IF(ISNUMBER(E1279),MAX($E$2:E1279),"")</f>
        <v>542.07000732421875</v>
      </c>
      <c r="I1279" s="21">
        <f>IF(AND(ISNUMBER(E1279),ISNUMBER(H1279)),E1279/H1279-1,"")</f>
        <v>-0.4516390946119786</v>
      </c>
      <c r="L1279"/>
      <c r="M1279"/>
      <c r="N1279" s="2">
        <v>44448</v>
      </c>
      <c r="O1279" s="21">
        <v>450.70001220703131</v>
      </c>
      <c r="P1279" s="21">
        <v>452.57000732421869</v>
      </c>
      <c r="Q1279" s="21">
        <v>448.72000122070313</v>
      </c>
      <c r="R1279" s="21">
        <v>448.98001098632813</v>
      </c>
      <c r="S1279">
        <v>57970400</v>
      </c>
      <c r="T1279" s="16">
        <f>(SP500_Data[[#This Row],[Close]]-R1280)/R1280</f>
        <v>-4.2802170280247217E-3</v>
      </c>
      <c r="U1279" s="21">
        <v>67397100</v>
      </c>
    </row>
    <row r="1280" spans="1:21" x14ac:dyDescent="0.25">
      <c r="A1280" s="2">
        <v>44447</v>
      </c>
      <c r="B1280" s="21">
        <v>299.77999877929688</v>
      </c>
      <c r="C1280" s="21">
        <v>300.6099853515625</v>
      </c>
      <c r="D1280" s="21">
        <v>297.47000122070313</v>
      </c>
      <c r="E1280" s="21">
        <v>300.20999145507813</v>
      </c>
      <c r="F1280" s="16">
        <f>(StockData[[#This Row],[Close]]-E1281)/E1281</f>
        <v>9.9935971846318601E-5</v>
      </c>
      <c r="G1280" s="21">
        <v>15046800</v>
      </c>
      <c r="H1280" s="21">
        <f>IF(ISNUMBER(E1280),MAX($E$2:E1280),"")</f>
        <v>542.07000732421875</v>
      </c>
      <c r="I1280" s="21">
        <f>IF(AND(ISNUMBER(E1280),ISNUMBER(H1280)),E1280/H1280-1,"")</f>
        <v>-0.44617856107371967</v>
      </c>
      <c r="L1280"/>
      <c r="M1280"/>
      <c r="N1280" s="2">
        <v>44447</v>
      </c>
      <c r="O1280" s="21">
        <v>450.8900146484375</v>
      </c>
      <c r="P1280" s="21">
        <v>451.67001342773438</v>
      </c>
      <c r="Q1280" s="21">
        <v>448.8599853515625</v>
      </c>
      <c r="R1280" s="21">
        <v>450.91000366210938</v>
      </c>
      <c r="S1280">
        <v>56181900</v>
      </c>
      <c r="T1280" s="16">
        <f>(SP500_Data[[#This Row],[Close]]-R1281)/R1281</f>
        <v>-1.2182425981892922E-3</v>
      </c>
      <c r="U1280" s="21">
        <v>43719200</v>
      </c>
    </row>
    <row r="1281" spans="1:21" x14ac:dyDescent="0.25">
      <c r="A1281" s="2">
        <v>44446</v>
      </c>
      <c r="B1281" s="21">
        <v>301.010009765625</v>
      </c>
      <c r="C1281" s="21">
        <v>301.08999633789063</v>
      </c>
      <c r="D1281" s="21">
        <v>298.20001220703125</v>
      </c>
      <c r="E1281" s="21">
        <v>300.17999267578125</v>
      </c>
      <c r="F1281" s="16">
        <f>(StockData[[#This Row],[Close]]-E1282)/E1282</f>
        <v>-3.187958842922342E-3</v>
      </c>
      <c r="G1281" s="21">
        <v>17180400</v>
      </c>
      <c r="H1281" s="21">
        <f>IF(ISNUMBER(E1281),MAX($E$2:E1281),"")</f>
        <v>542.07000732421875</v>
      </c>
      <c r="I1281" s="21">
        <f>IF(AND(ISNUMBER(E1281),ISNUMBER(H1281)),E1281/H1281-1,"")</f>
        <v>-0.4462339022268762</v>
      </c>
      <c r="L1281"/>
      <c r="M1281"/>
      <c r="N1281" s="2">
        <v>44446</v>
      </c>
      <c r="O1281" s="21">
        <v>452.70999145507813</v>
      </c>
      <c r="P1281" s="21">
        <v>452.80999755859375</v>
      </c>
      <c r="Q1281" s="21">
        <v>450.739990234375</v>
      </c>
      <c r="R1281" s="21">
        <v>451.45999145507813</v>
      </c>
      <c r="S1281">
        <v>51671500</v>
      </c>
      <c r="T1281" s="16">
        <f>(SP500_Data[[#This Row],[Close]]-R1282)/R1282</f>
        <v>-3.575516829695838E-3</v>
      </c>
      <c r="U1281" s="21">
        <v>63766600</v>
      </c>
    </row>
    <row r="1282" spans="1:21" x14ac:dyDescent="0.25">
      <c r="A1282" s="2">
        <v>44442</v>
      </c>
      <c r="B1282" s="21">
        <v>300.989990234375</v>
      </c>
      <c r="C1282" s="21">
        <v>302.60000610351563</v>
      </c>
      <c r="D1282" s="21">
        <v>300.260009765625</v>
      </c>
      <c r="E1282" s="21">
        <v>301.1400146484375</v>
      </c>
      <c r="F1282" s="16">
        <f>(StockData[[#This Row],[Close]]-E1283)/E1283</f>
        <v>-3.3137135145701553E-5</v>
      </c>
      <c r="G1282" s="21">
        <v>14747900</v>
      </c>
      <c r="H1282" s="21">
        <f>IF(ISNUMBER(E1282),MAX($E$2:E1282),"")</f>
        <v>542.07000732421875</v>
      </c>
      <c r="I1282" s="21">
        <f>IF(AND(ISNUMBER(E1282),ISNUMBER(H1282)),E1282/H1282-1,"")</f>
        <v>-0.44446287272942231</v>
      </c>
      <c r="L1282"/>
      <c r="M1282"/>
      <c r="N1282" s="2">
        <v>44442</v>
      </c>
      <c r="O1282" s="21">
        <v>451.98001098632813</v>
      </c>
      <c r="P1282" s="21">
        <v>453.6300048828125</v>
      </c>
      <c r="Q1282" s="21">
        <v>451.54998779296869</v>
      </c>
      <c r="R1282" s="21">
        <v>453.07998657226563</v>
      </c>
      <c r="S1282">
        <v>47170500</v>
      </c>
      <c r="T1282" s="16">
        <f>(SP500_Data[[#This Row],[Close]]-R1283)/R1283</f>
        <v>-2.4275881759957657E-4</v>
      </c>
      <c r="U1282" s="21">
        <v>47878500</v>
      </c>
    </row>
    <row r="1283" spans="1:21" x14ac:dyDescent="0.25">
      <c r="A1283" s="2">
        <v>44441</v>
      </c>
      <c r="B1283" s="21">
        <v>302.20001220703125</v>
      </c>
      <c r="C1283" s="21">
        <v>303.3599853515625</v>
      </c>
      <c r="D1283" s="21">
        <v>300.17999267578125</v>
      </c>
      <c r="E1283" s="21">
        <v>301.14999389648438</v>
      </c>
      <c r="F1283" s="16">
        <f>(StockData[[#This Row],[Close]]-E1284)/E1284</f>
        <v>-2.2528996654825177E-3</v>
      </c>
      <c r="G1283" s="21">
        <v>16285600</v>
      </c>
      <c r="H1283" s="21">
        <f>IF(ISNUMBER(E1283),MAX($E$2:E1283),"")</f>
        <v>542.07000732421875</v>
      </c>
      <c r="I1283" s="21">
        <f>IF(AND(ISNUMBER(E1283),ISNUMBER(H1283)),E1283/H1283-1,"")</f>
        <v>-0.44444446321051878</v>
      </c>
      <c r="L1283"/>
      <c r="M1283"/>
      <c r="N1283" s="2">
        <v>44441</v>
      </c>
      <c r="O1283" s="21">
        <v>453.32000732421869</v>
      </c>
      <c r="P1283" s="21">
        <v>454.04998779296869</v>
      </c>
      <c r="Q1283" s="21">
        <v>451.91000366210938</v>
      </c>
      <c r="R1283" s="21">
        <v>453.19000244140625</v>
      </c>
      <c r="S1283">
        <v>42501000</v>
      </c>
      <c r="T1283" s="16">
        <f>(SP500_Data[[#This Row],[Close]]-R1284)/R1284</f>
        <v>3.0766150641741772E-3</v>
      </c>
      <c r="U1283" s="21">
        <v>64724400</v>
      </c>
    </row>
    <row r="1284" spans="1:21" x14ac:dyDescent="0.25">
      <c r="A1284" s="2">
        <v>44440</v>
      </c>
      <c r="B1284" s="21">
        <v>302.8699951171875</v>
      </c>
      <c r="C1284" s="21">
        <v>305.19000244140625</v>
      </c>
      <c r="D1284" s="21">
        <v>301.489990234375</v>
      </c>
      <c r="E1284" s="21">
        <v>301.82998657226563</v>
      </c>
      <c r="F1284" s="16">
        <f>(StockData[[#This Row],[Close]]-E1285)/E1285</f>
        <v>-1.6568937901763889E-4</v>
      </c>
      <c r="G1284" s="21">
        <v>18983800</v>
      </c>
      <c r="H1284" s="21">
        <f>IF(ISNUMBER(E1284),MAX($E$2:E1284),"")</f>
        <v>542.07000732421875</v>
      </c>
      <c r="I1284" s="21">
        <f>IF(AND(ISNUMBER(E1284),ISNUMBER(H1284)),E1284/H1284-1,"")</f>
        <v>-0.4431900262068228</v>
      </c>
      <c r="L1284"/>
      <c r="M1284"/>
      <c r="N1284" s="2">
        <v>44440</v>
      </c>
      <c r="O1284" s="21">
        <v>452.55999755859375</v>
      </c>
      <c r="P1284" s="21">
        <v>453.1099853515625</v>
      </c>
      <c r="Q1284" s="21">
        <v>451.54998779296869</v>
      </c>
      <c r="R1284" s="21">
        <v>451.79998779296869</v>
      </c>
      <c r="S1284">
        <v>48721400</v>
      </c>
      <c r="T1284" s="16">
        <f>(SP500_Data[[#This Row],[Close]]-R1285)/R1285</f>
        <v>5.3146920823916074E-4</v>
      </c>
      <c r="U1284" s="21">
        <v>99608200</v>
      </c>
    </row>
    <row r="1285" spans="1:21" x14ac:dyDescent="0.25">
      <c r="A1285" s="2">
        <v>44439</v>
      </c>
      <c r="B1285" s="21">
        <v>304.42001342773438</v>
      </c>
      <c r="C1285" s="21">
        <v>304.5</v>
      </c>
      <c r="D1285" s="21">
        <v>301.5</v>
      </c>
      <c r="E1285" s="21">
        <v>301.8800048828125</v>
      </c>
      <c r="F1285" s="16">
        <f>(StockData[[#This Row],[Close]]-E1286)/E1286</f>
        <v>-5.6325685157785398E-3</v>
      </c>
      <c r="G1285" s="21">
        <v>26285300</v>
      </c>
      <c r="H1285" s="21">
        <f>IF(ISNUMBER(E1285),MAX($E$2:E1285),"")</f>
        <v>542.07000732421875</v>
      </c>
      <c r="I1285" s="21">
        <f>IF(AND(ISNUMBER(E1285),ISNUMBER(H1285)),E1285/H1285-1,"")</f>
        <v>-0.44309775341941326</v>
      </c>
      <c r="L1285"/>
      <c r="M1285"/>
      <c r="N1285" s="2">
        <v>44439</v>
      </c>
      <c r="O1285" s="21">
        <v>452.1300048828125</v>
      </c>
      <c r="P1285" s="21">
        <v>452.489990234375</v>
      </c>
      <c r="Q1285" s="21">
        <v>450.92001342773438</v>
      </c>
      <c r="R1285" s="21">
        <v>451.55999755859375</v>
      </c>
      <c r="S1285">
        <v>59300200</v>
      </c>
      <c r="T1285" s="16">
        <f>(SP500_Data[[#This Row],[Close]]-R1286)/R1286</f>
        <v>-1.4815766566952384E-3</v>
      </c>
      <c r="U1285" s="21">
        <v>147987000</v>
      </c>
    </row>
    <row r="1286" spans="1:21" x14ac:dyDescent="0.25">
      <c r="A1286" s="2">
        <v>44438</v>
      </c>
      <c r="B1286" s="21">
        <v>301.1199951171875</v>
      </c>
      <c r="C1286" s="21">
        <v>304.22000122070313</v>
      </c>
      <c r="D1286" s="21">
        <v>301.05999755859375</v>
      </c>
      <c r="E1286" s="21">
        <v>303.58999633789063</v>
      </c>
      <c r="F1286" s="16">
        <f>(StockData[[#This Row],[Close]]-E1287)/E1287</f>
        <v>1.2912034903996191E-2</v>
      </c>
      <c r="G1286" s="21">
        <v>16348100</v>
      </c>
      <c r="H1286" s="21">
        <f>IF(ISNUMBER(E1286),MAX($E$2:E1286),"")</f>
        <v>542.07000732421875</v>
      </c>
      <c r="I1286" s="21">
        <f>IF(AND(ISNUMBER(E1286),ISNUMBER(H1286)),E1286/H1286-1,"")</f>
        <v>-0.43994319509304691</v>
      </c>
      <c r="L1286"/>
      <c r="M1286"/>
      <c r="N1286" s="2">
        <v>44438</v>
      </c>
      <c r="O1286" s="21">
        <v>450.97000122070313</v>
      </c>
      <c r="P1286" s="21">
        <v>453.07000732421869</v>
      </c>
      <c r="Q1286" s="21">
        <v>450.70999145507813</v>
      </c>
      <c r="R1286" s="21">
        <v>452.23001098632813</v>
      </c>
      <c r="S1286">
        <v>48357400</v>
      </c>
      <c r="T1286" s="16">
        <f>(SP500_Data[[#This Row],[Close]]-R1287)/R1287</f>
        <v>4.3975813133328703E-3</v>
      </c>
      <c r="U1286" s="21">
        <v>75874700</v>
      </c>
    </row>
    <row r="1287" spans="1:21" x14ac:dyDescent="0.25">
      <c r="A1287" s="2">
        <v>44435</v>
      </c>
      <c r="B1287" s="21">
        <v>298.989990234375</v>
      </c>
      <c r="C1287" s="21">
        <v>300.8699951171875</v>
      </c>
      <c r="D1287" s="21">
        <v>296.82998657226563</v>
      </c>
      <c r="E1287" s="21">
        <v>299.72000122070313</v>
      </c>
      <c r="F1287" s="16">
        <f>(StockData[[#This Row],[Close]]-E1288)/E1288</f>
        <v>2.1064057324764727E-3</v>
      </c>
      <c r="G1287" s="21">
        <v>22605700</v>
      </c>
      <c r="H1287" s="21">
        <f>IF(ISNUMBER(E1287),MAX($E$2:E1287),"")</f>
        <v>542.07000732421875</v>
      </c>
      <c r="I1287" s="21">
        <f>IF(AND(ISNUMBER(E1287),ISNUMBER(H1287)),E1287/H1287-1,"")</f>
        <v>-0.4470824853413502</v>
      </c>
      <c r="L1287"/>
      <c r="M1287"/>
      <c r="N1287" s="2">
        <v>44435</v>
      </c>
      <c r="O1287" s="21">
        <v>447.1199951171875</v>
      </c>
      <c r="P1287" s="21">
        <v>450.64999389648438</v>
      </c>
      <c r="Q1287" s="21">
        <v>447.05999755859375</v>
      </c>
      <c r="R1287" s="21">
        <v>450.25</v>
      </c>
      <c r="S1287">
        <v>77235100</v>
      </c>
      <c r="T1287" s="16">
        <f>(SP500_Data[[#This Row],[Close]]-R1288)/R1288</f>
        <v>8.9409540336597409E-3</v>
      </c>
      <c r="U1287" s="21">
        <v>55126400</v>
      </c>
    </row>
    <row r="1288" spans="1:21" x14ac:dyDescent="0.25">
      <c r="A1288" s="2">
        <v>44434</v>
      </c>
      <c r="B1288" s="21">
        <v>300.989990234375</v>
      </c>
      <c r="C1288" s="21">
        <v>302.42999267578125</v>
      </c>
      <c r="D1288" s="21">
        <v>298.95001220703125</v>
      </c>
      <c r="E1288" s="21">
        <v>299.08999633789063</v>
      </c>
      <c r="F1288" s="16">
        <f>(StockData[[#This Row],[Close]]-E1289)/E1289</f>
        <v>-9.6685981699760632E-3</v>
      </c>
      <c r="G1288" s="21">
        <v>17666100</v>
      </c>
      <c r="H1288" s="21">
        <f>IF(ISNUMBER(E1288),MAX($E$2:E1288),"")</f>
        <v>542.07000732421875</v>
      </c>
      <c r="I1288" s="21">
        <f>IF(AND(ISNUMBER(E1288),ISNUMBER(H1288)),E1288/H1288-1,"")</f>
        <v>-0.44824470585585963</v>
      </c>
      <c r="L1288"/>
      <c r="M1288"/>
      <c r="N1288" s="2">
        <v>44434</v>
      </c>
      <c r="O1288" s="21">
        <v>448.6099853515625</v>
      </c>
      <c r="P1288" s="21">
        <v>448.8599853515625</v>
      </c>
      <c r="Q1288" s="21">
        <v>446.16000366210938</v>
      </c>
      <c r="R1288" s="21">
        <v>446.260009765625</v>
      </c>
      <c r="S1288">
        <v>57829600</v>
      </c>
      <c r="T1288" s="16">
        <f>(SP500_Data[[#This Row],[Close]]-R1289)/R1289</f>
        <v>-5.9031740769114206E-3</v>
      </c>
      <c r="U1288" s="21">
        <v>64130400</v>
      </c>
    </row>
    <row r="1289" spans="1:21" x14ac:dyDescent="0.25">
      <c r="A1289" s="2">
        <v>44433</v>
      </c>
      <c r="B1289" s="21">
        <v>304.29998779296875</v>
      </c>
      <c r="C1289" s="21">
        <v>304.58999633789063</v>
      </c>
      <c r="D1289" s="21">
        <v>300.42001342773438</v>
      </c>
      <c r="E1289" s="21">
        <v>302.010009765625</v>
      </c>
      <c r="F1289" s="16">
        <f>(StockData[[#This Row],[Close]]-E1290)/E1290</f>
        <v>-2.0156809246074021E-3</v>
      </c>
      <c r="G1289" s="21">
        <v>20006100</v>
      </c>
      <c r="H1289" s="21">
        <f>IF(ISNUMBER(E1289),MAX($E$2:E1289),"")</f>
        <v>542.07000732421875</v>
      </c>
      <c r="I1289" s="21">
        <f>IF(AND(ISNUMBER(E1289),ISNUMBER(H1289)),E1289/H1289-1,"")</f>
        <v>-0.44285792298966087</v>
      </c>
      <c r="L1289"/>
      <c r="M1289"/>
      <c r="N1289" s="2">
        <v>44433</v>
      </c>
      <c r="O1289" s="21">
        <v>448.17001342773438</v>
      </c>
      <c r="P1289" s="21">
        <v>449.45999145507813</v>
      </c>
      <c r="Q1289" s="21">
        <v>447.76998901367188</v>
      </c>
      <c r="R1289" s="21">
        <v>448.91000366210938</v>
      </c>
      <c r="S1289">
        <v>40529700</v>
      </c>
      <c r="T1289" s="16">
        <f>(SP500_Data[[#This Row],[Close]]-R1290)/R1290</f>
        <v>2.0983602447591917E-3</v>
      </c>
      <c r="U1289" s="21">
        <v>52911300</v>
      </c>
    </row>
    <row r="1290" spans="1:21" x14ac:dyDescent="0.25">
      <c r="A1290" s="2">
        <v>44432</v>
      </c>
      <c r="B1290" s="21">
        <v>305.01998901367188</v>
      </c>
      <c r="C1290" s="21">
        <v>305.64999389648438</v>
      </c>
      <c r="D1290" s="21">
        <v>302</v>
      </c>
      <c r="E1290" s="21">
        <v>302.6199951171875</v>
      </c>
      <c r="F1290" s="16">
        <f>(StockData[[#This Row],[Close]]-E1291)/E1291</f>
        <v>-6.6633803379843133E-3</v>
      </c>
      <c r="G1290" s="21">
        <v>18175800</v>
      </c>
      <c r="H1290" s="21">
        <f>IF(ISNUMBER(E1290),MAX($E$2:E1290),"")</f>
        <v>542.07000732421875</v>
      </c>
      <c r="I1290" s="21">
        <f>IF(AND(ISNUMBER(E1290),ISNUMBER(H1290)),E1290/H1290-1,"")</f>
        <v>-0.44173263410940433</v>
      </c>
      <c r="L1290"/>
      <c r="M1290"/>
      <c r="N1290" s="2">
        <v>44432</v>
      </c>
      <c r="O1290" s="21">
        <v>447.97000122070313</v>
      </c>
      <c r="P1290" s="21">
        <v>448.54000854492188</v>
      </c>
      <c r="Q1290" s="21">
        <v>447.42001342773438</v>
      </c>
      <c r="R1290" s="21">
        <v>447.97000122070313</v>
      </c>
      <c r="S1290">
        <v>38744700</v>
      </c>
      <c r="T1290" s="16">
        <f>(SP500_Data[[#This Row],[Close]]-R1291)/R1291</f>
        <v>1.5874244054374046E-3</v>
      </c>
      <c r="U1290" s="21">
        <v>52889600</v>
      </c>
    </row>
    <row r="1291" spans="1:21" x14ac:dyDescent="0.25">
      <c r="A1291" s="2">
        <v>44431</v>
      </c>
      <c r="B1291" s="21">
        <v>303.25</v>
      </c>
      <c r="C1291" s="21">
        <v>305.39999389648438</v>
      </c>
      <c r="D1291" s="21">
        <v>301.85000610351563</v>
      </c>
      <c r="E1291" s="21">
        <v>304.64999389648438</v>
      </c>
      <c r="F1291" s="16">
        <f>(StockData[[#This Row],[Close]]-E1292)/E1292</f>
        <v>9.5284715100406412E-4</v>
      </c>
      <c r="G1291" s="21">
        <v>22830200</v>
      </c>
      <c r="H1291" s="21">
        <f>IF(ISNUMBER(E1291),MAX($E$2:E1291),"")</f>
        <v>542.07000732421875</v>
      </c>
      <c r="I1291" s="21">
        <f>IF(AND(ISNUMBER(E1291),ISNUMBER(H1291)),E1291/H1291-1,"")</f>
        <v>-0.4379877326172199</v>
      </c>
      <c r="L1291"/>
      <c r="M1291"/>
      <c r="N1291" s="2">
        <v>44431</v>
      </c>
      <c r="O1291" s="21">
        <v>445.16000366210938</v>
      </c>
      <c r="P1291" s="21">
        <v>448.23001098632813</v>
      </c>
      <c r="Q1291" s="21">
        <v>443.44000244140625</v>
      </c>
      <c r="R1291" s="21">
        <v>447.260009765625</v>
      </c>
      <c r="S1291">
        <v>54973000</v>
      </c>
      <c r="T1291" s="16">
        <f>(SP500_Data[[#This Row],[Close]]-R1292)/R1292</f>
        <v>8.7965187272594607E-3</v>
      </c>
      <c r="U1291" s="21">
        <v>76238600</v>
      </c>
    </row>
    <row r="1292" spans="1:21" x14ac:dyDescent="0.25">
      <c r="A1292" s="2">
        <v>44428</v>
      </c>
      <c r="B1292" s="21">
        <v>299.72000122070313</v>
      </c>
      <c r="C1292" s="21">
        <v>305.83999633789063</v>
      </c>
      <c r="D1292" s="21">
        <v>298.05999755859375</v>
      </c>
      <c r="E1292" s="21">
        <v>304.3599853515625</v>
      </c>
      <c r="F1292" s="16">
        <f>(StockData[[#This Row],[Close]]-E1293)/E1293</f>
        <v>2.5575349997876511E-2</v>
      </c>
      <c r="G1292" s="21">
        <v>40817600</v>
      </c>
      <c r="H1292" s="21">
        <f>IF(ISNUMBER(E1292),MAX($E$2:E1292),"")</f>
        <v>542.07000732421875</v>
      </c>
      <c r="I1292" s="21">
        <f>IF(AND(ISNUMBER(E1292),ISNUMBER(H1292)),E1292/H1292-1,"")</f>
        <v>-0.43852273462988145</v>
      </c>
      <c r="L1292"/>
      <c r="M1292"/>
      <c r="N1292" s="2">
        <v>44428</v>
      </c>
      <c r="O1292" s="21">
        <v>440.23001098632813</v>
      </c>
      <c r="P1292" s="21">
        <v>443.70999145507813</v>
      </c>
      <c r="Q1292" s="21">
        <v>439.70999145507813</v>
      </c>
      <c r="R1292" s="21">
        <v>443.3599853515625</v>
      </c>
      <c r="S1292">
        <v>72008700</v>
      </c>
      <c r="T1292" s="16">
        <f>(SP500_Data[[#This Row],[Close]]-R1293)/R1293</f>
        <v>7.9570775168434343E-3</v>
      </c>
      <c r="U1292" s="21">
        <v>97595200</v>
      </c>
    </row>
    <row r="1293" spans="1:21" x14ac:dyDescent="0.25">
      <c r="A1293" s="2">
        <v>44427</v>
      </c>
      <c r="B1293" s="21">
        <v>288.69000244140625</v>
      </c>
      <c r="C1293" s="21">
        <v>297.47000122070313</v>
      </c>
      <c r="D1293" s="21">
        <v>288.6400146484375</v>
      </c>
      <c r="E1293" s="21">
        <v>296.76998901367188</v>
      </c>
      <c r="F1293" s="16">
        <f>(StockData[[#This Row],[Close]]-E1294)/E1294</f>
        <v>2.077521342517263E-2</v>
      </c>
      <c r="G1293" s="21">
        <v>29850500</v>
      </c>
      <c r="H1293" s="21">
        <f>IF(ISNUMBER(E1293),MAX($E$2:E1293),"")</f>
        <v>542.07000732421875</v>
      </c>
      <c r="I1293" s="21">
        <f>IF(AND(ISNUMBER(E1293),ISNUMBER(H1293)),E1293/H1293-1,"")</f>
        <v>-0.45252460936070549</v>
      </c>
      <c r="L1293"/>
      <c r="M1293"/>
      <c r="N1293" s="2">
        <v>44427</v>
      </c>
      <c r="O1293" s="21">
        <v>436.26998901367188</v>
      </c>
      <c r="P1293" s="21">
        <v>441.1400146484375</v>
      </c>
      <c r="Q1293" s="21">
        <v>436.1199951171875</v>
      </c>
      <c r="R1293" s="21">
        <v>439.8599853515625</v>
      </c>
      <c r="S1293">
        <v>92812200</v>
      </c>
      <c r="T1293" s="16">
        <f>(SP500_Data[[#This Row],[Close]]-R1294)/R1294</f>
        <v>1.548323437136146E-3</v>
      </c>
      <c r="U1293" s="21">
        <v>63549500</v>
      </c>
    </row>
    <row r="1294" spans="1:21" x14ac:dyDescent="0.25">
      <c r="A1294" s="2">
        <v>44426</v>
      </c>
      <c r="B1294" s="21">
        <v>292.04000854492188</v>
      </c>
      <c r="C1294" s="21">
        <v>294.82000732421875</v>
      </c>
      <c r="D1294" s="21">
        <v>290.26998901367188</v>
      </c>
      <c r="E1294" s="21">
        <v>290.73001098632813</v>
      </c>
      <c r="F1294" s="16">
        <f>(StockData[[#This Row],[Close]]-E1295)/E1295</f>
        <v>-8.0182055875659703E-3</v>
      </c>
      <c r="G1294" s="21">
        <v>21813000</v>
      </c>
      <c r="H1294" s="21">
        <f>IF(ISNUMBER(E1294),MAX($E$2:E1294),"")</f>
        <v>542.07000732421875</v>
      </c>
      <c r="I1294" s="21">
        <f>IF(AND(ISNUMBER(E1294),ISNUMBER(H1294)),E1294/H1294-1,"")</f>
        <v>-0.46366704104984924</v>
      </c>
      <c r="L1294"/>
      <c r="M1294"/>
      <c r="N1294" s="2">
        <v>44426</v>
      </c>
      <c r="O1294" s="21">
        <v>442.95999145507813</v>
      </c>
      <c r="P1294" s="21">
        <v>444.6300048828125</v>
      </c>
      <c r="Q1294" s="21">
        <v>438.92001342773438</v>
      </c>
      <c r="R1294" s="21">
        <v>439.17999267578131</v>
      </c>
      <c r="S1294">
        <v>89351900</v>
      </c>
      <c r="T1294" s="16">
        <f>(SP500_Data[[#This Row],[Close]]-R1295)/R1295</f>
        <v>-1.0944995440988283E-2</v>
      </c>
      <c r="U1294" s="21">
        <v>68710400</v>
      </c>
    </row>
    <row r="1295" spans="1:21" x14ac:dyDescent="0.25">
      <c r="A1295" s="2">
        <v>44425</v>
      </c>
      <c r="B1295" s="21">
        <v>292.3900146484375</v>
      </c>
      <c r="C1295" s="21">
        <v>293.42999267578125</v>
      </c>
      <c r="D1295" s="21">
        <v>291.07998657226563</v>
      </c>
      <c r="E1295" s="21">
        <v>293.07998657226563</v>
      </c>
      <c r="F1295" s="16">
        <f>(StockData[[#This Row],[Close]]-E1296)/E1296</f>
        <v>-5.1596045477198677E-3</v>
      </c>
      <c r="G1295" s="21">
        <v>20075300</v>
      </c>
      <c r="H1295" s="21">
        <f>IF(ISNUMBER(E1295),MAX($E$2:E1295),"")</f>
        <v>542.07000732421875</v>
      </c>
      <c r="I1295" s="21">
        <f>IF(AND(ISNUMBER(E1295),ISNUMBER(H1295)),E1295/H1295-1,"")</f>
        <v>-0.45933185269006982</v>
      </c>
      <c r="L1295"/>
      <c r="M1295"/>
      <c r="N1295" s="2">
        <v>44425</v>
      </c>
      <c r="O1295" s="21">
        <v>444.239990234375</v>
      </c>
      <c r="P1295" s="21">
        <v>444.95999145507813</v>
      </c>
      <c r="Q1295" s="21">
        <v>440.85000610351563</v>
      </c>
      <c r="R1295" s="21">
        <v>444.04000854492188</v>
      </c>
      <c r="S1295">
        <v>92673900</v>
      </c>
      <c r="T1295" s="16">
        <f>(SP500_Data[[#This Row],[Close]]-R1296)/R1296</f>
        <v>-6.5552333887716318E-3</v>
      </c>
      <c r="U1295" s="21">
        <v>57697700</v>
      </c>
    </row>
    <row r="1296" spans="1:21" x14ac:dyDescent="0.25">
      <c r="A1296" s="2">
        <v>44424</v>
      </c>
      <c r="B1296" s="21">
        <v>293.19000244140625</v>
      </c>
      <c r="C1296" s="21">
        <v>294.82000732421875</v>
      </c>
      <c r="D1296" s="21">
        <v>290.01998901367188</v>
      </c>
      <c r="E1296" s="21">
        <v>294.60000610351563</v>
      </c>
      <c r="F1296" s="16">
        <f>(StockData[[#This Row],[Close]]-E1297)/E1297</f>
        <v>5.9757553816864734E-3</v>
      </c>
      <c r="G1296" s="21">
        <v>22507600</v>
      </c>
      <c r="H1296" s="21">
        <f>IF(ISNUMBER(E1296),MAX($E$2:E1296),"")</f>
        <v>542.07000732421875</v>
      </c>
      <c r="I1296" s="21">
        <f>IF(AND(ISNUMBER(E1296),ISNUMBER(H1296)),E1296/H1296-1,"")</f>
        <v>-0.45652775080154595</v>
      </c>
      <c r="L1296"/>
      <c r="M1296"/>
      <c r="N1296" s="2">
        <v>44424</v>
      </c>
      <c r="O1296" s="21">
        <v>444.52999877929688</v>
      </c>
      <c r="P1296" s="21">
        <v>447.1099853515625</v>
      </c>
      <c r="Q1296" s="21">
        <v>442.8699951171875</v>
      </c>
      <c r="R1296" s="21">
        <v>446.97000122070313</v>
      </c>
      <c r="S1296">
        <v>73740000</v>
      </c>
      <c r="T1296" s="16">
        <f>(SP500_Data[[#This Row],[Close]]-R1297)/R1297</f>
        <v>2.3546550084119753E-3</v>
      </c>
      <c r="U1296" s="21">
        <v>53441000</v>
      </c>
    </row>
    <row r="1297" spans="1:21" x14ac:dyDescent="0.25">
      <c r="A1297" s="2">
        <v>44421</v>
      </c>
      <c r="B1297" s="21">
        <v>289.48001098632813</v>
      </c>
      <c r="C1297" s="21">
        <v>292.89999389648438</v>
      </c>
      <c r="D1297" s="21">
        <v>289.29998779296875</v>
      </c>
      <c r="E1297" s="21">
        <v>292.85000610351563</v>
      </c>
      <c r="F1297" s="16">
        <f>(StockData[[#This Row],[Close]]-E1298)/E1298</f>
        <v>1.0489660710573818E-2</v>
      </c>
      <c r="G1297" s="21">
        <v>18249000</v>
      </c>
      <c r="H1297" s="21">
        <f>IF(ISNUMBER(E1297),MAX($E$2:E1297),"")</f>
        <v>542.07000732421875</v>
      </c>
      <c r="I1297" s="21">
        <f>IF(AND(ISNUMBER(E1297),ISNUMBER(H1297)),E1297/H1297-1,"")</f>
        <v>-0.45975611609819533</v>
      </c>
      <c r="L1297"/>
      <c r="M1297"/>
      <c r="N1297" s="2">
        <v>44421</v>
      </c>
      <c r="O1297" s="21">
        <v>445.58999633789063</v>
      </c>
      <c r="P1297" s="21">
        <v>445.94000244140625</v>
      </c>
      <c r="Q1297" s="21">
        <v>445.07000732421869</v>
      </c>
      <c r="R1297" s="21">
        <v>445.92001342773438</v>
      </c>
      <c r="S1297">
        <v>39470300</v>
      </c>
      <c r="T1297" s="16">
        <f>(SP500_Data[[#This Row],[Close]]-R1298)/R1298</f>
        <v>1.8198380239259028E-3</v>
      </c>
      <c r="U1297" s="21">
        <v>64827900</v>
      </c>
    </row>
    <row r="1298" spans="1:21" x14ac:dyDescent="0.25">
      <c r="A1298" s="2">
        <v>44420</v>
      </c>
      <c r="B1298" s="21">
        <v>286.6300048828125</v>
      </c>
      <c r="C1298" s="21">
        <v>289.97000122070313</v>
      </c>
      <c r="D1298" s="21">
        <v>286.33999633789063</v>
      </c>
      <c r="E1298" s="21">
        <v>289.80999755859375</v>
      </c>
      <c r="F1298" s="16">
        <f>(StockData[[#This Row],[Close]]-E1299)/E1299</f>
        <v>9.9668417142253062E-3</v>
      </c>
      <c r="G1298" s="21">
        <v>14561300</v>
      </c>
      <c r="H1298" s="21">
        <f>IF(ISNUMBER(E1298),MAX($E$2:E1298),"")</f>
        <v>542.07000732421875</v>
      </c>
      <c r="I1298" s="21">
        <f>IF(AND(ISNUMBER(E1298),ISNUMBER(H1298)),E1298/H1298-1,"")</f>
        <v>-0.46536426357702021</v>
      </c>
      <c r="L1298"/>
      <c r="M1298"/>
      <c r="N1298" s="2">
        <v>44420</v>
      </c>
      <c r="O1298" s="21">
        <v>443.6199951171875</v>
      </c>
      <c r="P1298" s="21">
        <v>445.260009765625</v>
      </c>
      <c r="Q1298" s="21">
        <v>442.66000366210938</v>
      </c>
      <c r="R1298" s="21">
        <v>445.1099853515625</v>
      </c>
      <c r="S1298">
        <v>38909400</v>
      </c>
      <c r="T1298" s="16">
        <f>(SP500_Data[[#This Row],[Close]]-R1299)/R1299</f>
        <v>2.9969502364324925E-3</v>
      </c>
      <c r="U1298" s="21">
        <v>35970500</v>
      </c>
    </row>
    <row r="1299" spans="1:21" x14ac:dyDescent="0.25">
      <c r="A1299" s="2">
        <v>44419</v>
      </c>
      <c r="B1299" s="21">
        <v>287.20999145507813</v>
      </c>
      <c r="C1299" s="21">
        <v>288.66000366210938</v>
      </c>
      <c r="D1299" s="21">
        <v>285.8599853515625</v>
      </c>
      <c r="E1299" s="21">
        <v>286.95001220703125</v>
      </c>
      <c r="F1299" s="16">
        <f>(StockData[[#This Row],[Close]]-E1300)/E1300</f>
        <v>1.7805116648444621E-3</v>
      </c>
      <c r="G1299" s="21">
        <v>13955900</v>
      </c>
      <c r="H1299" s="21">
        <f>IF(ISNUMBER(E1299),MAX($E$2:E1299),"")</f>
        <v>542.07000732421875</v>
      </c>
      <c r="I1299" s="21">
        <f>IF(AND(ISNUMBER(E1299),ISNUMBER(H1299)),E1299/H1299-1,"")</f>
        <v>-0.47064030783868305</v>
      </c>
      <c r="L1299"/>
      <c r="M1299"/>
      <c r="N1299" s="2">
        <v>44419</v>
      </c>
      <c r="O1299" s="21">
        <v>443.82000732421869</v>
      </c>
      <c r="P1299" s="21">
        <v>443.8800048828125</v>
      </c>
      <c r="Q1299" s="21">
        <v>442.6199951171875</v>
      </c>
      <c r="R1299" s="21">
        <v>443.77999877929688</v>
      </c>
      <c r="S1299">
        <v>44034300</v>
      </c>
      <c r="T1299" s="16">
        <f>(SP500_Data[[#This Row],[Close]]-R1300)/R1300</f>
        <v>2.4848787424671627E-3</v>
      </c>
      <c r="U1299" s="21">
        <v>53159600</v>
      </c>
    </row>
    <row r="1300" spans="1:21" x14ac:dyDescent="0.25">
      <c r="A1300" s="2">
        <v>44418</v>
      </c>
      <c r="B1300" s="21">
        <v>288.79998779296875</v>
      </c>
      <c r="C1300" s="21">
        <v>289.25</v>
      </c>
      <c r="D1300" s="21">
        <v>285.20001220703125</v>
      </c>
      <c r="E1300" s="21">
        <v>286.44000244140625</v>
      </c>
      <c r="F1300" s="16">
        <f>(StockData[[#This Row],[Close]]-E1301)/E1301</f>
        <v>-6.5549343421679746E-3</v>
      </c>
      <c r="G1300" s="21">
        <v>18616600</v>
      </c>
      <c r="H1300" s="21">
        <f>IF(ISNUMBER(E1300),MAX($E$2:E1300),"")</f>
        <v>542.07000732421875</v>
      </c>
      <c r="I1300" s="21">
        <f>IF(AND(ISNUMBER(E1300),ISNUMBER(H1300)),E1300/H1300-1,"")</f>
        <v>-0.47158116374056658</v>
      </c>
      <c r="L1300"/>
      <c r="M1300"/>
      <c r="N1300" s="2">
        <v>44418</v>
      </c>
      <c r="O1300" s="21">
        <v>442.6099853515625</v>
      </c>
      <c r="P1300" s="21">
        <v>443.44000244140625</v>
      </c>
      <c r="Q1300" s="21">
        <v>441.8800048828125</v>
      </c>
      <c r="R1300" s="21">
        <v>442.67999267578131</v>
      </c>
      <c r="S1300">
        <v>43339300</v>
      </c>
      <c r="T1300" s="16">
        <f>(SP500_Data[[#This Row],[Close]]-R1301)/R1301</f>
        <v>1.243950392180649E-3</v>
      </c>
      <c r="U1300" s="21">
        <v>58129500</v>
      </c>
    </row>
    <row r="1301" spans="1:21" x14ac:dyDescent="0.25">
      <c r="A1301" s="2">
        <v>44417</v>
      </c>
      <c r="B1301" s="21">
        <v>289.75</v>
      </c>
      <c r="C1301" s="21">
        <v>291.54998779296875</v>
      </c>
      <c r="D1301" s="21">
        <v>287.80999755859375</v>
      </c>
      <c r="E1301" s="21">
        <v>288.32998657226563</v>
      </c>
      <c r="F1301" s="16">
        <f>(StockData[[#This Row],[Close]]-E1302)/E1302</f>
        <v>-3.9038378918347604E-3</v>
      </c>
      <c r="G1301" s="21">
        <v>16117600</v>
      </c>
      <c r="H1301" s="21">
        <f>IF(ISNUMBER(E1301),MAX($E$2:E1301),"")</f>
        <v>542.07000732421875</v>
      </c>
      <c r="I1301" s="21">
        <f>IF(AND(ISNUMBER(E1301),ISNUMBER(H1301)),E1301/H1301-1,"")</f>
        <v>-0.46809455849526105</v>
      </c>
      <c r="L1301"/>
      <c r="M1301"/>
      <c r="N1301" s="2">
        <v>44417</v>
      </c>
      <c r="O1301" s="21">
        <v>442.45999145507813</v>
      </c>
      <c r="P1301" s="21">
        <v>442.79998779296869</v>
      </c>
      <c r="Q1301" s="21">
        <v>441.30999755859375</v>
      </c>
      <c r="R1301" s="21">
        <v>442.1300048828125</v>
      </c>
      <c r="S1301">
        <v>41222600</v>
      </c>
      <c r="T1301" s="16">
        <f>(SP500_Data[[#This Row],[Close]]-R1302)/R1302</f>
        <v>-8.1354462136380863E-4</v>
      </c>
      <c r="U1301" s="21">
        <v>45110300</v>
      </c>
    </row>
    <row r="1302" spans="1:21" x14ac:dyDescent="0.25">
      <c r="A1302" s="2">
        <v>44414</v>
      </c>
      <c r="B1302" s="21">
        <v>288.510009765625</v>
      </c>
      <c r="C1302" s="21">
        <v>289.5</v>
      </c>
      <c r="D1302" s="21">
        <v>287.6199951171875</v>
      </c>
      <c r="E1302" s="21">
        <v>289.45999145507813</v>
      </c>
      <c r="F1302" s="16">
        <f>(StockData[[#This Row],[Close]]-E1303)/E1303</f>
        <v>-2.0723114420578663E-4</v>
      </c>
      <c r="G1302" s="21">
        <v>16589300</v>
      </c>
      <c r="H1302" s="21">
        <f>IF(ISNUMBER(E1302),MAX($E$2:E1302),"")</f>
        <v>542.07000732421875</v>
      </c>
      <c r="I1302" s="21">
        <f>IF(AND(ISNUMBER(E1302),ISNUMBER(H1302)),E1302/H1302-1,"")</f>
        <v>-0.4660099478959947</v>
      </c>
      <c r="L1302"/>
      <c r="M1302"/>
      <c r="N1302" s="2">
        <v>44414</v>
      </c>
      <c r="O1302" s="21">
        <v>442.10000610351563</v>
      </c>
      <c r="P1302" s="21">
        <v>442.94000244140625</v>
      </c>
      <c r="Q1302" s="21">
        <v>441.79998779296869</v>
      </c>
      <c r="R1302" s="21">
        <v>442.489990234375</v>
      </c>
      <c r="S1302">
        <v>46930000</v>
      </c>
      <c r="T1302" s="16">
        <f>(SP500_Data[[#This Row],[Close]]-R1303)/R1303</f>
        <v>1.6524367362661229E-3</v>
      </c>
      <c r="U1302" s="21">
        <v>49445400</v>
      </c>
    </row>
    <row r="1303" spans="1:21" x14ac:dyDescent="0.25">
      <c r="A1303" s="2">
        <v>44413</v>
      </c>
      <c r="B1303" s="21">
        <v>286.8800048828125</v>
      </c>
      <c r="C1303" s="21">
        <v>289.6300048828125</v>
      </c>
      <c r="D1303" s="21">
        <v>286.10000610351563</v>
      </c>
      <c r="E1303" s="21">
        <v>289.51998901367188</v>
      </c>
      <c r="F1303" s="16">
        <f>(StockData[[#This Row],[Close]]-E1304)/E1304</f>
        <v>1.0505668721693671E-2</v>
      </c>
      <c r="G1303" s="21">
        <v>13900200</v>
      </c>
      <c r="H1303" s="21">
        <f>IF(ISNUMBER(E1303),MAX($E$2:E1303),"")</f>
        <v>542.07000732421875</v>
      </c>
      <c r="I1303" s="21">
        <f>IF(AND(ISNUMBER(E1303),ISNUMBER(H1303)),E1303/H1303-1,"")</f>
        <v>-0.46589926558968164</v>
      </c>
      <c r="L1303"/>
      <c r="M1303"/>
      <c r="N1303" s="2">
        <v>44413</v>
      </c>
      <c r="O1303" s="21">
        <v>440.22000122070313</v>
      </c>
      <c r="P1303" s="21">
        <v>441.85000610351563</v>
      </c>
      <c r="Q1303" s="21">
        <v>439.8800048828125</v>
      </c>
      <c r="R1303" s="21">
        <v>441.760009765625</v>
      </c>
      <c r="S1303">
        <v>38969700</v>
      </c>
      <c r="T1303" s="16">
        <f>(SP500_Data[[#This Row],[Close]]-R1304)/R1304</f>
        <v>6.3328596057269154E-3</v>
      </c>
      <c r="U1303" s="21">
        <v>57700300</v>
      </c>
    </row>
    <row r="1304" spans="1:21" x14ac:dyDescent="0.25">
      <c r="A1304" s="2">
        <v>44412</v>
      </c>
      <c r="B1304" s="21">
        <v>286.22000122070313</v>
      </c>
      <c r="C1304" s="21">
        <v>287.58999633789063</v>
      </c>
      <c r="D1304" s="21">
        <v>284.64999389648438</v>
      </c>
      <c r="E1304" s="21">
        <v>286.510009765625</v>
      </c>
      <c r="F1304" s="16">
        <f>(StockData[[#This Row],[Close]]-E1305)/E1305</f>
        <v>-2.1244962452494315E-3</v>
      </c>
      <c r="G1304" s="21">
        <v>16191300</v>
      </c>
      <c r="H1304" s="21">
        <f>IF(ISNUMBER(E1304),MAX($E$2:E1304),"")</f>
        <v>542.07000732421875</v>
      </c>
      <c r="I1304" s="21">
        <f>IF(AND(ISNUMBER(E1304),ISNUMBER(H1304)),E1304/H1304-1,"")</f>
        <v>-0.47145201561712702</v>
      </c>
      <c r="L1304"/>
      <c r="M1304"/>
      <c r="N1304" s="2">
        <v>44412</v>
      </c>
      <c r="O1304" s="21">
        <v>439.77999877929688</v>
      </c>
      <c r="P1304" s="21">
        <v>441.1199951171875</v>
      </c>
      <c r="Q1304" s="21">
        <v>438.73001098632813</v>
      </c>
      <c r="R1304" s="21">
        <v>438.98001098632813</v>
      </c>
      <c r="S1304">
        <v>46732200</v>
      </c>
      <c r="T1304" s="16">
        <f>(SP500_Data[[#This Row],[Close]]-R1305)/R1305</f>
        <v>-4.9189231331269959E-3</v>
      </c>
      <c r="U1304" s="21">
        <v>72822000</v>
      </c>
    </row>
    <row r="1305" spans="1:21" x14ac:dyDescent="0.25">
      <c r="A1305" s="2">
        <v>44411</v>
      </c>
      <c r="B1305" s="21">
        <v>285.42001342773438</v>
      </c>
      <c r="C1305" s="21">
        <v>287.23001098632813</v>
      </c>
      <c r="D1305" s="21">
        <v>284</v>
      </c>
      <c r="E1305" s="21">
        <v>287.1199951171875</v>
      </c>
      <c r="F1305" s="16">
        <f>(StockData[[#This Row],[Close]]-E1306)/E1306</f>
        <v>8.0752325462537054E-3</v>
      </c>
      <c r="G1305" s="21">
        <v>17879000</v>
      </c>
      <c r="H1305" s="21">
        <f>IF(ISNUMBER(E1305),MAX($E$2:E1305),"")</f>
        <v>542.07000732421875</v>
      </c>
      <c r="I1305" s="21">
        <f>IF(AND(ISNUMBER(E1305),ISNUMBER(H1305)),E1305/H1305-1,"")</f>
        <v>-0.47032672673687059</v>
      </c>
      <c r="L1305"/>
      <c r="M1305"/>
      <c r="N1305" s="2">
        <v>44411</v>
      </c>
      <c r="O1305" s="21">
        <v>438.44000244140625</v>
      </c>
      <c r="P1305" s="21">
        <v>441.27999877929688</v>
      </c>
      <c r="Q1305" s="21">
        <v>436.10000610351563</v>
      </c>
      <c r="R1305" s="21">
        <v>441.14999389648438</v>
      </c>
      <c r="S1305">
        <v>58053900</v>
      </c>
      <c r="T1305" s="16">
        <f>(SP500_Data[[#This Row],[Close]]-R1306)/R1306</f>
        <v>8.1354637637667867E-3</v>
      </c>
      <c r="U1305" s="21">
        <v>118676300</v>
      </c>
    </row>
    <row r="1306" spans="1:21" x14ac:dyDescent="0.25">
      <c r="A1306" s="2">
        <v>44410</v>
      </c>
      <c r="B1306" s="21">
        <v>286.3599853515625</v>
      </c>
      <c r="C1306" s="21">
        <v>286.76998901367188</v>
      </c>
      <c r="D1306" s="21">
        <v>283.739990234375</v>
      </c>
      <c r="E1306" s="21">
        <v>284.82000732421875</v>
      </c>
      <c r="F1306" s="16">
        <f>(StockData[[#This Row],[Close]]-E1307)/E1307</f>
        <v>-3.1587637055158186E-4</v>
      </c>
      <c r="G1306" s="21">
        <v>16267400</v>
      </c>
      <c r="H1306" s="21">
        <f>IF(ISNUMBER(E1306),MAX($E$2:E1306),"")</f>
        <v>542.07000732421875</v>
      </c>
      <c r="I1306" s="21">
        <f>IF(AND(ISNUMBER(E1306),ISNUMBER(H1306)),E1306/H1306-1,"")</f>
        <v>-0.47456969860746345</v>
      </c>
      <c r="L1306"/>
      <c r="M1306"/>
      <c r="N1306" s="2">
        <v>44410</v>
      </c>
      <c r="O1306" s="21">
        <v>440.33999633789063</v>
      </c>
      <c r="P1306" s="21">
        <v>440.92999267578131</v>
      </c>
      <c r="Q1306" s="21">
        <v>437.20999145507813</v>
      </c>
      <c r="R1306" s="21">
        <v>437.58999633789063</v>
      </c>
      <c r="S1306">
        <v>58783300</v>
      </c>
      <c r="T1306" s="16">
        <f>(SP500_Data[[#This Row],[Close]]-R1307)/R1307</f>
        <v>-2.0980443028566307E-3</v>
      </c>
      <c r="U1306" s="21">
        <v>90949700</v>
      </c>
    </row>
    <row r="1307" spans="1:21" x14ac:dyDescent="0.25">
      <c r="A1307" s="2">
        <v>44407</v>
      </c>
      <c r="B1307" s="21">
        <v>285.17001342773438</v>
      </c>
      <c r="C1307" s="21">
        <v>286.66000366210938</v>
      </c>
      <c r="D1307" s="21">
        <v>283.91000366210938</v>
      </c>
      <c r="E1307" s="21">
        <v>284.91000366210938</v>
      </c>
      <c r="F1307" s="16">
        <f>(StockData[[#This Row],[Close]]-E1308)/E1308</f>
        <v>-5.549725437663613E-3</v>
      </c>
      <c r="G1307" s="21">
        <v>20944800</v>
      </c>
      <c r="H1307" s="21">
        <f>IF(ISNUMBER(E1307),MAX($E$2:E1307),"")</f>
        <v>542.07000732421875</v>
      </c>
      <c r="I1307" s="21">
        <f>IF(AND(ISNUMBER(E1307),ISNUMBER(H1307)),E1307/H1307-1,"")</f>
        <v>-0.47440367514799398</v>
      </c>
      <c r="L1307"/>
      <c r="M1307"/>
      <c r="N1307" s="2">
        <v>44407</v>
      </c>
      <c r="O1307" s="21">
        <v>437.91000366210938</v>
      </c>
      <c r="P1307" s="21">
        <v>440.05999755859375</v>
      </c>
      <c r="Q1307" s="21">
        <v>437.76998901367188</v>
      </c>
      <c r="R1307" s="21">
        <v>438.510009765625</v>
      </c>
      <c r="S1307">
        <v>68951200</v>
      </c>
      <c r="T1307" s="16">
        <f>(SP500_Data[[#This Row],[Close]]-R1308)/R1308</f>
        <v>-4.8564260989462102E-3</v>
      </c>
      <c r="U1307" s="21">
        <v>80386100</v>
      </c>
    </row>
    <row r="1308" spans="1:21" x14ac:dyDescent="0.25">
      <c r="A1308" s="2">
        <v>44406</v>
      </c>
      <c r="B1308" s="21">
        <v>286.239990234375</v>
      </c>
      <c r="C1308" s="21">
        <v>288.6199951171875</v>
      </c>
      <c r="D1308" s="21">
        <v>286.07998657226563</v>
      </c>
      <c r="E1308" s="21">
        <v>286.5</v>
      </c>
      <c r="F1308" s="16">
        <f>(StockData[[#This Row],[Close]]-E1309)/E1309</f>
        <v>9.7826419573301959E-4</v>
      </c>
      <c r="G1308" s="21">
        <v>18168300</v>
      </c>
      <c r="H1308" s="21">
        <f>IF(ISNUMBER(E1308),MAX($E$2:E1308),"")</f>
        <v>542.07000732421875</v>
      </c>
      <c r="I1308" s="21">
        <f>IF(AND(ISNUMBER(E1308),ISNUMBER(H1308)),E1308/H1308-1,"")</f>
        <v>-0.47147048143425352</v>
      </c>
      <c r="L1308"/>
      <c r="M1308"/>
      <c r="N1308" s="2">
        <v>44406</v>
      </c>
      <c r="O1308" s="21">
        <v>439.82000732421869</v>
      </c>
      <c r="P1308" s="21">
        <v>441.79998779296869</v>
      </c>
      <c r="Q1308" s="21">
        <v>439.80999755859375</v>
      </c>
      <c r="R1308" s="21">
        <v>440.64999389648438</v>
      </c>
      <c r="S1308">
        <v>47435300</v>
      </c>
      <c r="T1308" s="16">
        <f>(SP500_Data[[#This Row],[Close]]-R1309)/R1309</f>
        <v>4.1474087457763894E-3</v>
      </c>
      <c r="U1308" s="21">
        <v>51508500</v>
      </c>
    </row>
    <row r="1309" spans="1:21" x14ac:dyDescent="0.25">
      <c r="A1309" s="2">
        <v>44405</v>
      </c>
      <c r="B1309" s="21">
        <v>288.989990234375</v>
      </c>
      <c r="C1309" s="21">
        <v>290.14999389648438</v>
      </c>
      <c r="D1309" s="21">
        <v>283.82998657226563</v>
      </c>
      <c r="E1309" s="21">
        <v>286.22000122070313</v>
      </c>
      <c r="F1309" s="16">
        <f>(StockData[[#This Row],[Close]]-E1310)/E1310</f>
        <v>-1.116798054986382E-3</v>
      </c>
      <c r="G1309" s="21">
        <v>33566900</v>
      </c>
      <c r="H1309" s="21">
        <f>IF(ISNUMBER(E1309),MAX($E$2:E1309),"")</f>
        <v>542.07000732421875</v>
      </c>
      <c r="I1309" s="21">
        <f>IF(AND(ISNUMBER(E1309),ISNUMBER(H1309)),E1309/H1309-1,"")</f>
        <v>-0.47198701762978856</v>
      </c>
      <c r="L1309"/>
      <c r="M1309"/>
      <c r="N1309" s="2">
        <v>44405</v>
      </c>
      <c r="O1309" s="21">
        <v>439.67999267578131</v>
      </c>
      <c r="P1309" s="21">
        <v>440.29998779296869</v>
      </c>
      <c r="Q1309" s="21">
        <v>437.30999755859375</v>
      </c>
      <c r="R1309" s="21">
        <v>438.82998657226563</v>
      </c>
      <c r="S1309">
        <v>52472400</v>
      </c>
      <c r="T1309" s="16">
        <f>(SP500_Data[[#This Row],[Close]]-R1310)/R1310</f>
        <v>-4.1006626125787948E-4</v>
      </c>
      <c r="U1309" s="21">
        <v>42358500</v>
      </c>
    </row>
    <row r="1310" spans="1:21" x14ac:dyDescent="0.25">
      <c r="A1310" s="2">
        <v>44404</v>
      </c>
      <c r="B1310" s="21">
        <v>289.42999267578125</v>
      </c>
      <c r="C1310" s="21">
        <v>289.57998657226563</v>
      </c>
      <c r="D1310" s="21">
        <v>282.95001220703125</v>
      </c>
      <c r="E1310" s="21">
        <v>286.54000854492188</v>
      </c>
      <c r="F1310" s="16">
        <f>(StockData[[#This Row],[Close]]-E1311)/E1311</f>
        <v>-8.6835473241557125E-3</v>
      </c>
      <c r="G1310" s="21">
        <v>33604100</v>
      </c>
      <c r="H1310" s="21">
        <f>IF(ISNUMBER(E1310),MAX($E$2:E1310),"")</f>
        <v>542.07000732421875</v>
      </c>
      <c r="I1310" s="21">
        <f>IF(AND(ISNUMBER(E1310),ISNUMBER(H1310)),E1310/H1310-1,"")</f>
        <v>-0.4713966744639706</v>
      </c>
      <c r="L1310"/>
      <c r="M1310"/>
      <c r="N1310" s="2">
        <v>44404</v>
      </c>
      <c r="O1310" s="21">
        <v>439.91000366210938</v>
      </c>
      <c r="P1310" s="21">
        <v>439.94000244140625</v>
      </c>
      <c r="Q1310" s="21">
        <v>435.989990234375</v>
      </c>
      <c r="R1310" s="21">
        <v>439.010009765625</v>
      </c>
      <c r="S1310">
        <v>67397100</v>
      </c>
      <c r="T1310" s="16">
        <f>(SP500_Data[[#This Row],[Close]]-R1311)/R1311</f>
        <v>-4.5575694937141824E-3</v>
      </c>
      <c r="U1310" s="21">
        <v>45570800</v>
      </c>
    </row>
    <row r="1311" spans="1:21" x14ac:dyDescent="0.25">
      <c r="A1311" s="2">
        <v>44403</v>
      </c>
      <c r="B1311" s="21">
        <v>289</v>
      </c>
      <c r="C1311" s="21">
        <v>289.69000244140625</v>
      </c>
      <c r="D1311" s="21">
        <v>286.6400146484375</v>
      </c>
      <c r="E1311" s="21">
        <v>289.04998779296875</v>
      </c>
      <c r="F1311" s="16">
        <f>(StockData[[#This Row],[Close]]-E1312)/E1312</f>
        <v>-2.1404550213144735E-3</v>
      </c>
      <c r="G1311" s="21">
        <v>23176100</v>
      </c>
      <c r="H1311" s="21">
        <f>IF(ISNUMBER(E1311),MAX($E$2:E1311),"")</f>
        <v>542.07000732421875</v>
      </c>
      <c r="I1311" s="21">
        <f>IF(AND(ISNUMBER(E1311),ISNUMBER(H1311)),E1311/H1311-1,"")</f>
        <v>-0.46676631452128214</v>
      </c>
      <c r="L1311"/>
      <c r="M1311"/>
      <c r="N1311" s="2">
        <v>44403</v>
      </c>
      <c r="O1311" s="21">
        <v>439.30999755859375</v>
      </c>
      <c r="P1311" s="21">
        <v>441.02999877929688</v>
      </c>
      <c r="Q1311" s="21">
        <v>439.260009765625</v>
      </c>
      <c r="R1311" s="21">
        <v>441.01998901367188</v>
      </c>
      <c r="S1311">
        <v>43719200</v>
      </c>
      <c r="T1311" s="16">
        <f>(SP500_Data[[#This Row],[Close]]-R1312)/R1312</f>
        <v>2.4548496755747141E-3</v>
      </c>
      <c r="U1311" s="21">
        <v>51020100</v>
      </c>
    </row>
    <row r="1312" spans="1:21" x14ac:dyDescent="0.25">
      <c r="A1312" s="2">
        <v>44400</v>
      </c>
      <c r="B1312" s="21">
        <v>287.3699951171875</v>
      </c>
      <c r="C1312" s="21">
        <v>289.989990234375</v>
      </c>
      <c r="D1312" s="21">
        <v>286.5</v>
      </c>
      <c r="E1312" s="21">
        <v>289.67001342773438</v>
      </c>
      <c r="F1312" s="16">
        <f>(StockData[[#This Row],[Close]]-E1313)/E1313</f>
        <v>1.2336613540870772E-2</v>
      </c>
      <c r="G1312" s="21">
        <v>22768100</v>
      </c>
      <c r="H1312" s="21">
        <f>IF(ISNUMBER(E1312),MAX($E$2:E1312),"")</f>
        <v>542.07000732421875</v>
      </c>
      <c r="I1312" s="21">
        <f>IF(AND(ISNUMBER(E1312),ISNUMBER(H1312)),E1312/H1312-1,"")</f>
        <v>-0.46562250352567625</v>
      </c>
      <c r="L1312"/>
      <c r="M1312"/>
      <c r="N1312" s="2">
        <v>44400</v>
      </c>
      <c r="O1312" s="21">
        <v>437.51998901367188</v>
      </c>
      <c r="P1312" s="21">
        <v>440.29998779296869</v>
      </c>
      <c r="Q1312" s="21">
        <v>436.79000854492188</v>
      </c>
      <c r="R1312" s="21">
        <v>439.94000244140625</v>
      </c>
      <c r="S1312">
        <v>63766600</v>
      </c>
      <c r="T1312" s="16">
        <f>(SP500_Data[[#This Row],[Close]]-R1313)/R1313</f>
        <v>1.0287996771777554E-2</v>
      </c>
      <c r="U1312" s="21">
        <v>48436300</v>
      </c>
    </row>
    <row r="1313" spans="1:21" x14ac:dyDescent="0.25">
      <c r="A1313" s="2">
        <v>44399</v>
      </c>
      <c r="B1313" s="21">
        <v>283.83999633789063</v>
      </c>
      <c r="C1313" s="21">
        <v>286.42001342773438</v>
      </c>
      <c r="D1313" s="21">
        <v>283.42001342773438</v>
      </c>
      <c r="E1313" s="21">
        <v>286.1400146484375</v>
      </c>
      <c r="F1313" s="16">
        <f>(StockData[[#This Row],[Close]]-E1314)/E1314</f>
        <v>1.684442379091446E-2</v>
      </c>
      <c r="G1313" s="21">
        <v>23384100</v>
      </c>
      <c r="H1313" s="21">
        <f>IF(ISNUMBER(E1313),MAX($E$2:E1313),"")</f>
        <v>542.07000732421875</v>
      </c>
      <c r="I1313" s="21">
        <f>IF(AND(ISNUMBER(E1313),ISNUMBER(H1313)),E1313/H1313-1,"")</f>
        <v>-0.47213457527213154</v>
      </c>
      <c r="L1313"/>
      <c r="M1313"/>
      <c r="N1313" s="2">
        <v>44399</v>
      </c>
      <c r="O1313" s="21">
        <v>434.739990234375</v>
      </c>
      <c r="P1313" s="21">
        <v>435.72000122070313</v>
      </c>
      <c r="Q1313" s="21">
        <v>433.69000244140625</v>
      </c>
      <c r="R1313" s="21">
        <v>435.45999145507813</v>
      </c>
      <c r="S1313">
        <v>47878500</v>
      </c>
      <c r="T1313" s="16">
        <f>(SP500_Data[[#This Row],[Close]]-R1314)/R1314</f>
        <v>2.0941288405765231E-3</v>
      </c>
      <c r="U1313" s="21">
        <v>47134300</v>
      </c>
    </row>
    <row r="1314" spans="1:21" x14ac:dyDescent="0.25">
      <c r="A1314" s="2">
        <v>44398</v>
      </c>
      <c r="B1314" s="21">
        <v>278.89999389648438</v>
      </c>
      <c r="C1314" s="21">
        <v>281.51998901367188</v>
      </c>
      <c r="D1314" s="21">
        <v>277.29000854492188</v>
      </c>
      <c r="E1314" s="21">
        <v>281.39999389648438</v>
      </c>
      <c r="F1314" s="16">
        <f>(StockData[[#This Row],[Close]]-E1315)/E1315</f>
        <v>7.4466078967672916E-3</v>
      </c>
      <c r="G1314" s="21">
        <v>24364300</v>
      </c>
      <c r="H1314" s="21">
        <f>IF(ISNUMBER(E1314),MAX($E$2:E1314),"")</f>
        <v>542.07000732421875</v>
      </c>
      <c r="I1314" s="21">
        <f>IF(AND(ISNUMBER(E1314),ISNUMBER(H1314)),E1314/H1314-1,"")</f>
        <v>-0.48087887155841924</v>
      </c>
      <c r="L1314"/>
      <c r="M1314"/>
      <c r="N1314" s="2">
        <v>44398</v>
      </c>
      <c r="O1314" s="21">
        <v>432.33999633789063</v>
      </c>
      <c r="P1314" s="21">
        <v>434.70001220703131</v>
      </c>
      <c r="Q1314" s="21">
        <v>431.010009765625</v>
      </c>
      <c r="R1314" s="21">
        <v>434.54998779296869</v>
      </c>
      <c r="S1314">
        <v>64724400</v>
      </c>
      <c r="T1314" s="16">
        <f>(SP500_Data[[#This Row],[Close]]-R1315)/R1315</f>
        <v>8.0962980887609517E-3</v>
      </c>
      <c r="U1314" s="21">
        <v>51555000</v>
      </c>
    </row>
    <row r="1315" spans="1:21" x14ac:dyDescent="0.25">
      <c r="A1315" s="2">
        <v>44397</v>
      </c>
      <c r="B1315" s="21">
        <v>278.02999877929688</v>
      </c>
      <c r="C1315" s="21">
        <v>280.97000122070313</v>
      </c>
      <c r="D1315" s="21">
        <v>276.260009765625</v>
      </c>
      <c r="E1315" s="21">
        <v>279.32000732421875</v>
      </c>
      <c r="F1315" s="16">
        <f>(StockData[[#This Row],[Close]]-E1316)/E1316</f>
        <v>8.339040024395554E-3</v>
      </c>
      <c r="G1315" s="21">
        <v>26259700</v>
      </c>
      <c r="H1315" s="21">
        <f>IF(ISNUMBER(E1315),MAX($E$2:E1315),"")</f>
        <v>542.07000732421875</v>
      </c>
      <c r="I1315" s="21">
        <f>IF(AND(ISNUMBER(E1315),ISNUMBER(H1315)),E1315/H1315-1,"")</f>
        <v>-0.48471598953979023</v>
      </c>
      <c r="L1315"/>
      <c r="M1315"/>
      <c r="N1315" s="2">
        <v>44397</v>
      </c>
      <c r="O1315" s="21">
        <v>425.67999267578131</v>
      </c>
      <c r="P1315" s="21">
        <v>432.42001342773438</v>
      </c>
      <c r="Q1315" s="21">
        <v>424.82998657226563</v>
      </c>
      <c r="R1315" s="21">
        <v>431.05999755859375</v>
      </c>
      <c r="S1315">
        <v>99608200</v>
      </c>
      <c r="T1315" s="16">
        <f>(SP500_Data[[#This Row],[Close]]-R1316)/R1316</f>
        <v>1.4330414665499783E-2</v>
      </c>
      <c r="U1315" s="21">
        <v>55938800</v>
      </c>
    </row>
    <row r="1316" spans="1:21" x14ac:dyDescent="0.25">
      <c r="A1316" s="2">
        <v>44396</v>
      </c>
      <c r="B1316" s="21">
        <v>278.92999267578125</v>
      </c>
      <c r="C1316" s="21">
        <v>280.3699951171875</v>
      </c>
      <c r="D1316" s="21">
        <v>274.45001220703125</v>
      </c>
      <c r="E1316" s="21">
        <v>277.010009765625</v>
      </c>
      <c r="F1316" s="16">
        <f>(StockData[[#This Row],[Close]]-E1317)/E1317</f>
        <v>-1.3321425589937668E-2</v>
      </c>
      <c r="G1316" s="21">
        <v>32935600</v>
      </c>
      <c r="H1316" s="21">
        <f>IF(ISNUMBER(E1316),MAX($E$2:E1316),"")</f>
        <v>542.07000732421875</v>
      </c>
      <c r="I1316" s="21">
        <f>IF(AND(ISNUMBER(E1316),ISNUMBER(H1316)),E1316/H1316-1,"")</f>
        <v>-0.48897742722750959</v>
      </c>
      <c r="L1316"/>
      <c r="M1316"/>
      <c r="N1316" s="2">
        <v>44396</v>
      </c>
      <c r="O1316" s="21">
        <v>426.19000244140625</v>
      </c>
      <c r="P1316" s="21">
        <v>431.41000366210938</v>
      </c>
      <c r="Q1316" s="21">
        <v>421.97000122070313</v>
      </c>
      <c r="R1316" s="21">
        <v>424.97000122070313</v>
      </c>
      <c r="S1316">
        <v>147987000</v>
      </c>
      <c r="T1316" s="16">
        <f>(SP500_Data[[#This Row],[Close]]-R1317)/R1317</f>
        <v>-1.4767921294730939E-2</v>
      </c>
      <c r="U1316" s="21">
        <v>58138800</v>
      </c>
    </row>
    <row r="1317" spans="1:21" x14ac:dyDescent="0.25">
      <c r="A1317" s="2">
        <v>44393</v>
      </c>
      <c r="B1317" s="21">
        <v>282.07000732421875</v>
      </c>
      <c r="C1317" s="21">
        <v>284.10000610351563</v>
      </c>
      <c r="D1317" s="21">
        <v>279.45999145507813</v>
      </c>
      <c r="E1317" s="21">
        <v>280.75</v>
      </c>
      <c r="F1317" s="16">
        <f>(StockData[[#This Row],[Close]]-E1318)/E1318</f>
        <v>-9.9633057151584823E-4</v>
      </c>
      <c r="G1317" s="21">
        <v>26186800</v>
      </c>
      <c r="H1317" s="21">
        <f>IF(ISNUMBER(E1317),MAX($E$2:E1317),"")</f>
        <v>542.07000732421875</v>
      </c>
      <c r="I1317" s="21">
        <f>IF(AND(ISNUMBER(E1317),ISNUMBER(H1317)),E1317/H1317-1,"")</f>
        <v>-0.4820779674089587</v>
      </c>
      <c r="L1317"/>
      <c r="M1317"/>
      <c r="N1317" s="2">
        <v>44393</v>
      </c>
      <c r="O1317" s="21">
        <v>436.010009765625</v>
      </c>
      <c r="P1317" s="21">
        <v>436.05999755859375</v>
      </c>
      <c r="Q1317" s="21">
        <v>430.92001342773438</v>
      </c>
      <c r="R1317" s="21">
        <v>431.33999633789063</v>
      </c>
      <c r="S1317">
        <v>75874700</v>
      </c>
      <c r="T1317" s="16">
        <f>(SP500_Data[[#This Row],[Close]]-R1318)/R1318</f>
        <v>-7.8435966926035071E-3</v>
      </c>
      <c r="U1317" s="21">
        <v>49097100</v>
      </c>
    </row>
    <row r="1318" spans="1:21" x14ac:dyDescent="0.25">
      <c r="A1318" s="2">
        <v>44392</v>
      </c>
      <c r="B1318" s="21">
        <v>282</v>
      </c>
      <c r="C1318" s="21">
        <v>282.510009765625</v>
      </c>
      <c r="D1318" s="21">
        <v>279.82998657226563</v>
      </c>
      <c r="E1318" s="21">
        <v>281.02999877929688</v>
      </c>
      <c r="F1318" s="16">
        <f>(StockData[[#This Row],[Close]]-E1319)/E1319</f>
        <v>-5.2387913177163762E-3</v>
      </c>
      <c r="G1318" s="21">
        <v>22604200</v>
      </c>
      <c r="H1318" s="21">
        <f>IF(ISNUMBER(E1318),MAX($E$2:E1318),"")</f>
        <v>542.07000732421875</v>
      </c>
      <c r="I1318" s="21">
        <f>IF(AND(ISNUMBER(E1318),ISNUMBER(H1318)),E1318/H1318-1,"")</f>
        <v>-0.48156143121342376</v>
      </c>
      <c r="L1318"/>
      <c r="M1318"/>
      <c r="N1318" s="2">
        <v>44392</v>
      </c>
      <c r="O1318" s="21">
        <v>434.80999755859375</v>
      </c>
      <c r="P1318" s="21">
        <v>435.52999877929688</v>
      </c>
      <c r="Q1318" s="21">
        <v>432.72000122070313</v>
      </c>
      <c r="R1318" s="21">
        <v>434.75</v>
      </c>
      <c r="S1318">
        <v>55126400</v>
      </c>
      <c r="T1318" s="16">
        <f>(SP500_Data[[#This Row],[Close]]-R1319)/R1319</f>
        <v>-3.4155287633636832E-3</v>
      </c>
      <c r="U1318" s="21">
        <v>54216600</v>
      </c>
    </row>
    <row r="1319" spans="1:21" x14ac:dyDescent="0.25">
      <c r="A1319" s="2">
        <v>44391</v>
      </c>
      <c r="B1319" s="21">
        <v>282.35000610351563</v>
      </c>
      <c r="C1319" s="21">
        <v>283.66000366210938</v>
      </c>
      <c r="D1319" s="21">
        <v>280.54998779296875</v>
      </c>
      <c r="E1319" s="21">
        <v>282.510009765625</v>
      </c>
      <c r="F1319" s="16">
        <f>(StockData[[#This Row],[Close]]-E1320)/E1320</f>
        <v>5.4452228609647305E-3</v>
      </c>
      <c r="G1319" s="21">
        <v>23113700</v>
      </c>
      <c r="H1319" s="21">
        <f>IF(ISNUMBER(E1319),MAX($E$2:E1319),"")</f>
        <v>542.07000732421875</v>
      </c>
      <c r="I1319" s="21">
        <f>IF(AND(ISNUMBER(E1319),ISNUMBER(H1319)),E1319/H1319-1,"")</f>
        <v>-0.47883113629518281</v>
      </c>
      <c r="L1319"/>
      <c r="M1319"/>
      <c r="N1319" s="2">
        <v>44391</v>
      </c>
      <c r="O1319" s="21">
        <v>437.39999389648438</v>
      </c>
      <c r="P1319" s="21">
        <v>437.92001342773438</v>
      </c>
      <c r="Q1319" s="21">
        <v>434.91000366210938</v>
      </c>
      <c r="R1319" s="21">
        <v>436.239990234375</v>
      </c>
      <c r="S1319">
        <v>64130400</v>
      </c>
      <c r="T1319" s="16">
        <f>(SP500_Data[[#This Row],[Close]]-R1320)/R1320</f>
        <v>1.4922149313552407E-3</v>
      </c>
      <c r="U1319" s="21">
        <v>58520200</v>
      </c>
    </row>
    <row r="1320" spans="1:21" x14ac:dyDescent="0.25">
      <c r="A1320" s="2">
        <v>44390</v>
      </c>
      <c r="B1320" s="21">
        <v>277.51998901367188</v>
      </c>
      <c r="C1320" s="21">
        <v>282.85000610351563</v>
      </c>
      <c r="D1320" s="21">
        <v>277.3900146484375</v>
      </c>
      <c r="E1320" s="21">
        <v>280.98001098632813</v>
      </c>
      <c r="F1320" s="16">
        <f>(StockData[[#This Row],[Close]]-E1321)/E1321</f>
        <v>1.3197762748615583E-2</v>
      </c>
      <c r="G1320" s="21">
        <v>26120100</v>
      </c>
      <c r="H1320" s="21">
        <f>IF(ISNUMBER(E1320),MAX($E$2:E1320),"")</f>
        <v>542.07000732421875</v>
      </c>
      <c r="I1320" s="21">
        <f>IF(AND(ISNUMBER(E1320),ISNUMBER(H1320)),E1320/H1320-1,"")</f>
        <v>-0.48165364770261032</v>
      </c>
      <c r="L1320"/>
      <c r="M1320"/>
      <c r="N1320" s="2">
        <v>44390</v>
      </c>
      <c r="O1320" s="21">
        <v>436.239990234375</v>
      </c>
      <c r="P1320" s="21">
        <v>437.83999633789063</v>
      </c>
      <c r="Q1320" s="21">
        <v>435.30999755859375</v>
      </c>
      <c r="R1320" s="21">
        <v>435.58999633789063</v>
      </c>
      <c r="S1320">
        <v>52911300</v>
      </c>
      <c r="T1320" s="16">
        <f>(SP500_Data[[#This Row],[Close]]-R1321)/R1321</f>
        <v>-3.4089646750015377E-3</v>
      </c>
      <c r="U1320" s="21">
        <v>56707700</v>
      </c>
    </row>
    <row r="1321" spans="1:21" x14ac:dyDescent="0.25">
      <c r="A1321" s="2">
        <v>44389</v>
      </c>
      <c r="B1321" s="21">
        <v>279.16000366210938</v>
      </c>
      <c r="C1321" s="21">
        <v>279.76998901367188</v>
      </c>
      <c r="D1321" s="21">
        <v>276.57998657226563</v>
      </c>
      <c r="E1321" s="21">
        <v>277.32000732421875</v>
      </c>
      <c r="F1321" s="16">
        <f>(StockData[[#This Row],[Close]]-E1322)/E1322</f>
        <v>-2.2306796853331823E-3</v>
      </c>
      <c r="G1321" s="21">
        <v>18931700</v>
      </c>
      <c r="H1321" s="21">
        <f>IF(ISNUMBER(E1321),MAX($E$2:E1321),"")</f>
        <v>542.07000732421875</v>
      </c>
      <c r="I1321" s="21">
        <f>IF(AND(ISNUMBER(E1321),ISNUMBER(H1321)),E1321/H1321-1,"")</f>
        <v>-0.48840554987881812</v>
      </c>
      <c r="L1321"/>
      <c r="M1321"/>
      <c r="N1321" s="2">
        <v>44389</v>
      </c>
      <c r="O1321" s="21">
        <v>435.42999267578131</v>
      </c>
      <c r="P1321" s="21">
        <v>437.35000610351563</v>
      </c>
      <c r="Q1321" s="21">
        <v>434.97000122070313</v>
      </c>
      <c r="R1321" s="21">
        <v>437.07998657226563</v>
      </c>
      <c r="S1321">
        <v>52889600</v>
      </c>
      <c r="T1321" s="16">
        <f>(SP500_Data[[#This Row],[Close]]-R1322)/R1322</f>
        <v>3.5819195397361623E-3</v>
      </c>
      <c r="U1321" s="21">
        <v>43088600</v>
      </c>
    </row>
    <row r="1322" spans="1:21" x14ac:dyDescent="0.25">
      <c r="A1322" s="2">
        <v>44386</v>
      </c>
      <c r="B1322" s="21">
        <v>275.72000122070313</v>
      </c>
      <c r="C1322" s="21">
        <v>278.04998779296875</v>
      </c>
      <c r="D1322" s="21">
        <v>275.32000732421875</v>
      </c>
      <c r="E1322" s="21">
        <v>277.94000244140625</v>
      </c>
      <c r="F1322" s="16">
        <f>(StockData[[#This Row],[Close]]-E1323)/E1323</f>
        <v>1.8743745530360875E-3</v>
      </c>
      <c r="G1322" s="21">
        <v>23916700</v>
      </c>
      <c r="H1322" s="21">
        <f>IF(ISNUMBER(E1322),MAX($E$2:E1322),"")</f>
        <v>542.07000732421875</v>
      </c>
      <c r="I1322" s="21">
        <f>IF(AND(ISNUMBER(E1322),ISNUMBER(H1322)),E1322/H1322-1,"")</f>
        <v>-0.48726179518143509</v>
      </c>
      <c r="L1322"/>
      <c r="M1322"/>
      <c r="N1322" s="2">
        <v>44386</v>
      </c>
      <c r="O1322" s="21">
        <v>432.52999877929688</v>
      </c>
      <c r="P1322" s="21">
        <v>435.83999633789063</v>
      </c>
      <c r="Q1322" s="21">
        <v>430.70999145507813</v>
      </c>
      <c r="R1322" s="21">
        <v>435.51998901367188</v>
      </c>
      <c r="S1322">
        <v>76238600</v>
      </c>
      <c r="T1322" s="16">
        <f>(SP500_Data[[#This Row],[Close]]-R1323)/R1323</f>
        <v>1.067477824793329E-2</v>
      </c>
      <c r="U1322" s="21">
        <v>57451400</v>
      </c>
    </row>
    <row r="1323" spans="1:21" x14ac:dyDescent="0.25">
      <c r="A1323" s="2">
        <v>44385</v>
      </c>
      <c r="B1323" s="21">
        <v>276.89999389648438</v>
      </c>
      <c r="C1323" s="21">
        <v>278.73001098632813</v>
      </c>
      <c r="D1323" s="21">
        <v>274.8699951171875</v>
      </c>
      <c r="E1323" s="21">
        <v>277.42001342773438</v>
      </c>
      <c r="F1323" s="16">
        <f>(StockData[[#This Row],[Close]]-E1324)/E1324</f>
        <v>-8.9664534480732375E-3</v>
      </c>
      <c r="G1323" s="21">
        <v>24618600</v>
      </c>
      <c r="H1323" s="21">
        <f>IF(ISNUMBER(E1323),MAX($E$2:E1323),"")</f>
        <v>542.07000732421875</v>
      </c>
      <c r="I1323" s="21">
        <f>IF(AND(ISNUMBER(E1323),ISNUMBER(H1323)),E1323/H1323-1,"")</f>
        <v>-0.48822106060222215</v>
      </c>
      <c r="L1323"/>
      <c r="M1323"/>
      <c r="N1323" s="2">
        <v>44385</v>
      </c>
      <c r="O1323" s="21">
        <v>428.77999877929688</v>
      </c>
      <c r="P1323" s="21">
        <v>431.73001098632813</v>
      </c>
      <c r="Q1323" s="21">
        <v>427.51998901367188</v>
      </c>
      <c r="R1323" s="21">
        <v>430.92001342773438</v>
      </c>
      <c r="S1323">
        <v>97595200</v>
      </c>
      <c r="T1323" s="16">
        <f>(SP500_Data[[#This Row],[Close]]-R1324)/R1324</f>
        <v>-8.1479954356390334E-3</v>
      </c>
      <c r="U1323" s="21">
        <v>51376700</v>
      </c>
    </row>
    <row r="1324" spans="1:21" x14ac:dyDescent="0.25">
      <c r="A1324" s="2">
        <v>44384</v>
      </c>
      <c r="B1324" s="21">
        <v>279.39999389648438</v>
      </c>
      <c r="C1324" s="21">
        <v>280.69000244140625</v>
      </c>
      <c r="D1324" s="21">
        <v>277.14999389648438</v>
      </c>
      <c r="E1324" s="21">
        <v>279.92999267578125</v>
      </c>
      <c r="F1324" s="16">
        <f>(StockData[[#This Row],[Close]]-E1325)/E1325</f>
        <v>8.1754267223675299E-3</v>
      </c>
      <c r="G1324" s="21">
        <v>23260000</v>
      </c>
      <c r="H1324" s="21">
        <f>IF(ISNUMBER(E1324),MAX($E$2:E1324),"")</f>
        <v>542.07000732421875</v>
      </c>
      <c r="I1324" s="21">
        <f>IF(AND(ISNUMBER(E1324),ISNUMBER(H1324)),E1324/H1324-1,"")</f>
        <v>-0.48359070065953369</v>
      </c>
      <c r="L1324"/>
      <c r="M1324"/>
      <c r="N1324" s="2">
        <v>44384</v>
      </c>
      <c r="O1324" s="21">
        <v>433.66000366210938</v>
      </c>
      <c r="P1324" s="21">
        <v>434.760009765625</v>
      </c>
      <c r="Q1324" s="21">
        <v>431.510009765625</v>
      </c>
      <c r="R1324" s="21">
        <v>434.45999145507813</v>
      </c>
      <c r="S1324">
        <v>63549500</v>
      </c>
      <c r="T1324" s="16">
        <f>(SP500_Data[[#This Row],[Close]]-R1325)/R1325</f>
        <v>3.5340558639526394E-3</v>
      </c>
      <c r="U1324" s="21">
        <v>76578700</v>
      </c>
    </row>
    <row r="1325" spans="1:21" x14ac:dyDescent="0.25">
      <c r="A1325" s="2">
        <v>44383</v>
      </c>
      <c r="B1325" s="21">
        <v>278.02999877929688</v>
      </c>
      <c r="C1325" s="21">
        <v>279.3699951171875</v>
      </c>
      <c r="D1325" s="21">
        <v>274.29998779296875</v>
      </c>
      <c r="E1325" s="21">
        <v>277.66000366210938</v>
      </c>
      <c r="F1325" s="16">
        <f>(StockData[[#This Row],[Close]]-E1326)/E1326</f>
        <v>3.6051740842940262E-5</v>
      </c>
      <c r="G1325" s="21">
        <v>31565600</v>
      </c>
      <c r="H1325" s="21">
        <f>IF(ISNUMBER(E1325),MAX($E$2:E1325),"")</f>
        <v>542.07000732421875</v>
      </c>
      <c r="I1325" s="21">
        <f>IF(AND(ISNUMBER(E1325),ISNUMBER(H1325)),E1325/H1325-1,"")</f>
        <v>-0.48777833137697013</v>
      </c>
      <c r="L1325"/>
      <c r="M1325"/>
      <c r="N1325" s="2">
        <v>44383</v>
      </c>
      <c r="O1325" s="21">
        <v>433.77999877929688</v>
      </c>
      <c r="P1325" s="21">
        <v>434.010009765625</v>
      </c>
      <c r="Q1325" s="21">
        <v>430.010009765625</v>
      </c>
      <c r="R1325" s="21">
        <v>432.92999267578131</v>
      </c>
      <c r="S1325">
        <v>68710400</v>
      </c>
      <c r="T1325" s="16">
        <f>(SP500_Data[[#This Row],[Close]]-R1326)/R1326</f>
        <v>-1.8214713241223425E-3</v>
      </c>
      <c r="U1325" s="21">
        <v>78022200</v>
      </c>
    </row>
    <row r="1326" spans="1:21" x14ac:dyDescent="0.25">
      <c r="A1326" s="2">
        <v>44379</v>
      </c>
      <c r="B1326" s="21">
        <v>272.82000732421875</v>
      </c>
      <c r="C1326" s="21">
        <v>278</v>
      </c>
      <c r="D1326" s="21">
        <v>272.5</v>
      </c>
      <c r="E1326" s="21">
        <v>277.64999389648438</v>
      </c>
      <c r="F1326" s="16">
        <f>(StockData[[#This Row],[Close]]-E1327)/E1327</f>
        <v>2.227535956189523E-2</v>
      </c>
      <c r="G1326" s="21">
        <v>26458000</v>
      </c>
      <c r="H1326" s="21">
        <f>IF(ISNUMBER(E1326),MAX($E$2:E1326),"")</f>
        <v>542.07000732421875</v>
      </c>
      <c r="I1326" s="21">
        <f>IF(AND(ISNUMBER(E1326),ISNUMBER(H1326)),E1326/H1326-1,"")</f>
        <v>-0.48779679719409652</v>
      </c>
      <c r="L1326"/>
      <c r="M1326"/>
      <c r="N1326" s="2">
        <v>44379</v>
      </c>
      <c r="O1326" s="21">
        <v>431.67001342773438</v>
      </c>
      <c r="P1326" s="21">
        <v>434.10000610351563</v>
      </c>
      <c r="Q1326" s="21">
        <v>430.51998901367188</v>
      </c>
      <c r="R1326" s="21">
        <v>433.72000122070313</v>
      </c>
      <c r="S1326">
        <v>57697700</v>
      </c>
      <c r="T1326" s="16">
        <f>(SP500_Data[[#This Row],[Close]]-R1327)/R1327</f>
        <v>7.6435392535482453E-3</v>
      </c>
      <c r="U1326" s="21">
        <v>106467100</v>
      </c>
    </row>
    <row r="1327" spans="1:21" x14ac:dyDescent="0.25">
      <c r="A1327" s="2">
        <v>44378</v>
      </c>
      <c r="B1327" s="21">
        <v>269.6099853515625</v>
      </c>
      <c r="C1327" s="21">
        <v>271.83999633789063</v>
      </c>
      <c r="D1327" s="21">
        <v>269.60000610351563</v>
      </c>
      <c r="E1327" s="21">
        <v>271.60000610351563</v>
      </c>
      <c r="F1327" s="16">
        <f>(StockData[[#This Row],[Close]]-E1328)/E1328</f>
        <v>2.584024447408208E-3</v>
      </c>
      <c r="G1327" s="21">
        <v>16725300</v>
      </c>
      <c r="H1327" s="21">
        <f>IF(ISNUMBER(E1327),MAX($E$2:E1327),"")</f>
        <v>542.07000732421875</v>
      </c>
      <c r="I1327" s="21">
        <f>IF(AND(ISNUMBER(E1327),ISNUMBER(H1327)),E1327/H1327-1,"")</f>
        <v>-0.49895769470036677</v>
      </c>
      <c r="L1327"/>
      <c r="M1327"/>
      <c r="N1327" s="2">
        <v>44378</v>
      </c>
      <c r="O1327" s="21">
        <v>428.8699951171875</v>
      </c>
      <c r="P1327" s="21">
        <v>430.60000610351563</v>
      </c>
      <c r="Q1327" s="21">
        <v>428.79998779296869</v>
      </c>
      <c r="R1327" s="21">
        <v>430.42999267578131</v>
      </c>
      <c r="S1327">
        <v>53441000</v>
      </c>
      <c r="T1327" s="16">
        <f>(SP500_Data[[#This Row],[Close]]-R1328)/R1328</f>
        <v>5.5365956424441344E-3</v>
      </c>
      <c r="U1327" s="21">
        <v>59810200</v>
      </c>
    </row>
    <row r="1328" spans="1:21" x14ac:dyDescent="0.25">
      <c r="A1328" s="2">
        <v>44377</v>
      </c>
      <c r="B1328" s="21">
        <v>270.69000244140625</v>
      </c>
      <c r="C1328" s="21">
        <v>271.3599853515625</v>
      </c>
      <c r="D1328" s="21">
        <v>269.60000610351563</v>
      </c>
      <c r="E1328" s="21">
        <v>270.89999389648438</v>
      </c>
      <c r="F1328" s="16">
        <f>(StockData[[#This Row],[Close]]-E1329)/E1329</f>
        <v>-1.8422992308198311E-3</v>
      </c>
      <c r="G1328" s="21">
        <v>21656500</v>
      </c>
      <c r="H1328" s="21">
        <f>IF(ISNUMBER(E1328),MAX($E$2:E1328),"")</f>
        <v>542.07000732421875</v>
      </c>
      <c r="I1328" s="21">
        <f>IF(AND(ISNUMBER(E1328),ISNUMBER(H1328)),E1328/H1328-1,"")</f>
        <v>-0.50024906333831565</v>
      </c>
      <c r="L1328"/>
      <c r="M1328"/>
      <c r="N1328" s="2">
        <v>44377</v>
      </c>
      <c r="O1328" s="21">
        <v>427.20999145507813</v>
      </c>
      <c r="P1328" s="21">
        <v>428.77999877929688</v>
      </c>
      <c r="Q1328" s="21">
        <v>427.17999267578131</v>
      </c>
      <c r="R1328" s="21">
        <v>428.05999755859375</v>
      </c>
      <c r="S1328">
        <v>64827900</v>
      </c>
      <c r="T1328" s="16">
        <f>(SP500_Data[[#This Row],[Close]]-R1329)/R1329</f>
        <v>8.4167720665902072E-4</v>
      </c>
      <c r="U1328" s="21">
        <v>65129200</v>
      </c>
    </row>
    <row r="1329" spans="1:21" x14ac:dyDescent="0.25">
      <c r="A1329" s="2">
        <v>44376</v>
      </c>
      <c r="B1329" s="21">
        <v>268.8699951171875</v>
      </c>
      <c r="C1329" s="21">
        <v>271.64999389648438</v>
      </c>
      <c r="D1329" s="21">
        <v>267.98001098632813</v>
      </c>
      <c r="E1329" s="21">
        <v>271.39999389648438</v>
      </c>
      <c r="F1329" s="16">
        <f>(StockData[[#This Row],[Close]]-E1330)/E1330</f>
        <v>9.9731790101479575E-3</v>
      </c>
      <c r="G1329" s="21">
        <v>19937800</v>
      </c>
      <c r="H1329" s="21">
        <f>IF(ISNUMBER(E1329),MAX($E$2:E1329),"")</f>
        <v>542.07000732421875</v>
      </c>
      <c r="I1329" s="21">
        <f>IF(AND(ISNUMBER(E1329),ISNUMBER(H1329)),E1329/H1329-1,"")</f>
        <v>-0.49932667325355873</v>
      </c>
      <c r="L1329"/>
      <c r="M1329"/>
      <c r="N1329" s="2">
        <v>44376</v>
      </c>
      <c r="O1329" s="21">
        <v>427.8800048828125</v>
      </c>
      <c r="P1329" s="21">
        <v>428.55999755859375</v>
      </c>
      <c r="Q1329" s="21">
        <v>427.1300048828125</v>
      </c>
      <c r="R1329" s="21">
        <v>427.70001220703131</v>
      </c>
      <c r="S1329">
        <v>35970500</v>
      </c>
      <c r="T1329" s="16">
        <f>(SP500_Data[[#This Row],[Close]]-R1330)/R1330</f>
        <v>5.380751530431418E-4</v>
      </c>
      <c r="U1329" s="21">
        <v>82201600</v>
      </c>
    </row>
    <row r="1330" spans="1:21" x14ac:dyDescent="0.25">
      <c r="A1330" s="2">
        <v>44375</v>
      </c>
      <c r="B1330" s="21">
        <v>266.19000244140625</v>
      </c>
      <c r="C1330" s="21">
        <v>268.89999389648438</v>
      </c>
      <c r="D1330" s="21">
        <v>265.91000366210938</v>
      </c>
      <c r="E1330" s="21">
        <v>268.72000122070313</v>
      </c>
      <c r="F1330" s="16">
        <f>(StockData[[#This Row],[Close]]-E1331)/E1331</f>
        <v>1.396125711423365E-2</v>
      </c>
      <c r="G1330" s="21">
        <v>19590000</v>
      </c>
      <c r="H1330" s="21">
        <f>IF(ISNUMBER(E1330),MAX($E$2:E1330),"")</f>
        <v>542.07000732421875</v>
      </c>
      <c r="I1330" s="21">
        <f>IF(AND(ISNUMBER(E1330),ISNUMBER(H1330)),E1330/H1330-1,"")</f>
        <v>-0.50427067059628261</v>
      </c>
      <c r="L1330"/>
      <c r="M1330"/>
      <c r="N1330" s="2">
        <v>44375</v>
      </c>
      <c r="O1330" s="21">
        <v>427.17001342773438</v>
      </c>
      <c r="P1330" s="21">
        <v>427.64999389648438</v>
      </c>
      <c r="Q1330" s="21">
        <v>425.8900146484375</v>
      </c>
      <c r="R1330" s="21">
        <v>427.47000122070313</v>
      </c>
      <c r="S1330">
        <v>53159600</v>
      </c>
      <c r="T1330" s="16">
        <f>(SP500_Data[[#This Row],[Close]]-R1331)/R1331</f>
        <v>2.0159300032133558E-3</v>
      </c>
      <c r="U1330" s="21">
        <v>106394000</v>
      </c>
    </row>
    <row r="1331" spans="1:21" x14ac:dyDescent="0.25">
      <c r="A1331" s="2">
        <v>44372</v>
      </c>
      <c r="B1331" s="21">
        <v>266.23001098632813</v>
      </c>
      <c r="C1331" s="21">
        <v>267.25</v>
      </c>
      <c r="D1331" s="21">
        <v>264.760009765625</v>
      </c>
      <c r="E1331" s="21">
        <v>265.01998901367188</v>
      </c>
      <c r="F1331" s="16">
        <f>(StockData[[#This Row],[Close]]-E1332)/E1332</f>
        <v>-6.2620023714660593E-3</v>
      </c>
      <c r="G1331" s="21">
        <v>25611100</v>
      </c>
      <c r="H1331" s="21">
        <f>IF(ISNUMBER(E1331),MAX($E$2:E1331),"")</f>
        <v>542.07000732421875</v>
      </c>
      <c r="I1331" s="21">
        <f>IF(AND(ISNUMBER(E1331),ISNUMBER(H1331)),E1331/H1331-1,"")</f>
        <v>-0.51109637974277344</v>
      </c>
      <c r="L1331"/>
      <c r="M1331"/>
      <c r="N1331" s="2">
        <v>44372</v>
      </c>
      <c r="O1331" s="21">
        <v>425.89999389648438</v>
      </c>
      <c r="P1331" s="21">
        <v>427.08999633789063</v>
      </c>
      <c r="Q1331" s="21">
        <v>425.54998779296869</v>
      </c>
      <c r="R1331" s="21">
        <v>426.6099853515625</v>
      </c>
      <c r="S1331">
        <v>58129500</v>
      </c>
      <c r="T1331" s="16">
        <f>(SP500_Data[[#This Row],[Close]]-R1332)/R1332</f>
        <v>3.5520565193291991E-3</v>
      </c>
      <c r="U1331" s="21">
        <v>134811000</v>
      </c>
    </row>
    <row r="1332" spans="1:21" x14ac:dyDescent="0.25">
      <c r="A1332" s="2">
        <v>44371</v>
      </c>
      <c r="B1332" s="21">
        <v>266.16000366210938</v>
      </c>
      <c r="C1332" s="21">
        <v>267.85000610351563</v>
      </c>
      <c r="D1332" s="21">
        <v>265.47000122070313</v>
      </c>
      <c r="E1332" s="21">
        <v>266.69000244140625</v>
      </c>
      <c r="F1332" s="16">
        <f>(StockData[[#This Row],[Close]]-E1333)/E1333</f>
        <v>5.3530873696428141E-3</v>
      </c>
      <c r="G1332" s="21">
        <v>21446900</v>
      </c>
      <c r="H1332" s="21">
        <f>IF(ISNUMBER(E1332),MAX($E$2:E1332),"")</f>
        <v>542.07000732421875</v>
      </c>
      <c r="I1332" s="21">
        <f>IF(AND(ISNUMBER(E1332),ISNUMBER(H1332)),E1332/H1332-1,"")</f>
        <v>-0.50801557208846704</v>
      </c>
      <c r="L1332"/>
      <c r="M1332"/>
      <c r="N1332" s="2">
        <v>44371</v>
      </c>
      <c r="O1332" s="21">
        <v>424.8900146484375</v>
      </c>
      <c r="P1332" s="21">
        <v>425.54998779296869</v>
      </c>
      <c r="Q1332" s="21">
        <v>424.6199951171875</v>
      </c>
      <c r="R1332" s="21">
        <v>425.10000610351563</v>
      </c>
      <c r="S1332">
        <v>45110300</v>
      </c>
      <c r="T1332" s="16">
        <f>(SP500_Data[[#This Row],[Close]]-R1333)/R1333</f>
        <v>5.9157594980905571E-3</v>
      </c>
      <c r="U1332" s="21">
        <v>116888000</v>
      </c>
    </row>
    <row r="1333" spans="1:21" x14ac:dyDescent="0.25">
      <c r="A1333" s="2">
        <v>44370</v>
      </c>
      <c r="B1333" s="21">
        <v>265.989990234375</v>
      </c>
      <c r="C1333" s="21">
        <v>266.82998657226563</v>
      </c>
      <c r="D1333" s="21">
        <v>264.42999267578125</v>
      </c>
      <c r="E1333" s="21">
        <v>265.26998901367188</v>
      </c>
      <c r="F1333" s="16">
        <f>(StockData[[#This Row],[Close]]-E1334)/E1334</f>
        <v>-9.0399888186889728E-4</v>
      </c>
      <c r="G1333" s="21">
        <v>19518700</v>
      </c>
      <c r="H1333" s="21">
        <f>IF(ISNUMBER(E1333),MAX($E$2:E1333),"")</f>
        <v>542.07000732421875</v>
      </c>
      <c r="I1333" s="21">
        <f>IF(AND(ISNUMBER(E1333),ISNUMBER(H1333)),E1333/H1333-1,"")</f>
        <v>-0.51063518470039493</v>
      </c>
      <c r="L1333"/>
      <c r="M1333"/>
      <c r="N1333" s="2">
        <v>44370</v>
      </c>
      <c r="O1333" s="21">
        <v>423.19000244140625</v>
      </c>
      <c r="P1333" s="21">
        <v>424.04998779296869</v>
      </c>
      <c r="Q1333" s="21">
        <v>422.510009765625</v>
      </c>
      <c r="R1333" s="21">
        <v>422.60000610351563</v>
      </c>
      <c r="S1333">
        <v>49445400</v>
      </c>
      <c r="T1333" s="16">
        <f>(SP500_Data[[#This Row],[Close]]-R1334)/R1334</f>
        <v>-1.2053113036865173E-3</v>
      </c>
      <c r="U1333" s="21">
        <v>81852400</v>
      </c>
    </row>
    <row r="1334" spans="1:21" x14ac:dyDescent="0.25">
      <c r="A1334" s="2">
        <v>44369</v>
      </c>
      <c r="B1334" s="21">
        <v>262.72000122070313</v>
      </c>
      <c r="C1334" s="21">
        <v>265.79000854492188</v>
      </c>
      <c r="D1334" s="21">
        <v>262.39999389648438</v>
      </c>
      <c r="E1334" s="21">
        <v>265.510009765625</v>
      </c>
      <c r="F1334" s="16">
        <f>(StockData[[#This Row],[Close]]-E1335)/E1335</f>
        <v>1.0966016179672921E-2</v>
      </c>
      <c r="G1334" s="21">
        <v>24694100</v>
      </c>
      <c r="H1334" s="21">
        <f>IF(ISNUMBER(E1334),MAX($E$2:E1334),"")</f>
        <v>542.07000732421875</v>
      </c>
      <c r="I1334" s="21">
        <f>IF(AND(ISNUMBER(E1334),ISNUMBER(H1334)),E1334/H1334-1,"")</f>
        <v>-0.51019239917691994</v>
      </c>
      <c r="L1334"/>
      <c r="M1334"/>
      <c r="N1334" s="2">
        <v>44369</v>
      </c>
      <c r="O1334" s="21">
        <v>420.85000610351563</v>
      </c>
      <c r="P1334" s="21">
        <v>424</v>
      </c>
      <c r="Q1334" s="21">
        <v>420.07998657226563</v>
      </c>
      <c r="R1334" s="21">
        <v>423.1099853515625</v>
      </c>
      <c r="S1334">
        <v>57700300</v>
      </c>
      <c r="T1334" s="16">
        <f>(SP500_Data[[#This Row],[Close]]-R1335)/R1335</f>
        <v>5.3461960706967142E-3</v>
      </c>
      <c r="U1334" s="21">
        <v>67733800</v>
      </c>
    </row>
    <row r="1335" spans="1:21" x14ac:dyDescent="0.25">
      <c r="A1335" s="2">
        <v>44368</v>
      </c>
      <c r="B1335" s="21">
        <v>259.82000732421875</v>
      </c>
      <c r="C1335" s="21">
        <v>263.51998901367188</v>
      </c>
      <c r="D1335" s="21">
        <v>257.92001342773438</v>
      </c>
      <c r="E1335" s="21">
        <v>262.6300048828125</v>
      </c>
      <c r="F1335" s="16">
        <f>(StockData[[#This Row],[Close]]-E1336)/E1336</f>
        <v>1.2334781241081933E-2</v>
      </c>
      <c r="G1335" s="21">
        <v>26696100</v>
      </c>
      <c r="H1335" s="21">
        <f>IF(ISNUMBER(E1335),MAX($E$2:E1335),"")</f>
        <v>542.07000732421875</v>
      </c>
      <c r="I1335" s="21">
        <f>IF(AND(ISNUMBER(E1335),ISNUMBER(H1335)),E1335/H1335-1,"")</f>
        <v>-0.51550537507283578</v>
      </c>
      <c r="L1335"/>
      <c r="M1335"/>
      <c r="N1335" s="2">
        <v>44368</v>
      </c>
      <c r="O1335" s="21">
        <v>416.79998779296869</v>
      </c>
      <c r="P1335" s="21">
        <v>421.05999755859375</v>
      </c>
      <c r="Q1335" s="21">
        <v>415.92999267578131</v>
      </c>
      <c r="R1335" s="21">
        <v>420.8599853515625</v>
      </c>
      <c r="S1335">
        <v>72822000</v>
      </c>
      <c r="T1335" s="16">
        <f>(SP500_Data[[#This Row],[Close]]-R1336)/R1336</f>
        <v>1.4315944595578481E-2</v>
      </c>
      <c r="U1335" s="21">
        <v>74321400</v>
      </c>
    </row>
    <row r="1336" spans="1:21" x14ac:dyDescent="0.25">
      <c r="A1336" s="2">
        <v>44365</v>
      </c>
      <c r="B1336" s="21">
        <v>259.6300048828125</v>
      </c>
      <c r="C1336" s="21">
        <v>262.29998779296875</v>
      </c>
      <c r="D1336" s="21">
        <v>258.75</v>
      </c>
      <c r="E1336" s="21">
        <v>259.42999267578125</v>
      </c>
      <c r="F1336" s="16">
        <f>(StockData[[#This Row],[Close]]-E1337)/E1337</f>
        <v>-5.634347470649493E-3</v>
      </c>
      <c r="G1336" s="21">
        <v>37202200</v>
      </c>
      <c r="H1336" s="21">
        <f>IF(ISNUMBER(E1336),MAX($E$2:E1336),"")</f>
        <v>542.07000732421875</v>
      </c>
      <c r="I1336" s="21">
        <f>IF(AND(ISNUMBER(E1336),ISNUMBER(H1336)),E1336/H1336-1,"")</f>
        <v>-0.52140869413456969</v>
      </c>
      <c r="L1336"/>
      <c r="M1336"/>
      <c r="N1336" s="2">
        <v>44365</v>
      </c>
      <c r="O1336" s="21">
        <v>417.08999633789063</v>
      </c>
      <c r="P1336" s="21">
        <v>417.82998657226563</v>
      </c>
      <c r="Q1336" s="21">
        <v>414.70001220703131</v>
      </c>
      <c r="R1336" s="21">
        <v>414.92001342773438</v>
      </c>
      <c r="S1336">
        <v>118676300</v>
      </c>
      <c r="T1336" s="16">
        <f>(SP500_Data[[#This Row],[Close]]-R1337)/R1337</f>
        <v>-1.6707319886660361E-2</v>
      </c>
      <c r="U1336" s="21">
        <v>60162200</v>
      </c>
    </row>
    <row r="1337" spans="1:21" x14ac:dyDescent="0.25">
      <c r="A1337" s="2">
        <v>44364</v>
      </c>
      <c r="B1337" s="21">
        <v>256.07000732421875</v>
      </c>
      <c r="C1337" s="21">
        <v>261.75</v>
      </c>
      <c r="D1337" s="21">
        <v>256.010009765625</v>
      </c>
      <c r="E1337" s="21">
        <v>260.89999389648438</v>
      </c>
      <c r="F1337" s="16">
        <f>(StockData[[#This Row],[Close]]-E1338)/E1338</f>
        <v>1.3676233378247695E-2</v>
      </c>
      <c r="G1337" s="21">
        <v>27565500</v>
      </c>
      <c r="H1337" s="21">
        <f>IF(ISNUMBER(E1337),MAX($E$2:E1337),"")</f>
        <v>542.07000732421875</v>
      </c>
      <c r="I1337" s="21">
        <f>IF(AND(ISNUMBER(E1337),ISNUMBER(H1337)),E1337/H1337-1,"")</f>
        <v>-0.51869686503345525</v>
      </c>
      <c r="L1337"/>
      <c r="M1337"/>
      <c r="N1337" s="2">
        <v>44364</v>
      </c>
      <c r="O1337" s="21">
        <v>421.67001342773438</v>
      </c>
      <c r="P1337" s="21">
        <v>423.01998901367188</v>
      </c>
      <c r="Q1337" s="21">
        <v>419.32000732421869</v>
      </c>
      <c r="R1337" s="21">
        <v>421.97000122070313</v>
      </c>
      <c r="S1337">
        <v>90949700</v>
      </c>
      <c r="T1337" s="16">
        <f>(SP500_Data[[#This Row],[Close]]-R1338)/R1338</f>
        <v>-3.3162951770209013E-4</v>
      </c>
      <c r="U1337" s="21">
        <v>101591200</v>
      </c>
    </row>
    <row r="1338" spans="1:21" x14ac:dyDescent="0.25">
      <c r="A1338" s="2">
        <v>44363</v>
      </c>
      <c r="B1338" s="21">
        <v>259.39999389648438</v>
      </c>
      <c r="C1338" s="21">
        <v>260.57998657226563</v>
      </c>
      <c r="D1338" s="21">
        <v>254.41999816894531</v>
      </c>
      <c r="E1338" s="21">
        <v>257.3800048828125</v>
      </c>
      <c r="F1338" s="16">
        <f>(StockData[[#This Row],[Close]]-E1339)/E1339</f>
        <v>-3.7930814534475792E-3</v>
      </c>
      <c r="G1338" s="21">
        <v>27220000</v>
      </c>
      <c r="H1338" s="21">
        <f>IF(ISNUMBER(E1338),MAX($E$2:E1338),"")</f>
        <v>542.07000732421875</v>
      </c>
      <c r="I1338" s="21">
        <f>IF(AND(ISNUMBER(E1338),ISNUMBER(H1338)),E1338/H1338-1,"")</f>
        <v>-0.52519047096278404</v>
      </c>
      <c r="L1338"/>
      <c r="M1338"/>
      <c r="N1338" s="2">
        <v>44363</v>
      </c>
      <c r="O1338" s="21">
        <v>424.6300048828125</v>
      </c>
      <c r="P1338" s="21">
        <v>424.8699951171875</v>
      </c>
      <c r="Q1338" s="21">
        <v>419.92001342773438</v>
      </c>
      <c r="R1338" s="21">
        <v>422.1099853515625</v>
      </c>
      <c r="S1338">
        <v>80386100</v>
      </c>
      <c r="T1338" s="16">
        <f>(SP500_Data[[#This Row],[Close]]-R1339)/R1339</f>
        <v>-5.5833621688300417E-3</v>
      </c>
      <c r="U1338" s="21">
        <v>68128300</v>
      </c>
    </row>
    <row r="1339" spans="1:21" x14ac:dyDescent="0.25">
      <c r="A1339" s="2">
        <v>44362</v>
      </c>
      <c r="B1339" s="21">
        <v>259.76998901367188</v>
      </c>
      <c r="C1339" s="21">
        <v>259.989990234375</v>
      </c>
      <c r="D1339" s="21">
        <v>257.67999267578125</v>
      </c>
      <c r="E1339" s="21">
        <v>258.3599853515625</v>
      </c>
      <c r="F1339" s="16">
        <f>(StockData[[#This Row],[Close]]-E1340)/E1340</f>
        <v>-5.8872184794968949E-3</v>
      </c>
      <c r="G1339" s="21">
        <v>18038900</v>
      </c>
      <c r="H1339" s="21">
        <f>IF(ISNUMBER(E1339),MAX($E$2:E1339),"")</f>
        <v>542.07000732421875</v>
      </c>
      <c r="I1339" s="21">
        <f>IF(AND(ISNUMBER(E1339),ISNUMBER(H1339)),E1339/H1339-1,"")</f>
        <v>-0.52338262242752309</v>
      </c>
      <c r="L1339"/>
      <c r="M1339"/>
      <c r="N1339" s="2">
        <v>44362</v>
      </c>
      <c r="O1339" s="21">
        <v>425.42001342773438</v>
      </c>
      <c r="P1339" s="21">
        <v>425.45999145507813</v>
      </c>
      <c r="Q1339" s="21">
        <v>423.54000854492188</v>
      </c>
      <c r="R1339" s="21">
        <v>424.48001098632813</v>
      </c>
      <c r="S1339">
        <v>51508500</v>
      </c>
      <c r="T1339" s="16">
        <f>(SP500_Data[[#This Row],[Close]]-R1340)/R1340</f>
        <v>-1.8341691233247123E-3</v>
      </c>
      <c r="U1339" s="21">
        <v>85527000</v>
      </c>
    </row>
    <row r="1340" spans="1:21" x14ac:dyDescent="0.25">
      <c r="A1340" s="2">
        <v>44361</v>
      </c>
      <c r="B1340" s="21">
        <v>257.89999389648438</v>
      </c>
      <c r="C1340" s="21">
        <v>259.95001220703125</v>
      </c>
      <c r="D1340" s="21">
        <v>256.79998779296875</v>
      </c>
      <c r="E1340" s="21">
        <v>259.8900146484375</v>
      </c>
      <c r="F1340" s="16">
        <f>(StockData[[#This Row],[Close]]-E1341)/E1341</f>
        <v>7.7552440435759134E-3</v>
      </c>
      <c r="G1340" s="21">
        <v>19150500</v>
      </c>
      <c r="H1340" s="21">
        <f>IF(ISNUMBER(E1340),MAX($E$2:E1340),"")</f>
        <v>542.07000732421875</v>
      </c>
      <c r="I1340" s="21">
        <f>IF(AND(ISNUMBER(E1340),ISNUMBER(H1340)),E1340/H1340-1,"")</f>
        <v>-0.52056005472187272</v>
      </c>
      <c r="L1340"/>
      <c r="M1340"/>
      <c r="N1340" s="2">
        <v>44361</v>
      </c>
      <c r="O1340" s="21">
        <v>424.42999267578131</v>
      </c>
      <c r="P1340" s="21">
        <v>425.3699951171875</v>
      </c>
      <c r="Q1340" s="21">
        <v>423.10000610351563</v>
      </c>
      <c r="R1340" s="21">
        <v>425.260009765625</v>
      </c>
      <c r="S1340">
        <v>42358500</v>
      </c>
      <c r="T1340" s="16">
        <f>(SP500_Data[[#This Row],[Close]]-R1341)/R1341</f>
        <v>2.2389578668837776E-3</v>
      </c>
      <c r="U1340" s="21">
        <v>78544300</v>
      </c>
    </row>
    <row r="1341" spans="1:21" x14ac:dyDescent="0.25">
      <c r="A1341" s="2">
        <v>44358</v>
      </c>
      <c r="B1341" s="21">
        <v>257.989990234375</v>
      </c>
      <c r="C1341" s="21">
        <v>258.489990234375</v>
      </c>
      <c r="D1341" s="21">
        <v>256.6099853515625</v>
      </c>
      <c r="E1341" s="21">
        <v>257.8900146484375</v>
      </c>
      <c r="F1341" s="16">
        <f>(StockData[[#This Row],[Close]]-E1342)/E1342</f>
        <v>2.5269182037763785E-3</v>
      </c>
      <c r="G1341" s="21">
        <v>18999700</v>
      </c>
      <c r="H1341" s="21">
        <f>IF(ISNUMBER(E1341),MAX($E$2:E1341),"")</f>
        <v>542.07000732421875</v>
      </c>
      <c r="I1341" s="21">
        <f>IF(AND(ISNUMBER(E1341),ISNUMBER(H1341)),E1341/H1341-1,"")</f>
        <v>-0.52424961506090062</v>
      </c>
      <c r="L1341"/>
      <c r="M1341"/>
      <c r="N1341" s="2">
        <v>44358</v>
      </c>
      <c r="O1341" s="21">
        <v>424.20001220703131</v>
      </c>
      <c r="P1341" s="21">
        <v>424.42999267578131</v>
      </c>
      <c r="Q1341" s="21">
        <v>422.82000732421869</v>
      </c>
      <c r="R1341" s="21">
        <v>424.30999755859375</v>
      </c>
      <c r="S1341">
        <v>45570800</v>
      </c>
      <c r="T1341" s="16">
        <f>(SP500_Data[[#This Row],[Close]]-R1342)/R1342</f>
        <v>1.6524922245406838E-3</v>
      </c>
      <c r="U1341" s="21">
        <v>51238900</v>
      </c>
    </row>
    <row r="1342" spans="1:21" x14ac:dyDescent="0.25">
      <c r="A1342" s="2">
        <v>44357</v>
      </c>
      <c r="B1342" s="21">
        <v>254.28999328613281</v>
      </c>
      <c r="C1342" s="21">
        <v>257.45999145507813</v>
      </c>
      <c r="D1342" s="21">
        <v>253.66999816894531</v>
      </c>
      <c r="E1342" s="21">
        <v>257.239990234375</v>
      </c>
      <c r="F1342" s="16">
        <f>(StockData[[#This Row],[Close]]-E1343)/E1343</f>
        <v>1.4393288178532835E-2</v>
      </c>
      <c r="G1342" s="21">
        <v>24563600</v>
      </c>
      <c r="H1342" s="21">
        <f>IF(ISNUMBER(E1342),MAX($E$2:E1342),"")</f>
        <v>542.07000732421875</v>
      </c>
      <c r="I1342" s="21">
        <f>IF(AND(ISNUMBER(E1342),ISNUMBER(H1342)),E1342/H1342-1,"")</f>
        <v>-0.52544876720966305</v>
      </c>
      <c r="L1342"/>
      <c r="M1342"/>
      <c r="N1342" s="2">
        <v>44357</v>
      </c>
      <c r="O1342" s="21">
        <v>422.95999145507813</v>
      </c>
      <c r="P1342" s="21">
        <v>424.6300048828125</v>
      </c>
      <c r="Q1342" s="21">
        <v>421.54998779296869</v>
      </c>
      <c r="R1342" s="21">
        <v>423.6099853515625</v>
      </c>
      <c r="S1342">
        <v>51020100</v>
      </c>
      <c r="T1342" s="16">
        <f>(SP500_Data[[#This Row],[Close]]-R1343)/R1343</f>
        <v>4.648384877148381E-3</v>
      </c>
      <c r="U1342" s="21">
        <v>51303100</v>
      </c>
    </row>
    <row r="1343" spans="1:21" x14ac:dyDescent="0.25">
      <c r="A1343" s="2">
        <v>44356</v>
      </c>
      <c r="B1343" s="21">
        <v>253.80999755859375</v>
      </c>
      <c r="C1343" s="21">
        <v>255.52999877929688</v>
      </c>
      <c r="D1343" s="21">
        <v>253.21000671386719</v>
      </c>
      <c r="E1343" s="21">
        <v>253.58999633789065</v>
      </c>
      <c r="F1343" s="16">
        <f>(StockData[[#This Row],[Close]]-E1344)/E1344</f>
        <v>4.038440765306568E-3</v>
      </c>
      <c r="G1343" s="21">
        <v>17937600</v>
      </c>
      <c r="H1343" s="21">
        <f>IF(ISNUMBER(E1343),MAX($E$2:E1343),"")</f>
        <v>542.07000732421875</v>
      </c>
      <c r="I1343" s="21">
        <f>IF(AND(ISNUMBER(E1343),ISNUMBER(H1343)),E1343/H1343-1,"")</f>
        <v>-0.53218220356874424</v>
      </c>
      <c r="L1343"/>
      <c r="M1343"/>
      <c r="N1343" s="2">
        <v>44356</v>
      </c>
      <c r="O1343" s="21">
        <v>423.17999267578131</v>
      </c>
      <c r="P1343" s="21">
        <v>423.260009765625</v>
      </c>
      <c r="Q1343" s="21">
        <v>421.41000366210938</v>
      </c>
      <c r="R1343" s="21">
        <v>421.64999389648438</v>
      </c>
      <c r="S1343">
        <v>48436300</v>
      </c>
      <c r="T1343" s="16">
        <f>(SP500_Data[[#This Row],[Close]]-R1344)/R1344</f>
        <v>-1.4919126755557508E-3</v>
      </c>
      <c r="U1343" s="21">
        <v>52182400</v>
      </c>
    </row>
    <row r="1344" spans="1:21" x14ac:dyDescent="0.25">
      <c r="A1344" s="2">
        <v>44355</v>
      </c>
      <c r="B1344" s="21">
        <v>255.16000366210935</v>
      </c>
      <c r="C1344" s="21">
        <v>256.010009765625</v>
      </c>
      <c r="D1344" s="21">
        <v>252.50999450683591</v>
      </c>
      <c r="E1344" s="21">
        <v>252.57000732421875</v>
      </c>
      <c r="F1344" s="16">
        <f>(StockData[[#This Row],[Close]]-E1345)/E1345</f>
        <v>-4.8855058756648853E-3</v>
      </c>
      <c r="G1344" s="21">
        <v>22455000</v>
      </c>
      <c r="H1344" s="21">
        <f>IF(ISNUMBER(E1344),MAX($E$2:E1344),"")</f>
        <v>542.07000732421875</v>
      </c>
      <c r="I1344" s="21">
        <f>IF(AND(ISNUMBER(E1344),ISNUMBER(H1344)),E1344/H1344-1,"")</f>
        <v>-0.53406385907428833</v>
      </c>
      <c r="L1344"/>
      <c r="M1344"/>
      <c r="N1344" s="2">
        <v>44355</v>
      </c>
      <c r="O1344" s="21">
        <v>423.1099853515625</v>
      </c>
      <c r="P1344" s="21">
        <v>423.20999145507813</v>
      </c>
      <c r="Q1344" s="21">
        <v>420.32000732421869</v>
      </c>
      <c r="R1344" s="21">
        <v>422.27999877929688</v>
      </c>
      <c r="S1344">
        <v>47134300</v>
      </c>
      <c r="T1344" s="16">
        <f>(SP500_Data[[#This Row],[Close]]-R1345)/R1345</f>
        <v>2.1316548797982294E-4</v>
      </c>
      <c r="U1344" s="21">
        <v>73209200</v>
      </c>
    </row>
    <row r="1345" spans="1:21" x14ac:dyDescent="0.25">
      <c r="A1345" s="2">
        <v>44354</v>
      </c>
      <c r="B1345" s="21">
        <v>249.97999572753903</v>
      </c>
      <c r="C1345" s="21">
        <v>254.08999633789065</v>
      </c>
      <c r="D1345" s="21">
        <v>249.80999755859375</v>
      </c>
      <c r="E1345" s="21">
        <v>253.80999755859375</v>
      </c>
      <c r="F1345" s="16">
        <f>(StockData[[#This Row],[Close]]-E1346)/E1346</f>
        <v>1.2041964804454283E-2</v>
      </c>
      <c r="G1345" s="21">
        <v>23079200</v>
      </c>
      <c r="H1345" s="21">
        <f>IF(ISNUMBER(E1345),MAX($E$2:E1345),"")</f>
        <v>542.07000732421875</v>
      </c>
      <c r="I1345" s="21">
        <f>IF(AND(ISNUMBER(E1345),ISNUMBER(H1345)),E1345/H1345-1,"")</f>
        <v>-0.53177634967952236</v>
      </c>
      <c r="L1345"/>
      <c r="M1345"/>
      <c r="N1345" s="2">
        <v>44354</v>
      </c>
      <c r="O1345" s="21">
        <v>422.58999633789063</v>
      </c>
      <c r="P1345" s="21">
        <v>422.77999877929688</v>
      </c>
      <c r="Q1345" s="21">
        <v>421.19000244140625</v>
      </c>
      <c r="R1345" s="21">
        <v>422.19000244140625</v>
      </c>
      <c r="S1345">
        <v>51555000</v>
      </c>
      <c r="T1345" s="16">
        <f>(SP500_Data[[#This Row],[Close]]-R1346)/R1346</f>
        <v>-9.7019322335017868E-4</v>
      </c>
      <c r="U1345" s="21">
        <v>97582800</v>
      </c>
    </row>
    <row r="1346" spans="1:21" x14ac:dyDescent="0.25">
      <c r="A1346" s="2">
        <v>44351</v>
      </c>
      <c r="B1346" s="21">
        <v>247.75999450683591</v>
      </c>
      <c r="C1346" s="21">
        <v>251.6499938964844</v>
      </c>
      <c r="D1346" s="21">
        <v>247.50999450683591</v>
      </c>
      <c r="E1346" s="21">
        <v>250.78999328613281</v>
      </c>
      <c r="F1346" s="16">
        <f>(StockData[[#This Row],[Close]]-E1347)/E1347</f>
        <v>2.0674723997632469E-2</v>
      </c>
      <c r="G1346" s="21">
        <v>25281100</v>
      </c>
      <c r="H1346" s="21">
        <f>IF(ISNUMBER(E1346),MAX($E$2:E1346),"")</f>
        <v>542.07000732421875</v>
      </c>
      <c r="I1346" s="21">
        <f>IF(AND(ISNUMBER(E1346),ISNUMBER(H1346)),E1346/H1346-1,"")</f>
        <v>-0.53734759367320573</v>
      </c>
      <c r="L1346"/>
      <c r="M1346"/>
      <c r="N1346" s="2">
        <v>44351</v>
      </c>
      <c r="O1346" s="21">
        <v>420.75</v>
      </c>
      <c r="P1346" s="21">
        <v>422.92001342773438</v>
      </c>
      <c r="Q1346" s="21">
        <v>418.83999633789063</v>
      </c>
      <c r="R1346" s="21">
        <v>422.60000610351563</v>
      </c>
      <c r="S1346">
        <v>55938800</v>
      </c>
      <c r="T1346" s="16">
        <f>(SP500_Data[[#This Row],[Close]]-R1347)/R1347</f>
        <v>9.1458728904250802E-3</v>
      </c>
      <c r="U1346" s="21">
        <v>66793000</v>
      </c>
    </row>
    <row r="1347" spans="1:21" x14ac:dyDescent="0.25">
      <c r="A1347" s="2">
        <v>44350</v>
      </c>
      <c r="B1347" s="21">
        <v>245.22000122070313</v>
      </c>
      <c r="C1347" s="21">
        <v>246.33999633789065</v>
      </c>
      <c r="D1347" s="21">
        <v>243</v>
      </c>
      <c r="E1347" s="21">
        <v>245.71000671386719</v>
      </c>
      <c r="F1347" s="16">
        <f>(StockData[[#This Row],[Close]]-E1348)/E1348</f>
        <v>-6.4294230419311886E-3</v>
      </c>
      <c r="G1347" s="21">
        <v>25307700</v>
      </c>
      <c r="H1347" s="21">
        <f>IF(ISNUMBER(E1347),MAX($E$2:E1347),"")</f>
        <v>542.07000732421875</v>
      </c>
      <c r="I1347" s="21">
        <f>IF(AND(ISNUMBER(E1347),ISNUMBER(H1347)),E1347/H1347-1,"")</f>
        <v>-0.54671905216311845</v>
      </c>
      <c r="L1347"/>
      <c r="M1347"/>
      <c r="N1347" s="2">
        <v>44350</v>
      </c>
      <c r="O1347" s="21">
        <v>417.85000610351563</v>
      </c>
      <c r="P1347" s="21">
        <v>419.989990234375</v>
      </c>
      <c r="Q1347" s="21">
        <v>416.27999877929688</v>
      </c>
      <c r="R1347" s="21">
        <v>418.76998901367188</v>
      </c>
      <c r="S1347">
        <v>58138800</v>
      </c>
      <c r="T1347" s="16">
        <f>(SP500_Data[[#This Row],[Close]]-R1348)/R1348</f>
        <v>-3.7113639483952114E-3</v>
      </c>
      <c r="U1347" s="21">
        <v>81851800</v>
      </c>
    </row>
    <row r="1348" spans="1:21" x14ac:dyDescent="0.25">
      <c r="A1348" s="2">
        <v>44349</v>
      </c>
      <c r="B1348" s="21">
        <v>248.1300048828125</v>
      </c>
      <c r="C1348" s="21">
        <v>249.27000427246097</v>
      </c>
      <c r="D1348" s="21">
        <v>245.83999633789065</v>
      </c>
      <c r="E1348" s="21">
        <v>247.30000305175781</v>
      </c>
      <c r="F1348" s="16">
        <f>(StockData[[#This Row],[Close]]-E1349)/E1349</f>
        <v>-4.0416672268968801E-4</v>
      </c>
      <c r="G1348" s="21">
        <v>19406700</v>
      </c>
      <c r="H1348" s="21">
        <f>IF(ISNUMBER(E1348),MAX($E$2:E1348),"")</f>
        <v>542.07000732421875</v>
      </c>
      <c r="I1348" s="21">
        <f>IF(AND(ISNUMBER(E1348),ISNUMBER(H1348)),E1348/H1348-1,"")</f>
        <v>-0.54378585844937799</v>
      </c>
      <c r="L1348"/>
      <c r="M1348"/>
      <c r="N1348" s="2">
        <v>44349</v>
      </c>
      <c r="O1348" s="21">
        <v>420.3699951171875</v>
      </c>
      <c r="P1348" s="21">
        <v>421.23001098632813</v>
      </c>
      <c r="Q1348" s="21">
        <v>419.29000854492188</v>
      </c>
      <c r="R1348" s="21">
        <v>420.32998657226563</v>
      </c>
      <c r="S1348">
        <v>49097100</v>
      </c>
      <c r="T1348" s="16">
        <f>(SP500_Data[[#This Row],[Close]]-R1349)/R1349</f>
        <v>1.5726001939971701E-3</v>
      </c>
      <c r="U1348" s="21">
        <v>78498500</v>
      </c>
    </row>
    <row r="1349" spans="1:21" x14ac:dyDescent="0.25">
      <c r="A1349" s="2">
        <v>44348</v>
      </c>
      <c r="B1349" s="21">
        <v>251.22999572753903</v>
      </c>
      <c r="C1349" s="21">
        <v>251.28999328613281</v>
      </c>
      <c r="D1349" s="21">
        <v>246.96000671386719</v>
      </c>
      <c r="E1349" s="21">
        <v>247.3999938964844</v>
      </c>
      <c r="F1349" s="16">
        <f>(StockData[[#This Row],[Close]]-E1350)/E1350</f>
        <v>-9.131683940160595E-3</v>
      </c>
      <c r="G1349" s="21">
        <v>23213300</v>
      </c>
      <c r="H1349" s="21">
        <f>IF(ISNUMBER(E1349),MAX($E$2:E1349),"")</f>
        <v>542.07000732421875</v>
      </c>
      <c r="I1349" s="21">
        <f>IF(AND(ISNUMBER(E1349),ISNUMBER(H1349)),E1349/H1349-1,"")</f>
        <v>-0.5436013973218935</v>
      </c>
      <c r="L1349"/>
      <c r="M1349"/>
      <c r="N1349" s="2">
        <v>44348</v>
      </c>
      <c r="O1349" s="21">
        <v>422.57000732421869</v>
      </c>
      <c r="P1349" s="21">
        <v>422.72000122070313</v>
      </c>
      <c r="Q1349" s="21">
        <v>419.20001220703131</v>
      </c>
      <c r="R1349" s="21">
        <v>419.67001342773438</v>
      </c>
      <c r="S1349">
        <v>54216600</v>
      </c>
      <c r="T1349" s="16">
        <f>(SP500_Data[[#This Row],[Close]]-R1350)/R1350</f>
        <v>-8.8085684615904925E-4</v>
      </c>
      <c r="U1349" s="21">
        <v>82037300</v>
      </c>
    </row>
    <row r="1350" spans="1:21" x14ac:dyDescent="0.25">
      <c r="A1350" s="2">
        <v>44344</v>
      </c>
      <c r="B1350" s="21">
        <v>251</v>
      </c>
      <c r="C1350" s="21">
        <v>252.08000183105469</v>
      </c>
      <c r="D1350" s="21">
        <v>249.55999755859375</v>
      </c>
      <c r="E1350" s="21">
        <v>249.67999267578125</v>
      </c>
      <c r="F1350" s="16">
        <f>(StockData[[#This Row],[Close]]-E1351)/E1351</f>
        <v>1.4840765344780943E-3</v>
      </c>
      <c r="G1350" s="21">
        <v>18270200</v>
      </c>
      <c r="H1350" s="21">
        <f>IF(ISNUMBER(E1350),MAX($E$2:E1350),"")</f>
        <v>542.07000732421875</v>
      </c>
      <c r="I1350" s="21">
        <f>IF(AND(ISNUMBER(E1350),ISNUMBER(H1350)),E1350/H1350-1,"")</f>
        <v>-0.53939530078733067</v>
      </c>
      <c r="L1350"/>
      <c r="M1350"/>
      <c r="N1350" s="2">
        <v>44344</v>
      </c>
      <c r="O1350" s="21">
        <v>420.97000122070313</v>
      </c>
      <c r="P1350" s="21">
        <v>421.25</v>
      </c>
      <c r="Q1350" s="21">
        <v>419.79000854492188</v>
      </c>
      <c r="R1350" s="21">
        <v>420.04000854492188</v>
      </c>
      <c r="S1350">
        <v>58520200</v>
      </c>
      <c r="T1350" s="16">
        <f>(SP500_Data[[#This Row],[Close]]-R1351)/R1351</f>
        <v>1.7887380684380094E-3</v>
      </c>
      <c r="U1350" s="21">
        <v>60229800</v>
      </c>
    </row>
    <row r="1351" spans="1:21" x14ac:dyDescent="0.25">
      <c r="A1351" s="2">
        <v>44343</v>
      </c>
      <c r="B1351" s="21">
        <v>251.16999816894531</v>
      </c>
      <c r="C1351" s="21">
        <v>251.47999572753903</v>
      </c>
      <c r="D1351" s="21">
        <v>249.25</v>
      </c>
      <c r="E1351" s="21">
        <v>249.30999755859375</v>
      </c>
      <c r="F1351" s="16">
        <f>(StockData[[#This Row],[Close]]-E1352)/E1352</f>
        <v>-8.6683680740926982E-3</v>
      </c>
      <c r="G1351" s="21">
        <v>24426200</v>
      </c>
      <c r="H1351" s="21">
        <f>IF(ISNUMBER(E1351),MAX($E$2:E1351),"")</f>
        <v>542.07000732421875</v>
      </c>
      <c r="I1351" s="21">
        <f>IF(AND(ISNUMBER(E1351),ISNUMBER(H1351)),E1351/H1351-1,"")</f>
        <v>-0.54007786044233508</v>
      </c>
      <c r="L1351"/>
      <c r="M1351"/>
      <c r="N1351" s="2">
        <v>44343</v>
      </c>
      <c r="O1351" s="21">
        <v>420.17001342773438</v>
      </c>
      <c r="P1351" s="21">
        <v>420.72000122070313</v>
      </c>
      <c r="Q1351" s="21">
        <v>418.989990234375</v>
      </c>
      <c r="R1351" s="21">
        <v>419.29000854492188</v>
      </c>
      <c r="S1351">
        <v>56707700</v>
      </c>
      <c r="T1351" s="16">
        <f>(SP500_Data[[#This Row],[Close]]-R1352)/R1352</f>
        <v>5.2497486543572937E-4</v>
      </c>
      <c r="U1351" s="21">
        <v>61659900</v>
      </c>
    </row>
    <row r="1352" spans="1:21" x14ac:dyDescent="0.25">
      <c r="A1352" s="2">
        <v>44342</v>
      </c>
      <c r="B1352" s="21">
        <v>251.42999267578125</v>
      </c>
      <c r="C1352" s="21">
        <v>252.94000244140625</v>
      </c>
      <c r="D1352" s="21">
        <v>250.75</v>
      </c>
      <c r="E1352" s="21">
        <v>251.49000549316409</v>
      </c>
      <c r="F1352" s="16">
        <f>(StockData[[#This Row],[Close]]-E1353)/E1353</f>
        <v>-9.1369667258732598E-4</v>
      </c>
      <c r="G1352" s="21">
        <v>17771600</v>
      </c>
      <c r="H1352" s="21">
        <f>IF(ISNUMBER(E1352),MAX($E$2:E1352),"")</f>
        <v>542.07000732421875</v>
      </c>
      <c r="I1352" s="21">
        <f>IF(AND(ISNUMBER(E1352),ISNUMBER(H1352)),E1352/H1352-1,"")</f>
        <v>-0.53605622503525674</v>
      </c>
      <c r="L1352"/>
      <c r="M1352"/>
      <c r="N1352" s="2">
        <v>44342</v>
      </c>
      <c r="O1352" s="21">
        <v>418.8699951171875</v>
      </c>
      <c r="P1352" s="21">
        <v>419.6099853515625</v>
      </c>
      <c r="Q1352" s="21">
        <v>417.760009765625</v>
      </c>
      <c r="R1352" s="21">
        <v>419.07000732421869</v>
      </c>
      <c r="S1352">
        <v>43088600</v>
      </c>
      <c r="T1352" s="16">
        <f>(SP500_Data[[#This Row],[Close]]-R1353)/R1353</f>
        <v>1.9845474111133297E-3</v>
      </c>
      <c r="U1352" s="21">
        <v>56551000</v>
      </c>
    </row>
    <row r="1353" spans="1:21" x14ac:dyDescent="0.25">
      <c r="A1353" s="2">
        <v>44341</v>
      </c>
      <c r="B1353" s="21">
        <v>251.77000427246097</v>
      </c>
      <c r="C1353" s="21">
        <v>252.75</v>
      </c>
      <c r="D1353" s="21">
        <v>250.82000732421875</v>
      </c>
      <c r="E1353" s="21">
        <v>251.72000122070313</v>
      </c>
      <c r="F1353" s="16">
        <f>(StockData[[#This Row],[Close]]-E1354)/E1354</f>
        <v>3.7483150409994013E-3</v>
      </c>
      <c r="G1353" s="21">
        <v>17704300</v>
      </c>
      <c r="H1353" s="21">
        <f>IF(ISNUMBER(E1353),MAX($E$2:E1353),"")</f>
        <v>542.07000732421875</v>
      </c>
      <c r="I1353" s="21">
        <f>IF(AND(ISNUMBER(E1353),ISNUMBER(H1353)),E1353/H1353-1,"")</f>
        <v>-0.53563193347801974</v>
      </c>
      <c r="L1353"/>
      <c r="M1353"/>
      <c r="N1353" s="2">
        <v>44341</v>
      </c>
      <c r="O1353" s="21">
        <v>420.32998657226563</v>
      </c>
      <c r="P1353" s="21">
        <v>420.70999145507813</v>
      </c>
      <c r="Q1353" s="21">
        <v>417.6199951171875</v>
      </c>
      <c r="R1353" s="21">
        <v>418.239990234375</v>
      </c>
      <c r="S1353">
        <v>57451400</v>
      </c>
      <c r="T1353" s="16">
        <f>(SP500_Data[[#This Row],[Close]]-R1354)/R1354</f>
        <v>-2.2187254898177792E-3</v>
      </c>
      <c r="U1353" s="21">
        <v>56704900</v>
      </c>
    </row>
    <row r="1354" spans="1:21" x14ac:dyDescent="0.25">
      <c r="A1354" s="2">
        <v>44340</v>
      </c>
      <c r="B1354" s="21">
        <v>247.78999328613281</v>
      </c>
      <c r="C1354" s="21">
        <v>251.16000366210935</v>
      </c>
      <c r="D1354" s="21">
        <v>247.50999450683591</v>
      </c>
      <c r="E1354" s="21">
        <v>250.77999877929688</v>
      </c>
      <c r="F1354" s="16">
        <f>(StockData[[#This Row],[Close]]-E1355)/E1355</f>
        <v>2.2882084481175961E-2</v>
      </c>
      <c r="G1354" s="21">
        <v>21411500</v>
      </c>
      <c r="H1354" s="21">
        <f>IF(ISNUMBER(E1354),MAX($E$2:E1354),"")</f>
        <v>542.07000732421875</v>
      </c>
      <c r="I1354" s="21">
        <f>IF(AND(ISNUMBER(E1354),ISNUMBER(H1354)),E1354/H1354-1,"")</f>
        <v>-0.53736603134122074</v>
      </c>
      <c r="L1354"/>
      <c r="M1354"/>
      <c r="N1354" s="2">
        <v>44340</v>
      </c>
      <c r="O1354" s="21">
        <v>417.33999633789063</v>
      </c>
      <c r="P1354" s="21">
        <v>420.32000732421869</v>
      </c>
      <c r="Q1354" s="21">
        <v>417.07998657226563</v>
      </c>
      <c r="R1354" s="21">
        <v>419.17001342773438</v>
      </c>
      <c r="S1354">
        <v>51376700</v>
      </c>
      <c r="T1354" s="16">
        <f>(SP500_Data[[#This Row],[Close]]-R1355)/R1355</f>
        <v>1.0194271368004451E-2</v>
      </c>
      <c r="U1354" s="21">
        <v>61104600</v>
      </c>
    </row>
    <row r="1355" spans="1:21" x14ac:dyDescent="0.25">
      <c r="A1355" s="2">
        <v>44337</v>
      </c>
      <c r="B1355" s="21">
        <v>247.57000732421875</v>
      </c>
      <c r="C1355" s="21">
        <v>248.33000183105469</v>
      </c>
      <c r="D1355" s="21">
        <v>244.74000549316409</v>
      </c>
      <c r="E1355" s="21">
        <v>245.16999816894531</v>
      </c>
      <c r="F1355" s="16">
        <f>(StockData[[#This Row],[Close]]-E1356)/E1356</f>
        <v>-5.3148230335162911E-3</v>
      </c>
      <c r="G1355" s="21">
        <v>21863100</v>
      </c>
      <c r="H1355" s="21">
        <f>IF(ISNUMBER(E1355),MAX($E$2:E1355),"")</f>
        <v>542.07000732421875</v>
      </c>
      <c r="I1355" s="21">
        <f>IF(AND(ISNUMBER(E1355),ISNUMBER(H1355)),E1355/H1355-1,"")</f>
        <v>-0.54771524921815851</v>
      </c>
      <c r="L1355"/>
      <c r="M1355"/>
      <c r="N1355" s="2">
        <v>44337</v>
      </c>
      <c r="O1355" s="21">
        <v>416.8699951171875</v>
      </c>
      <c r="P1355" s="21">
        <v>418.20001220703131</v>
      </c>
      <c r="Q1355" s="21">
        <v>414.45001220703131</v>
      </c>
      <c r="R1355" s="21">
        <v>414.94000244140625</v>
      </c>
      <c r="S1355">
        <v>76578700</v>
      </c>
      <c r="T1355" s="16">
        <f>(SP500_Data[[#This Row],[Close]]-R1356)/R1356</f>
        <v>-8.1871589985078516E-4</v>
      </c>
      <c r="U1355" s="21">
        <v>57863100</v>
      </c>
    </row>
    <row r="1356" spans="1:21" x14ac:dyDescent="0.25">
      <c r="A1356" s="2">
        <v>44336</v>
      </c>
      <c r="B1356" s="21">
        <v>243.96000671386719</v>
      </c>
      <c r="C1356" s="21">
        <v>247.94999694824219</v>
      </c>
      <c r="D1356" s="21">
        <v>243.86000061035156</v>
      </c>
      <c r="E1356" s="21">
        <v>246.47999572753903</v>
      </c>
      <c r="F1356" s="16">
        <f>(StockData[[#This Row],[Close]]-E1357)/E1357</f>
        <v>1.3820338424784697E-2</v>
      </c>
      <c r="G1356" s="21">
        <v>21800700</v>
      </c>
      <c r="H1356" s="21">
        <f>IF(ISNUMBER(E1356),MAX($E$2:E1356),"")</f>
        <v>542.07000732421875</v>
      </c>
      <c r="I1356" s="21">
        <f>IF(AND(ISNUMBER(E1356),ISNUMBER(H1356)),E1356/H1356-1,"")</f>
        <v>-0.54529859169995309</v>
      </c>
      <c r="L1356"/>
      <c r="M1356"/>
      <c r="N1356" s="2">
        <v>44336</v>
      </c>
      <c r="O1356" s="21">
        <v>411.79998779296869</v>
      </c>
      <c r="P1356" s="21">
        <v>416.6300048828125</v>
      </c>
      <c r="Q1356" s="21">
        <v>411.67001342773438</v>
      </c>
      <c r="R1356" s="21">
        <v>415.27999877929688</v>
      </c>
      <c r="S1356">
        <v>78022200</v>
      </c>
      <c r="T1356" s="16">
        <f>(SP500_Data[[#This Row],[Close]]-R1357)/R1357</f>
        <v>1.075795547223291E-2</v>
      </c>
      <c r="U1356" s="21">
        <v>55836300</v>
      </c>
    </row>
    <row r="1357" spans="1:21" x14ac:dyDescent="0.25">
      <c r="A1357" s="2">
        <v>44335</v>
      </c>
      <c r="B1357" s="21">
        <v>239.30999755859375</v>
      </c>
      <c r="C1357" s="21">
        <v>243.22999572753903</v>
      </c>
      <c r="D1357" s="21">
        <v>238.6000061035156</v>
      </c>
      <c r="E1357" s="21">
        <v>243.1199951171875</v>
      </c>
      <c r="F1357" s="16">
        <f>(StockData[[#This Row],[Close]]-E1358)/E1358</f>
        <v>1.6452725782275011E-4</v>
      </c>
      <c r="G1357" s="21">
        <v>25739800</v>
      </c>
      <c r="H1357" s="21">
        <f>IF(ISNUMBER(E1357),MAX($E$2:E1357),"")</f>
        <v>542.07000732421875</v>
      </c>
      <c r="I1357" s="21">
        <f>IF(AND(ISNUMBER(E1357),ISNUMBER(H1357)),E1357/H1357-1,"")</f>
        <v>-0.55149705419548434</v>
      </c>
      <c r="L1357"/>
      <c r="M1357"/>
      <c r="N1357" s="2">
        <v>44335</v>
      </c>
      <c r="O1357" s="21">
        <v>406.92001342773438</v>
      </c>
      <c r="P1357" s="21">
        <v>411.04998779296869</v>
      </c>
      <c r="Q1357" s="21">
        <v>405.32998657226563</v>
      </c>
      <c r="R1357" s="21">
        <v>410.8599853515625</v>
      </c>
      <c r="S1357">
        <v>106467100</v>
      </c>
      <c r="T1357" s="16">
        <f>(SP500_Data[[#This Row],[Close]]-R1358)/R1358</f>
        <v>-2.6217825009538132E-3</v>
      </c>
      <c r="U1357" s="21">
        <v>62021000</v>
      </c>
    </row>
    <row r="1358" spans="1:21" x14ac:dyDescent="0.25">
      <c r="A1358" s="2">
        <v>44334</v>
      </c>
      <c r="B1358" s="21">
        <v>246.27000427246097</v>
      </c>
      <c r="C1358" s="21">
        <v>246.41000366210935</v>
      </c>
      <c r="D1358" s="21">
        <v>242.8999938964844</v>
      </c>
      <c r="E1358" s="21">
        <v>243.08000183105469</v>
      </c>
      <c r="F1358" s="16">
        <f>(StockData[[#This Row],[Close]]-E1359)/E1359</f>
        <v>-8.5650987334171605E-3</v>
      </c>
      <c r="G1358" s="21">
        <v>20168000</v>
      </c>
      <c r="H1358" s="21">
        <f>IF(ISNUMBER(E1358),MAX($E$2:E1358),"")</f>
        <v>542.07000732421875</v>
      </c>
      <c r="I1358" s="21">
        <f>IF(AND(ISNUMBER(E1358),ISNUMBER(H1358)),E1358/H1358-1,"")</f>
        <v>-0.55157083301665577</v>
      </c>
      <c r="L1358"/>
      <c r="M1358"/>
      <c r="N1358" s="2">
        <v>44334</v>
      </c>
      <c r="O1358" s="21">
        <v>415.79998779296869</v>
      </c>
      <c r="P1358" s="21">
        <v>416.05999755859375</v>
      </c>
      <c r="Q1358" s="21">
        <v>411.76998901367188</v>
      </c>
      <c r="R1358" s="21">
        <v>411.94000244140625</v>
      </c>
      <c r="S1358">
        <v>59810200</v>
      </c>
      <c r="T1358" s="16">
        <f>(SP500_Data[[#This Row],[Close]]-R1359)/R1359</f>
        <v>-8.615678347420809E-3</v>
      </c>
      <c r="U1358" s="21">
        <v>91684800</v>
      </c>
    </row>
    <row r="1359" spans="1:21" x14ac:dyDescent="0.25">
      <c r="A1359" s="2">
        <v>44333</v>
      </c>
      <c r="B1359" s="21">
        <v>246.55000305175781</v>
      </c>
      <c r="C1359" s="21">
        <v>246.58999633789065</v>
      </c>
      <c r="D1359" s="21">
        <v>243.52000427246097</v>
      </c>
      <c r="E1359" s="21">
        <v>245.17999267578125</v>
      </c>
      <c r="F1359" s="16">
        <f>(StockData[[#This Row],[Close]]-E1360)/E1360</f>
        <v>-1.1968572612345449E-2</v>
      </c>
      <c r="G1359" s="21">
        <v>24970200</v>
      </c>
      <c r="H1359" s="21">
        <f>IF(ISNUMBER(E1359),MAX($E$2:E1359),"")</f>
        <v>542.07000732421875</v>
      </c>
      <c r="I1359" s="21">
        <f>IF(AND(ISNUMBER(E1359),ISNUMBER(H1359)),E1359/H1359-1,"")</f>
        <v>-0.54769681155014349</v>
      </c>
      <c r="L1359"/>
      <c r="M1359"/>
      <c r="N1359" s="2">
        <v>44333</v>
      </c>
      <c r="O1359" s="21">
        <v>415.3900146484375</v>
      </c>
      <c r="P1359" s="21">
        <v>416.3900146484375</v>
      </c>
      <c r="Q1359" s="21">
        <v>413.3599853515625</v>
      </c>
      <c r="R1359" s="21">
        <v>415.51998901367188</v>
      </c>
      <c r="S1359">
        <v>65129200</v>
      </c>
      <c r="T1359" s="16">
        <f>(SP500_Data[[#This Row],[Close]]-R1360)/R1360</f>
        <v>-2.5445234835108155E-3</v>
      </c>
      <c r="U1359" s="21">
        <v>99682900</v>
      </c>
    </row>
    <row r="1360" spans="1:21" x14ac:dyDescent="0.25">
      <c r="A1360" s="2">
        <v>44330</v>
      </c>
      <c r="B1360" s="21">
        <v>245.58000183105469</v>
      </c>
      <c r="C1360" s="21">
        <v>249.17999267578125</v>
      </c>
      <c r="D1360" s="21">
        <v>245.49000549316409</v>
      </c>
      <c r="E1360" s="21">
        <v>248.1499938964844</v>
      </c>
      <c r="F1360" s="16">
        <f>(StockData[[#This Row],[Close]]-E1361)/E1361</f>
        <v>2.1067337953769055E-2</v>
      </c>
      <c r="G1360" s="21">
        <v>23901100</v>
      </c>
      <c r="H1360" s="21">
        <f>IF(ISNUMBER(E1360),MAX($E$2:E1360),"")</f>
        <v>542.07000732421875</v>
      </c>
      <c r="I1360" s="21">
        <f>IF(AND(ISNUMBER(E1360),ISNUMBER(H1360)),E1360/H1360-1,"")</f>
        <v>-0.54221781219475806</v>
      </c>
      <c r="L1360"/>
      <c r="M1360"/>
      <c r="N1360" s="2">
        <v>44330</v>
      </c>
      <c r="O1360" s="21">
        <v>413.20999145507813</v>
      </c>
      <c r="P1360" s="21">
        <v>417.489990234375</v>
      </c>
      <c r="Q1360" s="21">
        <v>413.17999267578131</v>
      </c>
      <c r="R1360" s="21">
        <v>416.57998657226563</v>
      </c>
      <c r="S1360">
        <v>82201600</v>
      </c>
      <c r="T1360" s="16">
        <f>(SP500_Data[[#This Row],[Close]]-R1361)/R1361</f>
        <v>1.5355337359152428E-2</v>
      </c>
      <c r="U1360" s="21">
        <v>112734200</v>
      </c>
    </row>
    <row r="1361" spans="1:21" x14ac:dyDescent="0.25">
      <c r="A1361" s="2">
        <v>44329</v>
      </c>
      <c r="B1361" s="21">
        <v>241.80000305175781</v>
      </c>
      <c r="C1361" s="21">
        <v>245.6000061035156</v>
      </c>
      <c r="D1361" s="21">
        <v>241.41999816894531</v>
      </c>
      <c r="E1361" s="21">
        <v>243.02999877929688</v>
      </c>
      <c r="F1361" s="16">
        <f>(StockData[[#This Row],[Close]]-E1362)/E1362</f>
        <v>1.6861919578648011E-2</v>
      </c>
      <c r="G1361" s="21">
        <v>29624300</v>
      </c>
      <c r="H1361" s="21">
        <f>IF(ISNUMBER(E1361),MAX($E$2:E1361),"")</f>
        <v>542.07000732421875</v>
      </c>
      <c r="I1361" s="21">
        <f>IF(AND(ISNUMBER(E1361),ISNUMBER(H1361)),E1361/H1361-1,"")</f>
        <v>-0.55166307765495382</v>
      </c>
      <c r="L1361"/>
      <c r="M1361"/>
      <c r="N1361" s="2">
        <v>44329</v>
      </c>
      <c r="O1361" s="21">
        <v>407.07000732421869</v>
      </c>
      <c r="P1361" s="21">
        <v>412.35000610351563</v>
      </c>
      <c r="Q1361" s="21">
        <v>407.01998901367188</v>
      </c>
      <c r="R1361" s="21">
        <v>410.27999877929688</v>
      </c>
      <c r="S1361">
        <v>106394000</v>
      </c>
      <c r="T1361" s="16">
        <f>(SP500_Data[[#This Row],[Close]]-R1362)/R1362</f>
        <v>1.2012518372009432E-2</v>
      </c>
      <c r="U1361" s="21">
        <v>76262200</v>
      </c>
    </row>
    <row r="1362" spans="1:21" x14ac:dyDescent="0.25">
      <c r="A1362" s="2">
        <v>44328</v>
      </c>
      <c r="B1362" s="21">
        <v>242.16999816894531</v>
      </c>
      <c r="C1362" s="21">
        <v>244.3800048828125</v>
      </c>
      <c r="D1362" s="21">
        <v>238.07000732421875</v>
      </c>
      <c r="E1362" s="21">
        <v>239</v>
      </c>
      <c r="F1362" s="16">
        <f>(StockData[[#This Row],[Close]]-E1363)/E1363</f>
        <v>-2.9362774044553223E-2</v>
      </c>
      <c r="G1362" s="21">
        <v>36684400</v>
      </c>
      <c r="H1362" s="21">
        <f>IF(ISNUMBER(E1362),MAX($E$2:E1362),"")</f>
        <v>542.07000732421875</v>
      </c>
      <c r="I1362" s="21">
        <f>IF(AND(ISNUMBER(E1362),ISNUMBER(H1362)),E1362/H1362-1,"")</f>
        <v>-0.55909753948616614</v>
      </c>
      <c r="L1362"/>
      <c r="M1362"/>
      <c r="N1362" s="2">
        <v>44328</v>
      </c>
      <c r="O1362" s="21">
        <v>411.23001098632813</v>
      </c>
      <c r="P1362" s="21">
        <v>412.58999633789063</v>
      </c>
      <c r="Q1362" s="21">
        <v>404</v>
      </c>
      <c r="R1362" s="21">
        <v>405.41000366210938</v>
      </c>
      <c r="S1362">
        <v>134811000</v>
      </c>
      <c r="T1362" s="16">
        <f>(SP500_Data[[#This Row],[Close]]-R1363)/R1363</f>
        <v>-2.1245233032779524E-2</v>
      </c>
      <c r="U1362" s="21">
        <v>108107600</v>
      </c>
    </row>
    <row r="1363" spans="1:21" x14ac:dyDescent="0.25">
      <c r="A1363" s="2">
        <v>44327</v>
      </c>
      <c r="B1363" s="21">
        <v>244.55000305175781</v>
      </c>
      <c r="C1363" s="21">
        <v>246.6000061035156</v>
      </c>
      <c r="D1363" s="21">
        <v>242.57000732421875</v>
      </c>
      <c r="E1363" s="21">
        <v>246.22999572753903</v>
      </c>
      <c r="F1363" s="16">
        <f>(StockData[[#This Row],[Close]]-E1364)/E1364</f>
        <v>-3.8433407896742641E-3</v>
      </c>
      <c r="G1363" s="21">
        <v>33641600</v>
      </c>
      <c r="H1363" s="21">
        <f>IF(ISNUMBER(E1363),MAX($E$2:E1363),"")</f>
        <v>542.07000732421875</v>
      </c>
      <c r="I1363" s="21">
        <f>IF(AND(ISNUMBER(E1363),ISNUMBER(H1363)),E1363/H1363-1,"")</f>
        <v>-0.54575978674233161</v>
      </c>
      <c r="L1363"/>
      <c r="M1363"/>
      <c r="N1363" s="2">
        <v>44327</v>
      </c>
      <c r="O1363" s="21">
        <v>413.10000610351563</v>
      </c>
      <c r="P1363" s="21">
        <v>415.26998901367188</v>
      </c>
      <c r="Q1363" s="21">
        <v>410.05999755859375</v>
      </c>
      <c r="R1363" s="21">
        <v>414.20999145507813</v>
      </c>
      <c r="S1363">
        <v>116888000</v>
      </c>
      <c r="T1363" s="16">
        <f>(SP500_Data[[#This Row],[Close]]-R1364)/R1364</f>
        <v>-8.9247522719509472E-3</v>
      </c>
      <c r="U1363" s="21">
        <v>114409100</v>
      </c>
    </row>
    <row r="1364" spans="1:21" x14ac:dyDescent="0.25">
      <c r="A1364" s="2">
        <v>44326</v>
      </c>
      <c r="B1364" s="21">
        <v>250.8699951171875</v>
      </c>
      <c r="C1364" s="21">
        <v>251.72999572753903</v>
      </c>
      <c r="D1364" s="21">
        <v>247.1199951171875</v>
      </c>
      <c r="E1364" s="21">
        <v>247.17999267578125</v>
      </c>
      <c r="F1364" s="16">
        <f>(StockData[[#This Row],[Close]]-E1365)/E1365</f>
        <v>-2.0914259279372488E-2</v>
      </c>
      <c r="G1364" s="21">
        <v>29299900</v>
      </c>
      <c r="H1364" s="21">
        <f>IF(ISNUMBER(E1364),MAX($E$2:E1364),"")</f>
        <v>542.07000732421875</v>
      </c>
      <c r="I1364" s="21">
        <f>IF(AND(ISNUMBER(E1364),ISNUMBER(H1364)),E1364/H1364-1,"")</f>
        <v>-0.54400725121111559</v>
      </c>
      <c r="L1364"/>
      <c r="M1364"/>
      <c r="N1364" s="2">
        <v>44326</v>
      </c>
      <c r="O1364" s="21">
        <v>422.5</v>
      </c>
      <c r="P1364" s="21">
        <v>422.739990234375</v>
      </c>
      <c r="Q1364" s="21">
        <v>417.80999755859375</v>
      </c>
      <c r="R1364" s="21">
        <v>417.94000244140625</v>
      </c>
      <c r="S1364">
        <v>81852400</v>
      </c>
      <c r="T1364" s="16">
        <f>(SP500_Data[[#This Row],[Close]]-R1365)/R1365</f>
        <v>-9.9023801860435787E-3</v>
      </c>
      <c r="U1364" s="21">
        <v>116128600</v>
      </c>
    </row>
    <row r="1365" spans="1:21" x14ac:dyDescent="0.25">
      <c r="A1365" s="2">
        <v>44323</v>
      </c>
      <c r="B1365" s="21">
        <v>252.1499938964844</v>
      </c>
      <c r="C1365" s="21">
        <v>254.30000305175781</v>
      </c>
      <c r="D1365" s="21">
        <v>251.16999816894531</v>
      </c>
      <c r="E1365" s="21">
        <v>252.46000671386719</v>
      </c>
      <c r="F1365" s="16">
        <f>(StockData[[#This Row],[Close]]-E1366)/E1366</f>
        <v>1.0931850530709398E-2</v>
      </c>
      <c r="G1365" s="21">
        <v>27032900</v>
      </c>
      <c r="H1365" s="21">
        <f>IF(ISNUMBER(E1365),MAX($E$2:E1365),"")</f>
        <v>542.07000732421875</v>
      </c>
      <c r="I1365" s="21">
        <f>IF(AND(ISNUMBER(E1365),ISNUMBER(H1365)),E1365/H1365-1,"")</f>
        <v>-0.53426678601889932</v>
      </c>
      <c r="L1365"/>
      <c r="M1365"/>
      <c r="N1365" s="2">
        <v>44323</v>
      </c>
      <c r="O1365" s="21">
        <v>419.8900146484375</v>
      </c>
      <c r="P1365" s="21">
        <v>422.82000732421869</v>
      </c>
      <c r="Q1365" s="21">
        <v>419.16000366210938</v>
      </c>
      <c r="R1365" s="21">
        <v>422.1199951171875</v>
      </c>
      <c r="S1365">
        <v>67733800</v>
      </c>
      <c r="T1365" s="16">
        <f>(SP500_Data[[#This Row],[Close]]-R1366)/R1366</f>
        <v>7.2779911223977093E-3</v>
      </c>
      <c r="U1365" s="21">
        <v>97588600</v>
      </c>
    </row>
    <row r="1366" spans="1:21" x14ac:dyDescent="0.25">
      <c r="A1366" s="2">
        <v>44322</v>
      </c>
      <c r="B1366" s="21">
        <v>246.44999694824219</v>
      </c>
      <c r="C1366" s="21">
        <v>249.86000061035156</v>
      </c>
      <c r="D1366" s="21">
        <v>244.69000244140625</v>
      </c>
      <c r="E1366" s="21">
        <v>249.72999572753903</v>
      </c>
      <c r="F1366" s="16">
        <f>(StockData[[#This Row],[Close]]-E1367)/E1367</f>
        <v>1.3226739524850841E-2</v>
      </c>
      <c r="G1366" s="21">
        <v>26491100</v>
      </c>
      <c r="H1366" s="21">
        <f>IF(ISNUMBER(E1366),MAX($E$2:E1366),"")</f>
        <v>542.07000732421875</v>
      </c>
      <c r="I1366" s="21">
        <f>IF(AND(ISNUMBER(E1366),ISNUMBER(H1366)),E1366/H1366-1,"")</f>
        <v>-0.53930305614903273</v>
      </c>
      <c r="L1366"/>
      <c r="M1366"/>
      <c r="N1366" s="2">
        <v>44322</v>
      </c>
      <c r="O1366" s="21">
        <v>415.82998657226563</v>
      </c>
      <c r="P1366" s="21">
        <v>419.20999145507813</v>
      </c>
      <c r="Q1366" s="21">
        <v>413.67999267578131</v>
      </c>
      <c r="R1366" s="21">
        <v>419.07000732421869</v>
      </c>
      <c r="S1366">
        <v>74321400</v>
      </c>
      <c r="T1366" s="16">
        <f>(SP500_Data[[#This Row],[Close]]-R1367)/R1367</f>
        <v>7.9855858670323347E-3</v>
      </c>
      <c r="U1366" s="21">
        <v>90686600</v>
      </c>
    </row>
    <row r="1367" spans="1:21" x14ac:dyDescent="0.25">
      <c r="A1367" s="2">
        <v>44321</v>
      </c>
      <c r="B1367" s="21">
        <v>249.05999755859375</v>
      </c>
      <c r="C1367" s="21">
        <v>249.5</v>
      </c>
      <c r="D1367" s="21">
        <v>245.82000732421875</v>
      </c>
      <c r="E1367" s="21">
        <v>246.47000122070313</v>
      </c>
      <c r="F1367" s="16">
        <f>(StockData[[#This Row],[Close]]-E1368)/E1368</f>
        <v>-5.327059611747279E-3</v>
      </c>
      <c r="G1367" s="21">
        <v>21901300</v>
      </c>
      <c r="H1367" s="21">
        <f>IF(ISNUMBER(E1367),MAX($E$2:E1367),"")</f>
        <v>542.07000732421875</v>
      </c>
      <c r="I1367" s="21">
        <f>IF(AND(ISNUMBER(E1367),ISNUMBER(H1367)),E1367/H1367-1,"")</f>
        <v>-0.545317029367968</v>
      </c>
      <c r="L1367"/>
      <c r="M1367"/>
      <c r="N1367" s="2">
        <v>44321</v>
      </c>
      <c r="O1367" s="21">
        <v>417.3800048828125</v>
      </c>
      <c r="P1367" s="21">
        <v>417.6300048828125</v>
      </c>
      <c r="Q1367" s="21">
        <v>415.14999389648438</v>
      </c>
      <c r="R1367" s="21">
        <v>415.75</v>
      </c>
      <c r="S1367">
        <v>60162200</v>
      </c>
      <c r="T1367" s="16">
        <f>(SP500_Data[[#This Row],[Close]]-R1368)/R1368</f>
        <v>3.1279746965937971E-4</v>
      </c>
      <c r="U1367" s="21">
        <v>73778600</v>
      </c>
    </row>
    <row r="1368" spans="1:21" x14ac:dyDescent="0.25">
      <c r="A1368" s="2">
        <v>44320</v>
      </c>
      <c r="B1368" s="21">
        <v>250.97000122070313</v>
      </c>
      <c r="C1368" s="21">
        <v>251.21000671386719</v>
      </c>
      <c r="D1368" s="21">
        <v>245.75999450683591</v>
      </c>
      <c r="E1368" s="21">
        <v>247.78999328613281</v>
      </c>
      <c r="F1368" s="16">
        <f>(StockData[[#This Row],[Close]]-E1369)/E1369</f>
        <v>-1.61598003428714E-2</v>
      </c>
      <c r="G1368" s="21">
        <v>32756100</v>
      </c>
      <c r="H1368" s="21">
        <f>IF(ISNUMBER(E1368),MAX($E$2:E1368),"")</f>
        <v>542.07000732421875</v>
      </c>
      <c r="I1368" s="21">
        <f>IF(AND(ISNUMBER(E1368),ISNUMBER(H1368)),E1368/H1368-1,"")</f>
        <v>-0.54288193418174757</v>
      </c>
      <c r="L1368"/>
      <c r="M1368"/>
      <c r="N1368" s="2">
        <v>44320</v>
      </c>
      <c r="O1368" s="21">
        <v>416.07000732421869</v>
      </c>
      <c r="P1368" s="21">
        <v>416.60000610351563</v>
      </c>
      <c r="Q1368" s="21">
        <v>411.67001342773438</v>
      </c>
      <c r="R1368" s="21">
        <v>415.6199951171875</v>
      </c>
      <c r="S1368">
        <v>101591200</v>
      </c>
      <c r="T1368" s="16">
        <f>(SP500_Data[[#This Row],[Close]]-R1369)/R1369</f>
        <v>-6.1693376722489444E-3</v>
      </c>
      <c r="U1368" s="21">
        <v>113624500</v>
      </c>
    </row>
    <row r="1369" spans="1:21" x14ac:dyDescent="0.25">
      <c r="A1369" s="2">
        <v>44319</v>
      </c>
      <c r="B1369" s="21">
        <v>253.3999938964844</v>
      </c>
      <c r="C1369" s="21">
        <v>254.3500061035156</v>
      </c>
      <c r="D1369" s="21">
        <v>251.1199951171875</v>
      </c>
      <c r="E1369" s="21">
        <v>251.86000061035156</v>
      </c>
      <c r="F1369" s="16">
        <f>(StockData[[#This Row],[Close]]-E1370)/E1370</f>
        <v>-1.2689034607162107E-3</v>
      </c>
      <c r="G1369" s="21">
        <v>19626600</v>
      </c>
      <c r="H1369" s="21">
        <f>IF(ISNUMBER(E1369),MAX($E$2:E1369),"")</f>
        <v>542.07000732421875</v>
      </c>
      <c r="I1369" s="21">
        <f>IF(AND(ISNUMBER(E1369),ISNUMBER(H1369)),E1369/H1369-1,"")</f>
        <v>-0.53537366538025233</v>
      </c>
      <c r="L1369"/>
      <c r="M1369"/>
      <c r="N1369" s="2">
        <v>44319</v>
      </c>
      <c r="O1369" s="21">
        <v>419.42999267578131</v>
      </c>
      <c r="P1369" s="21">
        <v>419.83999633789063</v>
      </c>
      <c r="Q1369" s="21">
        <v>417.67001342773438</v>
      </c>
      <c r="R1369" s="21">
        <v>418.20001220703131</v>
      </c>
      <c r="S1369">
        <v>68128300</v>
      </c>
      <c r="T1369" s="16">
        <f>(SP500_Data[[#This Row],[Close]]-R1370)/R1370</f>
        <v>2.1567803508039753E-3</v>
      </c>
      <c r="U1369" s="21">
        <v>115349100</v>
      </c>
    </row>
    <row r="1370" spans="1:21" x14ac:dyDescent="0.25">
      <c r="A1370" s="2">
        <v>44316</v>
      </c>
      <c r="B1370" s="21">
        <v>249.74000549316409</v>
      </c>
      <c r="C1370" s="21">
        <v>253.08000183105469</v>
      </c>
      <c r="D1370" s="21">
        <v>249.6000061035156</v>
      </c>
      <c r="E1370" s="21">
        <v>252.17999267578125</v>
      </c>
      <c r="F1370" s="16">
        <f>(StockData[[#This Row],[Close]]-E1371)/E1371</f>
        <v>-1.3068862153324601E-3</v>
      </c>
      <c r="G1370" s="21">
        <v>30945100</v>
      </c>
      <c r="H1370" s="21">
        <f>IF(ISNUMBER(E1370),MAX($E$2:E1370),"")</f>
        <v>542.07000732421875</v>
      </c>
      <c r="I1370" s="21">
        <f>IF(AND(ISNUMBER(E1370),ISNUMBER(H1370)),E1370/H1370-1,"")</f>
        <v>-0.53478335036354574</v>
      </c>
      <c r="L1370"/>
      <c r="M1370"/>
      <c r="N1370" s="2">
        <v>44316</v>
      </c>
      <c r="O1370" s="21">
        <v>417.6300048828125</v>
      </c>
      <c r="P1370" s="21">
        <v>418.54000854492188</v>
      </c>
      <c r="Q1370" s="21">
        <v>416.33999633789063</v>
      </c>
      <c r="R1370" s="21">
        <v>417.29998779296869</v>
      </c>
      <c r="S1370">
        <v>85527000</v>
      </c>
      <c r="T1370" s="16">
        <f>(SP500_Data[[#This Row],[Close]]-R1371)/R1371</f>
        <v>-6.5705132163651593E-3</v>
      </c>
      <c r="U1370" s="21">
        <v>97959300</v>
      </c>
    </row>
    <row r="1371" spans="1:21" x14ac:dyDescent="0.25">
      <c r="A1371" s="2">
        <v>44315</v>
      </c>
      <c r="B1371" s="21">
        <v>255.46000671386719</v>
      </c>
      <c r="C1371" s="21">
        <v>256.10000610351563</v>
      </c>
      <c r="D1371" s="21">
        <v>249</v>
      </c>
      <c r="E1371" s="21">
        <v>252.50999450683591</v>
      </c>
      <c r="F1371" s="16">
        <f>(StockData[[#This Row],[Close]]-E1372)/E1372</f>
        <v>-8.0531233163842961E-3</v>
      </c>
      <c r="G1371" s="21">
        <v>40589000</v>
      </c>
      <c r="H1371" s="21">
        <f>IF(ISNUMBER(E1371),MAX($E$2:E1371),"")</f>
        <v>542.07000732421875</v>
      </c>
      <c r="I1371" s="21">
        <f>IF(AND(ISNUMBER(E1371),ISNUMBER(H1371)),E1371/H1371-1,"")</f>
        <v>-0.53417456952971287</v>
      </c>
      <c r="L1371"/>
      <c r="M1371"/>
      <c r="N1371" s="2">
        <v>44315</v>
      </c>
      <c r="O1371" s="21">
        <v>420.32000732421869</v>
      </c>
      <c r="P1371" s="21">
        <v>420.72000122070313</v>
      </c>
      <c r="Q1371" s="21">
        <v>416.44000244140625</v>
      </c>
      <c r="R1371" s="21">
        <v>420.05999755859375</v>
      </c>
      <c r="S1371">
        <v>78544300</v>
      </c>
      <c r="T1371" s="16">
        <f>(SP500_Data[[#This Row],[Close]]-R1372)/R1372</f>
        <v>6.3727927671437838E-3</v>
      </c>
      <c r="U1371" s="21">
        <v>73722500</v>
      </c>
    </row>
    <row r="1372" spans="1:21" x14ac:dyDescent="0.25">
      <c r="A1372" s="2">
        <v>44314</v>
      </c>
      <c r="B1372" s="21">
        <v>256.07998657226563</v>
      </c>
      <c r="C1372" s="21">
        <v>256.54000854492188</v>
      </c>
      <c r="D1372" s="21">
        <v>252.94999694824219</v>
      </c>
      <c r="E1372" s="21">
        <v>254.55999755859375</v>
      </c>
      <c r="F1372" s="16">
        <f>(StockData[[#This Row],[Close]]-E1373)/E1373</f>
        <v>-2.8285695413905937E-2</v>
      </c>
      <c r="G1372" s="21">
        <v>46903100</v>
      </c>
      <c r="H1372" s="21">
        <f>IF(ISNUMBER(E1372),MAX($E$2:E1372),"")</f>
        <v>542.07000732421875</v>
      </c>
      <c r="I1372" s="21">
        <f>IF(AND(ISNUMBER(E1372),ISNUMBER(H1372)),E1372/H1372-1,"")</f>
        <v>-0.53039276455238693</v>
      </c>
      <c r="L1372"/>
      <c r="M1372"/>
      <c r="N1372" s="2">
        <v>44314</v>
      </c>
      <c r="O1372" s="21">
        <v>417.80999755859375</v>
      </c>
      <c r="P1372" s="21">
        <v>419.010009765625</v>
      </c>
      <c r="Q1372" s="21">
        <v>416.89999389648438</v>
      </c>
      <c r="R1372" s="21">
        <v>417.39999389648438</v>
      </c>
      <c r="S1372">
        <v>51238900</v>
      </c>
      <c r="T1372" s="16">
        <f>(SP500_Data[[#This Row],[Close]]-R1373)/R1373</f>
        <v>-2.8739969425408925E-4</v>
      </c>
      <c r="U1372" s="21">
        <v>73427200</v>
      </c>
    </row>
    <row r="1373" spans="1:21" x14ac:dyDescent="0.25">
      <c r="A1373" s="2">
        <v>44313</v>
      </c>
      <c r="B1373" s="21">
        <v>261.57998657226563</v>
      </c>
      <c r="C1373" s="21">
        <v>263.19000244140625</v>
      </c>
      <c r="D1373" s="21">
        <v>260.1199951171875</v>
      </c>
      <c r="E1373" s="21">
        <v>261.97000122070313</v>
      </c>
      <c r="F1373" s="16">
        <f>(StockData[[#This Row],[Close]]-E1374)/E1374</f>
        <v>1.6058629223368146E-3</v>
      </c>
      <c r="G1373" s="21">
        <v>31014200</v>
      </c>
      <c r="H1373" s="21">
        <f>IF(ISNUMBER(E1373),MAX($E$2:E1373),"")</f>
        <v>542.07000732421875</v>
      </c>
      <c r="I1373" s="21">
        <f>IF(AND(ISNUMBER(E1373),ISNUMBER(H1373)),E1373/H1373-1,"")</f>
        <v>-0.51672293674050174</v>
      </c>
      <c r="L1373"/>
      <c r="M1373"/>
      <c r="N1373" s="2">
        <v>44313</v>
      </c>
      <c r="O1373" s="21">
        <v>417.92999267578131</v>
      </c>
      <c r="P1373" s="21">
        <v>418.1400146484375</v>
      </c>
      <c r="Q1373" s="21">
        <v>416.29998779296869</v>
      </c>
      <c r="R1373" s="21">
        <v>417.51998901367188</v>
      </c>
      <c r="S1373">
        <v>51303100</v>
      </c>
      <c r="T1373" s="16">
        <f>(SP500_Data[[#This Row],[Close]]-R1374)/R1374</f>
        <v>-2.1550331899957353E-4</v>
      </c>
      <c r="U1373" s="21">
        <v>64653600</v>
      </c>
    </row>
    <row r="1374" spans="1:21" x14ac:dyDescent="0.25">
      <c r="A1374" s="2">
        <v>44312</v>
      </c>
      <c r="B1374" s="21">
        <v>261.66000366210938</v>
      </c>
      <c r="C1374" s="21">
        <v>262.44000244140625</v>
      </c>
      <c r="D1374" s="21">
        <v>260.17001342773438</v>
      </c>
      <c r="E1374" s="21">
        <v>261.54998779296875</v>
      </c>
      <c r="F1374" s="16">
        <f>(StockData[[#This Row],[Close]]-E1375)/E1375</f>
        <v>1.5316634341677453E-3</v>
      </c>
      <c r="G1374" s="21">
        <v>19763300</v>
      </c>
      <c r="H1374" s="21">
        <f>IF(ISNUMBER(E1374),MAX($E$2:E1374),"")</f>
        <v>542.07000732421875</v>
      </c>
      <c r="I1374" s="21">
        <f>IF(AND(ISNUMBER(E1374),ISNUMBER(H1374)),E1374/H1374-1,"")</f>
        <v>-0.51749776918291568</v>
      </c>
      <c r="L1374"/>
      <c r="M1374"/>
      <c r="N1374" s="2">
        <v>44312</v>
      </c>
      <c r="O1374" s="21">
        <v>417.44000244140625</v>
      </c>
      <c r="P1374" s="21">
        <v>418.22000122070313</v>
      </c>
      <c r="Q1374" s="21">
        <v>416.80999755859375</v>
      </c>
      <c r="R1374" s="21">
        <v>417.6099853515625</v>
      </c>
      <c r="S1374">
        <v>52182400</v>
      </c>
      <c r="T1374" s="16">
        <f>(SP500_Data[[#This Row],[Close]]-R1375)/R1375</f>
        <v>2.0876209088986487E-3</v>
      </c>
      <c r="U1374" s="21">
        <v>86245000</v>
      </c>
    </row>
    <row r="1375" spans="1:21" x14ac:dyDescent="0.25">
      <c r="A1375" s="2">
        <v>44309</v>
      </c>
      <c r="B1375" s="21">
        <v>257.8800048828125</v>
      </c>
      <c r="C1375" s="21">
        <v>261.510009765625</v>
      </c>
      <c r="D1375" s="21">
        <v>257.26998901367188</v>
      </c>
      <c r="E1375" s="21">
        <v>261.14999389648438</v>
      </c>
      <c r="F1375" s="16">
        <f>(StockData[[#This Row],[Close]]-E1376)/E1376</f>
        <v>1.5476067429877036E-2</v>
      </c>
      <c r="G1375" s="21">
        <v>21462600</v>
      </c>
      <c r="H1375" s="21">
        <f>IF(ISNUMBER(E1375),MAX($E$2:E1375),"")</f>
        <v>542.07000732421875</v>
      </c>
      <c r="I1375" s="21">
        <f>IF(AND(ISNUMBER(E1375),ISNUMBER(H1375)),E1375/H1375-1,"")</f>
        <v>-0.51823566999107673</v>
      </c>
      <c r="L1375"/>
      <c r="M1375"/>
      <c r="N1375" s="2">
        <v>44309</v>
      </c>
      <c r="O1375" s="21">
        <v>412.8699951171875</v>
      </c>
      <c r="P1375" s="21">
        <v>418.25</v>
      </c>
      <c r="Q1375" s="21">
        <v>412.79000854492188</v>
      </c>
      <c r="R1375" s="21">
        <v>416.739990234375</v>
      </c>
      <c r="S1375">
        <v>73209200</v>
      </c>
      <c r="T1375" s="16">
        <f>(SP500_Data[[#This Row],[Close]]-R1376)/R1376</f>
        <v>1.0842412350695963E-2</v>
      </c>
      <c r="U1375" s="21">
        <v>109899400</v>
      </c>
    </row>
    <row r="1376" spans="1:21" x14ac:dyDescent="0.25">
      <c r="A1376" s="2">
        <v>44308</v>
      </c>
      <c r="B1376" s="21">
        <v>260.20999145507813</v>
      </c>
      <c r="C1376" s="21">
        <v>261.77999877929688</v>
      </c>
      <c r="D1376" s="21">
        <v>255.63999938964844</v>
      </c>
      <c r="E1376" s="21">
        <v>257.17001342773438</v>
      </c>
      <c r="F1376" s="16">
        <f>(StockData[[#This Row],[Close]]-E1377)/E1377</f>
        <v>-1.3086089954132282E-2</v>
      </c>
      <c r="G1376" s="21">
        <v>25606200</v>
      </c>
      <c r="H1376" s="21">
        <f>IF(ISNUMBER(E1376),MAX($E$2:E1376),"")</f>
        <v>542.07000732421875</v>
      </c>
      <c r="I1376" s="21">
        <f>IF(AND(ISNUMBER(E1376),ISNUMBER(H1376)),E1376/H1376-1,"")</f>
        <v>-0.52557785903487964</v>
      </c>
      <c r="L1376"/>
      <c r="M1376"/>
      <c r="N1376" s="2">
        <v>44308</v>
      </c>
      <c r="O1376" s="21">
        <v>415.8900146484375</v>
      </c>
      <c r="P1376" s="21">
        <v>416.77999877929688</v>
      </c>
      <c r="Q1376" s="21">
        <v>411.1300048828125</v>
      </c>
      <c r="R1376" s="21">
        <v>412.26998901367188</v>
      </c>
      <c r="S1376">
        <v>97582800</v>
      </c>
      <c r="T1376" s="16">
        <f>(SP500_Data[[#This Row],[Close]]-R1377)/R1377</f>
        <v>-9.1331224160690078E-3</v>
      </c>
      <c r="U1376" s="21">
        <v>113633600</v>
      </c>
    </row>
    <row r="1377" spans="1:21" x14ac:dyDescent="0.25">
      <c r="A1377" s="2">
        <v>44307</v>
      </c>
      <c r="B1377" s="21">
        <v>258.94000244140625</v>
      </c>
      <c r="C1377" s="21">
        <v>260.67999267578125</v>
      </c>
      <c r="D1377" s="21">
        <v>257.25</v>
      </c>
      <c r="E1377" s="21">
        <v>260.57998657226563</v>
      </c>
      <c r="F1377" s="16">
        <f>(StockData[[#This Row],[Close]]-E1378)/E1378</f>
        <v>8.9831050836946848E-3</v>
      </c>
      <c r="G1377" s="21">
        <v>24030400</v>
      </c>
      <c r="H1377" s="21">
        <f>IF(ISNUMBER(E1377),MAX($E$2:E1377),"")</f>
        <v>542.07000732421875</v>
      </c>
      <c r="I1377" s="21">
        <f>IF(AND(ISNUMBER(E1377),ISNUMBER(H1377)),E1377/H1377-1,"")</f>
        <v>-0.51928720819927321</v>
      </c>
      <c r="L1377"/>
      <c r="M1377"/>
      <c r="N1377" s="2">
        <v>44307</v>
      </c>
      <c r="O1377" s="21">
        <v>411.510009765625</v>
      </c>
      <c r="P1377" s="21">
        <v>416.29000854492188</v>
      </c>
      <c r="Q1377" s="21">
        <v>411.3599853515625</v>
      </c>
      <c r="R1377" s="21">
        <v>416.07000732421869</v>
      </c>
      <c r="S1377">
        <v>66793000</v>
      </c>
      <c r="T1377" s="16">
        <f>(SP500_Data[[#This Row],[Close]]-R1378)/R1378</f>
        <v>9.462100030156859E-3</v>
      </c>
      <c r="U1377" s="21">
        <v>123149200</v>
      </c>
    </row>
    <row r="1378" spans="1:21" x14ac:dyDescent="0.25">
      <c r="A1378" s="2">
        <v>44306</v>
      </c>
      <c r="B1378" s="21">
        <v>257.82000732421875</v>
      </c>
      <c r="C1378" s="21">
        <v>260.20001220703125</v>
      </c>
      <c r="D1378" s="21">
        <v>256.83999633789063</v>
      </c>
      <c r="E1378" s="21">
        <v>258.260009765625</v>
      </c>
      <c r="F1378" s="16">
        <f>(StockData[[#This Row],[Close]]-E1379)/E1379</f>
        <v>-1.8550687441675261E-3</v>
      </c>
      <c r="G1378" s="21">
        <v>19722900</v>
      </c>
      <c r="H1378" s="21">
        <f>IF(ISNUMBER(E1378),MAX($E$2:E1378),"")</f>
        <v>542.07000732421875</v>
      </c>
      <c r="I1378" s="21">
        <f>IF(AND(ISNUMBER(E1378),ISNUMBER(H1378)),E1378/H1378-1,"")</f>
        <v>-0.5235670554058961</v>
      </c>
      <c r="L1378"/>
      <c r="M1378"/>
      <c r="N1378" s="2">
        <v>44306</v>
      </c>
      <c r="O1378" s="21">
        <v>413.91000366210938</v>
      </c>
      <c r="P1378" s="21">
        <v>415.08999633789063</v>
      </c>
      <c r="Q1378" s="21">
        <v>410.58999633789063</v>
      </c>
      <c r="R1378" s="21">
        <v>412.17001342773438</v>
      </c>
      <c r="S1378">
        <v>81851800</v>
      </c>
      <c r="T1378" s="16">
        <f>(SP500_Data[[#This Row],[Close]]-R1379)/R1379</f>
        <v>-7.3215435319615796E-3</v>
      </c>
      <c r="U1378" s="21">
        <v>152039600</v>
      </c>
    </row>
    <row r="1379" spans="1:21" x14ac:dyDescent="0.25">
      <c r="A1379" s="2">
        <v>44305</v>
      </c>
      <c r="B1379" s="21">
        <v>260.19000244140625</v>
      </c>
      <c r="C1379" s="21">
        <v>261.48001098632813</v>
      </c>
      <c r="D1379" s="21">
        <v>257.82000732421875</v>
      </c>
      <c r="E1379" s="21">
        <v>258.739990234375</v>
      </c>
      <c r="F1379" s="16">
        <f>(StockData[[#This Row],[Close]]-E1380)/E1380</f>
        <v>-7.6704766238666804E-3</v>
      </c>
      <c r="G1379" s="21">
        <v>23209300</v>
      </c>
      <c r="H1379" s="21">
        <f>IF(ISNUMBER(E1379),MAX($E$2:E1379),"")</f>
        <v>542.07000732421875</v>
      </c>
      <c r="I1379" s="21">
        <f>IF(AND(ISNUMBER(E1379),ISNUMBER(H1379)),E1379/H1379-1,"")</f>
        <v>-0.52268159695539218</v>
      </c>
      <c r="L1379"/>
      <c r="M1379"/>
      <c r="N1379" s="2">
        <v>44305</v>
      </c>
      <c r="O1379" s="21">
        <v>416.260009765625</v>
      </c>
      <c r="P1379" s="21">
        <v>416.739990234375</v>
      </c>
      <c r="Q1379" s="21">
        <v>413.79000854492188</v>
      </c>
      <c r="R1379" s="21">
        <v>415.20999145507813</v>
      </c>
      <c r="S1379">
        <v>78498500</v>
      </c>
      <c r="T1379" s="16">
        <f>(SP500_Data[[#This Row],[Close]]-R1380)/R1380</f>
        <v>-4.9130476503089059E-3</v>
      </c>
      <c r="U1379" s="21">
        <v>183433000</v>
      </c>
    </row>
    <row r="1380" spans="1:21" x14ac:dyDescent="0.25">
      <c r="A1380" s="2">
        <v>44302</v>
      </c>
      <c r="B1380" s="21">
        <v>259.47000122070313</v>
      </c>
      <c r="C1380" s="21">
        <v>261</v>
      </c>
      <c r="D1380" s="21">
        <v>257.60000610351563</v>
      </c>
      <c r="E1380" s="21">
        <v>260.739990234375</v>
      </c>
      <c r="F1380" s="16">
        <f>(StockData[[#This Row],[Close]]-E1381)/E1381</f>
        <v>4.7783824060693642E-3</v>
      </c>
      <c r="G1380" s="21">
        <v>24878600</v>
      </c>
      <c r="H1380" s="21">
        <f>IF(ISNUMBER(E1380),MAX($E$2:E1380),"")</f>
        <v>542.07000732421875</v>
      </c>
      <c r="I1380" s="21">
        <f>IF(AND(ISNUMBER(E1380),ISNUMBER(H1380)),E1380/H1380-1,"")</f>
        <v>-0.51899203661636428</v>
      </c>
      <c r="L1380"/>
      <c r="M1380"/>
      <c r="N1380" s="2">
        <v>44302</v>
      </c>
      <c r="O1380" s="21">
        <v>417.25</v>
      </c>
      <c r="P1380" s="21">
        <v>417.91000366210938</v>
      </c>
      <c r="Q1380" s="21">
        <v>415.73001098632813</v>
      </c>
      <c r="R1380" s="21">
        <v>417.260009765625</v>
      </c>
      <c r="S1380">
        <v>82037300</v>
      </c>
      <c r="T1380" s="16">
        <f>(SP500_Data[[#This Row],[Close]]-R1381)/R1381</f>
        <v>3.3424259137661747E-3</v>
      </c>
      <c r="U1380" s="21">
        <v>119940200</v>
      </c>
    </row>
    <row r="1381" spans="1:21" x14ac:dyDescent="0.25">
      <c r="A1381" s="2">
        <v>44301</v>
      </c>
      <c r="B1381" s="21">
        <v>257.92999267578125</v>
      </c>
      <c r="C1381" s="21">
        <v>259.92999267578125</v>
      </c>
      <c r="D1381" s="21">
        <v>257.73001098632813</v>
      </c>
      <c r="E1381" s="21">
        <v>259.5</v>
      </c>
      <c r="F1381" s="16">
        <f>(StockData[[#This Row],[Close]]-E1382)/E1382</f>
        <v>1.5297952651246614E-2</v>
      </c>
      <c r="G1381" s="21">
        <v>25627500</v>
      </c>
      <c r="H1381" s="21">
        <f>IF(ISNUMBER(E1381),MAX($E$2:E1381),"")</f>
        <v>542.07000732421875</v>
      </c>
      <c r="I1381" s="21">
        <f>IF(AND(ISNUMBER(E1381),ISNUMBER(H1381)),E1381/H1381-1,"")</f>
        <v>-0.52127954601113013</v>
      </c>
      <c r="L1381"/>
      <c r="M1381"/>
      <c r="N1381" s="2">
        <v>44301</v>
      </c>
      <c r="O1381" s="21">
        <v>413.739990234375</v>
      </c>
      <c r="P1381" s="21">
        <v>416.16000366210938</v>
      </c>
      <c r="Q1381" s="21">
        <v>413.69000244140625</v>
      </c>
      <c r="R1381" s="21">
        <v>415.8699951171875</v>
      </c>
      <c r="S1381">
        <v>60229800</v>
      </c>
      <c r="T1381" s="16">
        <f>(SP500_Data[[#This Row],[Close]]-R1382)/R1382</f>
        <v>1.0742454196190833E-2</v>
      </c>
      <c r="U1381" s="21">
        <v>79595300</v>
      </c>
    </row>
    <row r="1382" spans="1:21" x14ac:dyDescent="0.25">
      <c r="A1382" s="2">
        <v>44300</v>
      </c>
      <c r="B1382" s="21">
        <v>257.48001098632813</v>
      </c>
      <c r="C1382" s="21">
        <v>258.82998657226563</v>
      </c>
      <c r="D1382" s="21">
        <v>255.16000366210935</v>
      </c>
      <c r="E1382" s="21">
        <v>255.58999633789065</v>
      </c>
      <c r="F1382" s="16">
        <f>(StockData[[#This Row],[Close]]-E1383)/E1383</f>
        <v>-1.1218979481003881E-2</v>
      </c>
      <c r="G1382" s="21">
        <v>23070900</v>
      </c>
      <c r="H1382" s="21">
        <f>IF(ISNUMBER(E1382),MAX($E$2:E1382),"")</f>
        <v>542.07000732421875</v>
      </c>
      <c r="I1382" s="21">
        <f>IF(AND(ISNUMBER(E1382),ISNUMBER(H1382)),E1382/H1382-1,"")</f>
        <v>-0.52849264322971634</v>
      </c>
      <c r="L1382"/>
      <c r="M1382"/>
      <c r="N1382" s="2">
        <v>44300</v>
      </c>
      <c r="O1382" s="21">
        <v>412.82998657226563</v>
      </c>
      <c r="P1382" s="21">
        <v>413.95999145507813</v>
      </c>
      <c r="Q1382" s="21">
        <v>410.8699951171875</v>
      </c>
      <c r="R1382" s="21">
        <v>411.45001220703131</v>
      </c>
      <c r="S1382">
        <v>61659900</v>
      </c>
      <c r="T1382" s="16">
        <f>(SP500_Data[[#This Row],[Close]]-R1383)/R1383</f>
        <v>-3.4151363526561175E-3</v>
      </c>
      <c r="U1382" s="21">
        <v>105348800</v>
      </c>
    </row>
    <row r="1383" spans="1:21" x14ac:dyDescent="0.25">
      <c r="A1383" s="2">
        <v>44299</v>
      </c>
      <c r="B1383" s="21">
        <v>257.260009765625</v>
      </c>
      <c r="C1383" s="21">
        <v>259.19000244140625</v>
      </c>
      <c r="D1383" s="21">
        <v>256.82998657226563</v>
      </c>
      <c r="E1383" s="21">
        <v>258.489990234375</v>
      </c>
      <c r="F1383" s="16">
        <f>(StockData[[#This Row],[Close]]-E1384)/E1384</f>
        <v>1.0081616722072879E-2</v>
      </c>
      <c r="G1383" s="21">
        <v>23837500</v>
      </c>
      <c r="H1383" s="21">
        <f>IF(ISNUMBER(E1383),MAX($E$2:E1383),"")</f>
        <v>542.07000732421875</v>
      </c>
      <c r="I1383" s="21">
        <f>IF(AND(ISNUMBER(E1383),ISNUMBER(H1383)),E1383/H1383-1,"")</f>
        <v>-0.52314279199777058</v>
      </c>
      <c r="L1383"/>
      <c r="M1383"/>
      <c r="N1383" s="2">
        <v>44299</v>
      </c>
      <c r="O1383" s="21">
        <v>411.52999877929688</v>
      </c>
      <c r="P1383" s="21">
        <v>413.52999877929688</v>
      </c>
      <c r="Q1383" s="21">
        <v>411.1199951171875</v>
      </c>
      <c r="R1383" s="21">
        <v>412.8599853515625</v>
      </c>
      <c r="S1383">
        <v>56551000</v>
      </c>
      <c r="T1383" s="16">
        <f>(SP500_Data[[#This Row],[Close]]-R1384)/R1384</f>
        <v>2.9636834605763968E-3</v>
      </c>
      <c r="U1383" s="21">
        <v>152701600</v>
      </c>
    </row>
    <row r="1384" spans="1:21" x14ac:dyDescent="0.25">
      <c r="A1384" s="2">
        <v>44298</v>
      </c>
      <c r="B1384" s="21">
        <v>254.71000671386719</v>
      </c>
      <c r="C1384" s="21">
        <v>257.67001342773438</v>
      </c>
      <c r="D1384" s="21">
        <v>254.6199951171875</v>
      </c>
      <c r="E1384" s="21">
        <v>255.91000366210935</v>
      </c>
      <c r="F1384" s="16">
        <f>(StockData[[#This Row],[Close]]-E1385)/E1385</f>
        <v>2.3450286168637141E-4</v>
      </c>
      <c r="G1384" s="21">
        <v>27148700</v>
      </c>
      <c r="H1384" s="21">
        <f>IF(ISNUMBER(E1384),MAX($E$2:E1384),"")</f>
        <v>542.07000732421875</v>
      </c>
      <c r="I1384" s="21">
        <f>IF(AND(ISNUMBER(E1384),ISNUMBER(H1384)),E1384/H1384-1,"")</f>
        <v>-0.52790230006389849</v>
      </c>
      <c r="L1384"/>
      <c r="M1384"/>
      <c r="N1384" s="2">
        <v>44298</v>
      </c>
      <c r="O1384" s="21">
        <v>410.85000610351563</v>
      </c>
      <c r="P1384" s="21">
        <v>411.92999267578131</v>
      </c>
      <c r="Q1384" s="21">
        <v>410.20001220703131</v>
      </c>
      <c r="R1384" s="21">
        <v>411.6400146484375</v>
      </c>
      <c r="S1384">
        <v>56704900</v>
      </c>
      <c r="T1384" s="16">
        <f>(SP500_Data[[#This Row],[Close]]-R1385)/R1385</f>
        <v>3.6458824667168606E-4</v>
      </c>
      <c r="U1384" s="21">
        <v>146670500</v>
      </c>
    </row>
    <row r="1385" spans="1:21" x14ac:dyDescent="0.25">
      <c r="A1385" s="2">
        <v>44295</v>
      </c>
      <c r="B1385" s="21">
        <v>252.8699951171875</v>
      </c>
      <c r="C1385" s="21">
        <v>255.99000549316409</v>
      </c>
      <c r="D1385" s="21">
        <v>252.44000244140625</v>
      </c>
      <c r="E1385" s="21">
        <v>255.8500061035156</v>
      </c>
      <c r="F1385" s="16">
        <f>(StockData[[#This Row],[Close]]-E1386)/E1386</f>
        <v>1.026655914517511E-2</v>
      </c>
      <c r="G1385" s="21">
        <v>24326800</v>
      </c>
      <c r="H1385" s="21">
        <f>IF(ISNUMBER(E1385),MAX($E$2:E1385),"")</f>
        <v>542.07000732421875</v>
      </c>
      <c r="I1385" s="21">
        <f>IF(AND(ISNUMBER(E1385),ISNUMBER(H1385)),E1385/H1385-1,"")</f>
        <v>-0.52801298237021155</v>
      </c>
      <c r="L1385"/>
      <c r="M1385"/>
      <c r="N1385" s="2">
        <v>44295</v>
      </c>
      <c r="O1385" s="21">
        <v>408.3900146484375</v>
      </c>
      <c r="P1385" s="21">
        <v>411.67001342773438</v>
      </c>
      <c r="Q1385" s="21">
        <v>408.260009765625</v>
      </c>
      <c r="R1385" s="21">
        <v>411.489990234375</v>
      </c>
      <c r="S1385">
        <v>61104600</v>
      </c>
      <c r="T1385" s="16">
        <f>(SP500_Data[[#This Row],[Close]]-R1386)/R1386</f>
        <v>7.2701490761171257E-3</v>
      </c>
      <c r="U1385" s="21">
        <v>72433900</v>
      </c>
    </row>
    <row r="1386" spans="1:21" x14ac:dyDescent="0.25">
      <c r="A1386" s="2">
        <v>44294</v>
      </c>
      <c r="B1386" s="21">
        <v>252.77000427246097</v>
      </c>
      <c r="C1386" s="21">
        <v>254.13999938964844</v>
      </c>
      <c r="D1386" s="21">
        <v>252</v>
      </c>
      <c r="E1386" s="21">
        <v>253.25</v>
      </c>
      <c r="F1386" s="16">
        <f>(StockData[[#This Row],[Close]]-E1387)/E1387</f>
        <v>1.3405386896100779E-2</v>
      </c>
      <c r="G1386" s="21">
        <v>23625200</v>
      </c>
      <c r="H1386" s="21">
        <f>IF(ISNUMBER(E1386),MAX($E$2:E1386),"")</f>
        <v>542.07000732421875</v>
      </c>
      <c r="I1386" s="21">
        <f>IF(AND(ISNUMBER(E1386),ISNUMBER(H1386)),E1386/H1386-1,"")</f>
        <v>-0.53280942207059234</v>
      </c>
      <c r="L1386"/>
      <c r="M1386"/>
      <c r="N1386" s="2">
        <v>44294</v>
      </c>
      <c r="O1386" s="21">
        <v>407.92999267578131</v>
      </c>
      <c r="P1386" s="21">
        <v>408.57998657226563</v>
      </c>
      <c r="Q1386" s="21">
        <v>406.92999267578131</v>
      </c>
      <c r="R1386" s="21">
        <v>408.51998901367188</v>
      </c>
      <c r="S1386">
        <v>57863100</v>
      </c>
      <c r="T1386" s="16">
        <f>(SP500_Data[[#This Row],[Close]]-R1387)/R1387</f>
        <v>4.7467785561978214E-3</v>
      </c>
      <c r="U1386" s="21">
        <v>107284100</v>
      </c>
    </row>
    <row r="1387" spans="1:21" x14ac:dyDescent="0.25">
      <c r="A1387" s="2">
        <v>44293</v>
      </c>
      <c r="B1387" s="21">
        <v>247.80999755859375</v>
      </c>
      <c r="C1387" s="21">
        <v>250.92999267578125</v>
      </c>
      <c r="D1387" s="21">
        <v>247.19000244140625</v>
      </c>
      <c r="E1387" s="21">
        <v>249.8999938964844</v>
      </c>
      <c r="F1387" s="16">
        <f>(StockData[[#This Row],[Close]]-E1388)/E1388</f>
        <v>8.2304255672935849E-3</v>
      </c>
      <c r="G1387" s="21">
        <v>22719800</v>
      </c>
      <c r="H1387" s="21">
        <f>IF(ISNUMBER(E1387),MAX($E$2:E1387),"")</f>
        <v>542.07000732421875</v>
      </c>
      <c r="I1387" s="21">
        <f>IF(AND(ISNUMBER(E1387),ISNUMBER(H1387)),E1387/H1387-1,"")</f>
        <v>-0.53898944689810868</v>
      </c>
      <c r="L1387"/>
      <c r="M1387"/>
      <c r="N1387" s="2">
        <v>44293</v>
      </c>
      <c r="O1387" s="21">
        <v>405.94000244140625</v>
      </c>
      <c r="P1387" s="21">
        <v>406.95999145507813</v>
      </c>
      <c r="Q1387" s="21">
        <v>405.45001220703131</v>
      </c>
      <c r="R1387" s="21">
        <v>406.58999633789063</v>
      </c>
      <c r="S1387">
        <v>55836300</v>
      </c>
      <c r="T1387" s="16">
        <f>(SP500_Data[[#This Row],[Close]]-R1388)/R1388</f>
        <v>1.1572964304983416E-3</v>
      </c>
      <c r="U1387" s="21">
        <v>67414200</v>
      </c>
    </row>
    <row r="1388" spans="1:21" x14ac:dyDescent="0.25">
      <c r="A1388" s="2">
        <v>44292</v>
      </c>
      <c r="B1388" s="21">
        <v>247.61000061035156</v>
      </c>
      <c r="C1388" s="21">
        <v>249.3999938964844</v>
      </c>
      <c r="D1388" s="21">
        <v>246.8800048828125</v>
      </c>
      <c r="E1388" s="21">
        <v>247.86000061035156</v>
      </c>
      <c r="F1388" s="16">
        <f>(StockData[[#This Row],[Close]]-E1389)/E1389</f>
        <v>-4.8580988408295214E-3</v>
      </c>
      <c r="G1388" s="21">
        <v>22931900</v>
      </c>
      <c r="H1388" s="21">
        <f>IF(ISNUMBER(E1388),MAX($E$2:E1388),"")</f>
        <v>542.07000732421875</v>
      </c>
      <c r="I1388" s="21">
        <f>IF(AND(ISNUMBER(E1388),ISNUMBER(H1388)),E1388/H1388-1,"")</f>
        <v>-0.54275278605830812</v>
      </c>
      <c r="L1388"/>
      <c r="M1388"/>
      <c r="N1388" s="2">
        <v>44292</v>
      </c>
      <c r="O1388" s="21">
        <v>405.760009765625</v>
      </c>
      <c r="P1388" s="21">
        <v>407.239990234375</v>
      </c>
      <c r="Q1388" s="21">
        <v>405.39999389648438</v>
      </c>
      <c r="R1388" s="21">
        <v>406.1199951171875</v>
      </c>
      <c r="S1388">
        <v>62021000</v>
      </c>
      <c r="T1388" s="16">
        <f>(SP500_Data[[#This Row],[Close]]-R1389)/R1389</f>
        <v>-5.9058530127510547E-4</v>
      </c>
      <c r="U1388" s="21">
        <v>83241000</v>
      </c>
    </row>
    <row r="1389" spans="1:21" x14ac:dyDescent="0.25">
      <c r="A1389" s="2">
        <v>44291</v>
      </c>
      <c r="B1389" s="21">
        <v>242.75999450683591</v>
      </c>
      <c r="C1389" s="21">
        <v>249.96000671386719</v>
      </c>
      <c r="D1389" s="21">
        <v>242.69999694824219</v>
      </c>
      <c r="E1389" s="21">
        <v>249.07000732421875</v>
      </c>
      <c r="F1389" s="16">
        <f>(StockData[[#This Row],[Close]]-E1390)/E1390</f>
        <v>2.7728496189238061E-2</v>
      </c>
      <c r="G1389" s="21">
        <v>36910600</v>
      </c>
      <c r="H1389" s="21">
        <f>IF(ISNUMBER(E1389),MAX($E$2:E1389),"")</f>
        <v>542.07000732421875</v>
      </c>
      <c r="I1389" s="21">
        <f>IF(AND(ISNUMBER(E1389),ISNUMBER(H1389)),E1389/H1389-1,"")</f>
        <v>-0.54052058966758709</v>
      </c>
      <c r="L1389"/>
      <c r="M1389"/>
      <c r="N1389" s="2">
        <v>44291</v>
      </c>
      <c r="O1389" s="21">
        <v>403.45999145507813</v>
      </c>
      <c r="P1389" s="21">
        <v>406.94000244140625</v>
      </c>
      <c r="Q1389" s="21">
        <v>403.3800048828125</v>
      </c>
      <c r="R1389" s="21">
        <v>406.3599853515625</v>
      </c>
      <c r="S1389">
        <v>91684800</v>
      </c>
      <c r="T1389" s="16">
        <f>(SP500_Data[[#This Row],[Close]]-R1390)/R1390</f>
        <v>1.4353112029781245E-2</v>
      </c>
      <c r="U1389" s="21">
        <v>59712800</v>
      </c>
    </row>
    <row r="1390" spans="1:21" x14ac:dyDescent="0.25">
      <c r="A1390" s="2">
        <v>44287</v>
      </c>
      <c r="B1390" s="21">
        <v>238.47000122070313</v>
      </c>
      <c r="C1390" s="21">
        <v>242.83999633789065</v>
      </c>
      <c r="D1390" s="21">
        <v>238.05000305175781</v>
      </c>
      <c r="E1390" s="21">
        <v>242.3500061035156</v>
      </c>
      <c r="F1390" s="16">
        <f>(StockData[[#This Row],[Close]]-E1391)/E1391</f>
        <v>2.7908562208153659E-2</v>
      </c>
      <c r="G1390" s="21">
        <v>30338000</v>
      </c>
      <c r="H1390" s="21">
        <f>IF(ISNUMBER(E1390),MAX($E$2:E1390),"")</f>
        <v>542.07000732421875</v>
      </c>
      <c r="I1390" s="21">
        <f>IF(AND(ISNUMBER(E1390),ISNUMBER(H1390)),E1390/H1390-1,"")</f>
        <v>-0.5529175146586498</v>
      </c>
      <c r="L1390"/>
      <c r="M1390"/>
      <c r="N1390" s="2">
        <v>44287</v>
      </c>
      <c r="O1390" s="21">
        <v>398.39999389648438</v>
      </c>
      <c r="P1390" s="21">
        <v>400.67001342773438</v>
      </c>
      <c r="Q1390" s="21">
        <v>398.17999267578131</v>
      </c>
      <c r="R1390" s="21">
        <v>400.6099853515625</v>
      </c>
      <c r="S1390">
        <v>99682900</v>
      </c>
      <c r="T1390" s="16">
        <f>(SP500_Data[[#This Row],[Close]]-R1391)/R1391</f>
        <v>1.0799078859294117E-2</v>
      </c>
      <c r="U1390" s="21">
        <v>52290600</v>
      </c>
    </row>
    <row r="1391" spans="1:21" x14ac:dyDescent="0.25">
      <c r="A1391" s="2">
        <v>44286</v>
      </c>
      <c r="B1391" s="21">
        <v>232.91000366210935</v>
      </c>
      <c r="C1391" s="21">
        <v>239.1000061035156</v>
      </c>
      <c r="D1391" s="21">
        <v>232.38999938964844</v>
      </c>
      <c r="E1391" s="21">
        <v>235.77000427246097</v>
      </c>
      <c r="F1391" s="16">
        <f>(StockData[[#This Row],[Close]]-E1392)/E1392</f>
        <v>1.69074749439307E-2</v>
      </c>
      <c r="G1391" s="21">
        <v>43623500</v>
      </c>
      <c r="H1391" s="21">
        <f>IF(ISNUMBER(E1391),MAX($E$2:E1391),"")</f>
        <v>542.07000732421875</v>
      </c>
      <c r="I1391" s="21">
        <f>IF(AND(ISNUMBER(E1391),ISNUMBER(H1391)),E1391/H1391-1,"")</f>
        <v>-0.56505617155194487</v>
      </c>
      <c r="L1391"/>
      <c r="M1391"/>
      <c r="N1391" s="2">
        <v>44286</v>
      </c>
      <c r="O1391" s="21">
        <v>395.33999633789063</v>
      </c>
      <c r="P1391" s="21">
        <v>398</v>
      </c>
      <c r="Q1391" s="21">
        <v>395.30999755859375</v>
      </c>
      <c r="R1391" s="21">
        <v>396.32998657226563</v>
      </c>
      <c r="S1391">
        <v>112734200</v>
      </c>
      <c r="T1391" s="16">
        <f>(SP500_Data[[#This Row],[Close]]-R1392)/R1392</f>
        <v>4.0533416294838472E-3</v>
      </c>
      <c r="U1391" s="21">
        <v>50972400</v>
      </c>
    </row>
    <row r="1392" spans="1:21" x14ac:dyDescent="0.25">
      <c r="A1392" s="2">
        <v>44285</v>
      </c>
      <c r="B1392" s="21">
        <v>233.52999877929688</v>
      </c>
      <c r="C1392" s="21">
        <v>233.8500061035156</v>
      </c>
      <c r="D1392" s="21">
        <v>231.1000061035156</v>
      </c>
      <c r="E1392" s="21">
        <v>231.8500061035156</v>
      </c>
      <c r="F1392" s="16">
        <f>(StockData[[#This Row],[Close]]-E1393)/E1393</f>
        <v>-1.4410811556229985E-2</v>
      </c>
      <c r="G1392" s="21">
        <v>24792000</v>
      </c>
      <c r="H1392" s="21">
        <f>IF(ISNUMBER(E1392),MAX($E$2:E1392),"")</f>
        <v>542.07000732421875</v>
      </c>
      <c r="I1392" s="21">
        <f>IF(AND(ISNUMBER(E1392),ISNUMBER(H1392)),E1392/H1392-1,"")</f>
        <v>-0.57228770643854632</v>
      </c>
      <c r="L1392"/>
      <c r="M1392"/>
      <c r="N1392" s="2">
        <v>44285</v>
      </c>
      <c r="O1392" s="21">
        <v>394.42001342773438</v>
      </c>
      <c r="P1392" s="21">
        <v>395.45001220703131</v>
      </c>
      <c r="Q1392" s="21">
        <v>393.01998901367188</v>
      </c>
      <c r="R1392" s="21">
        <v>394.73001098632813</v>
      </c>
      <c r="S1392">
        <v>76262200</v>
      </c>
      <c r="T1392" s="16">
        <f>(SP500_Data[[#This Row],[Close]]-R1393)/R1393</f>
        <v>-2.6529581995230287E-3</v>
      </c>
      <c r="U1392" s="21">
        <v>50593300</v>
      </c>
    </row>
    <row r="1393" spans="1:21" x14ac:dyDescent="0.25">
      <c r="A1393" s="2">
        <v>44284</v>
      </c>
      <c r="B1393" s="21">
        <v>236.58999633789065</v>
      </c>
      <c r="C1393" s="21">
        <v>236.80000305175781</v>
      </c>
      <c r="D1393" s="21">
        <v>231.8800048828125</v>
      </c>
      <c r="E1393" s="21">
        <v>235.24000549316409</v>
      </c>
      <c r="F1393" s="16">
        <f>(StockData[[#This Row],[Close]]-E1394)/E1394</f>
        <v>-5.2435311940871344E-3</v>
      </c>
      <c r="G1393" s="21">
        <v>25227500</v>
      </c>
      <c r="H1393" s="21">
        <f>IF(ISNUMBER(E1393),MAX($E$2:E1393),"")</f>
        <v>542.07000732421875</v>
      </c>
      <c r="I1393" s="21">
        <f>IF(AND(ISNUMBER(E1393),ISNUMBER(H1393)),E1393/H1393-1,"")</f>
        <v>-0.56603390278985843</v>
      </c>
      <c r="L1393"/>
      <c r="M1393"/>
      <c r="N1393" s="2">
        <v>44284</v>
      </c>
      <c r="O1393" s="21">
        <v>394.39999389648438</v>
      </c>
      <c r="P1393" s="21">
        <v>396.75</v>
      </c>
      <c r="Q1393" s="21">
        <v>392.80999755859375</v>
      </c>
      <c r="R1393" s="21">
        <v>395.77999877929688</v>
      </c>
      <c r="S1393">
        <v>108107600</v>
      </c>
      <c r="T1393" s="16">
        <f>(SP500_Data[[#This Row],[Close]]-R1394)/R1394</f>
        <v>-5.0510682731951277E-4</v>
      </c>
      <c r="U1393" s="21">
        <v>42913300</v>
      </c>
    </row>
    <row r="1394" spans="1:21" x14ac:dyDescent="0.25">
      <c r="A1394" s="2">
        <v>44281</v>
      </c>
      <c r="B1394" s="21">
        <v>231.55000305175781</v>
      </c>
      <c r="C1394" s="21">
        <v>236.71000671386719</v>
      </c>
      <c r="D1394" s="21">
        <v>231.55000305175781</v>
      </c>
      <c r="E1394" s="21">
        <v>236.47999572753903</v>
      </c>
      <c r="F1394" s="16">
        <f>(StockData[[#This Row],[Close]]-E1395)/E1395</f>
        <v>1.7818711607568437E-2</v>
      </c>
      <c r="G1394" s="21">
        <v>25479900</v>
      </c>
      <c r="H1394" s="21">
        <f>IF(ISNUMBER(E1394),MAX($E$2:E1394),"")</f>
        <v>542.07000732421875</v>
      </c>
      <c r="I1394" s="21">
        <f>IF(AND(ISNUMBER(E1394),ISNUMBER(H1394)),E1394/H1394-1,"")</f>
        <v>-0.56374639339509258</v>
      </c>
      <c r="L1394"/>
      <c r="M1394"/>
      <c r="N1394" s="2">
        <v>44281</v>
      </c>
      <c r="O1394" s="21">
        <v>390.92999267578131</v>
      </c>
      <c r="P1394" s="21">
        <v>396.41000366210938</v>
      </c>
      <c r="Q1394" s="21">
        <v>390.29000854492188</v>
      </c>
      <c r="R1394" s="21">
        <v>395.98001098632813</v>
      </c>
      <c r="S1394">
        <v>114409100</v>
      </c>
      <c r="T1394" s="16">
        <f>(SP500_Data[[#This Row],[Close]]-R1395)/R1395</f>
        <v>1.6114956588609286E-2</v>
      </c>
      <c r="U1394" s="21">
        <v>59154400</v>
      </c>
    </row>
    <row r="1395" spans="1:21" x14ac:dyDescent="0.25">
      <c r="A1395" s="2">
        <v>44280</v>
      </c>
      <c r="B1395" s="21">
        <v>235.30000305175781</v>
      </c>
      <c r="C1395" s="21">
        <v>236.94000244140625</v>
      </c>
      <c r="D1395" s="21">
        <v>231.57000732421875</v>
      </c>
      <c r="E1395" s="21">
        <v>232.33999633789065</v>
      </c>
      <c r="F1395" s="16">
        <f>(StockData[[#This Row],[Close]]-E1396)/E1396</f>
        <v>-1.325070197491328E-2</v>
      </c>
      <c r="G1395" s="21">
        <v>34061900</v>
      </c>
      <c r="H1395" s="21">
        <f>IF(ISNUMBER(E1395),MAX($E$2:E1395),"")</f>
        <v>542.07000732421875</v>
      </c>
      <c r="I1395" s="21">
        <f>IF(AND(ISNUMBER(E1395),ISNUMBER(H1395)),E1395/H1395-1,"")</f>
        <v>-0.57138378217091579</v>
      </c>
      <c r="L1395"/>
      <c r="M1395"/>
      <c r="N1395" s="2">
        <v>44280</v>
      </c>
      <c r="O1395" s="21">
        <v>385.98001098632813</v>
      </c>
      <c r="P1395" s="21">
        <v>390.54998779296869</v>
      </c>
      <c r="Q1395" s="21">
        <v>383.89999389648438</v>
      </c>
      <c r="R1395" s="21">
        <v>389.70001220703131</v>
      </c>
      <c r="S1395">
        <v>116128600</v>
      </c>
      <c r="T1395" s="16">
        <f>(SP500_Data[[#This Row],[Close]]-R1396)/R1396</f>
        <v>5.6255761126234949E-3</v>
      </c>
      <c r="U1395" s="21">
        <v>35551100</v>
      </c>
    </row>
    <row r="1396" spans="1:21" x14ac:dyDescent="0.25">
      <c r="A1396" s="2">
        <v>44279</v>
      </c>
      <c r="B1396" s="21">
        <v>237.8500061035156</v>
      </c>
      <c r="C1396" s="21">
        <v>238</v>
      </c>
      <c r="D1396" s="21">
        <v>235.32000732421875</v>
      </c>
      <c r="E1396" s="21">
        <v>235.46000671386719</v>
      </c>
      <c r="F1396" s="16">
        <f>(StockData[[#This Row],[Close]]-E1397)/E1397</f>
        <v>-8.9232894218725014E-3</v>
      </c>
      <c r="G1396" s="21">
        <v>25620100</v>
      </c>
      <c r="H1396" s="21">
        <f>IF(ISNUMBER(E1396),MAX($E$2:E1396),"")</f>
        <v>542.07000732421875</v>
      </c>
      <c r="I1396" s="21">
        <f>IF(AND(ISNUMBER(E1396),ISNUMBER(H1396)),E1396/H1396-1,"")</f>
        <v>-0.56562804890063645</v>
      </c>
      <c r="L1396"/>
      <c r="M1396"/>
      <c r="N1396" s="2">
        <v>44279</v>
      </c>
      <c r="O1396" s="21">
        <v>391</v>
      </c>
      <c r="P1396" s="21">
        <v>392.75</v>
      </c>
      <c r="Q1396" s="21">
        <v>387.47000122070313</v>
      </c>
      <c r="R1396" s="21">
        <v>387.51998901367188</v>
      </c>
      <c r="S1396">
        <v>97588600</v>
      </c>
      <c r="T1396" s="16">
        <f>(SP500_Data[[#This Row],[Close]]-R1397)/R1397</f>
        <v>-5.0834685143212452E-3</v>
      </c>
      <c r="U1396" s="21">
        <v>38365200</v>
      </c>
    </row>
    <row r="1397" spans="1:21" x14ac:dyDescent="0.25">
      <c r="A1397" s="2">
        <v>44278</v>
      </c>
      <c r="B1397" s="21">
        <v>237.49000549316409</v>
      </c>
      <c r="C1397" s="21">
        <v>241.05000305175781</v>
      </c>
      <c r="D1397" s="21">
        <v>237.07000732421875</v>
      </c>
      <c r="E1397" s="21">
        <v>237.58000183105469</v>
      </c>
      <c r="F1397" s="16">
        <f>(StockData[[#This Row],[Close]]-E1398)/E1398</f>
        <v>6.7375579510999834E-3</v>
      </c>
      <c r="G1397" s="21">
        <v>31638400</v>
      </c>
      <c r="H1397" s="21">
        <f>IF(ISNUMBER(E1397),MAX($E$2:E1397),"")</f>
        <v>542.07000732421875</v>
      </c>
      <c r="I1397" s="21">
        <f>IF(AND(ISNUMBER(E1397),ISNUMBER(H1397)),E1397/H1397-1,"")</f>
        <v>-0.56171712394898254</v>
      </c>
      <c r="L1397"/>
      <c r="M1397"/>
      <c r="N1397" s="2">
        <v>44278</v>
      </c>
      <c r="O1397" s="21">
        <v>391.91000366210938</v>
      </c>
      <c r="P1397" s="21">
        <v>393.45999145507813</v>
      </c>
      <c r="Q1397" s="21">
        <v>388.66000366210938</v>
      </c>
      <c r="R1397" s="21">
        <v>389.5</v>
      </c>
      <c r="S1397">
        <v>90686600</v>
      </c>
      <c r="T1397" s="16">
        <f>(SP500_Data[[#This Row],[Close]]-R1398)/R1398</f>
        <v>-7.870797439349821E-3</v>
      </c>
      <c r="U1397" s="21">
        <v>48669800</v>
      </c>
    </row>
    <row r="1398" spans="1:21" x14ac:dyDescent="0.25">
      <c r="A1398" s="2">
        <v>44277</v>
      </c>
      <c r="B1398" s="21">
        <v>230.27000427246097</v>
      </c>
      <c r="C1398" s="21">
        <v>236.8999938964844</v>
      </c>
      <c r="D1398" s="21">
        <v>230.13999938964844</v>
      </c>
      <c r="E1398" s="21">
        <v>235.99000549316409</v>
      </c>
      <c r="F1398" s="16">
        <f>(StockData[[#This Row],[Close]]-E1399)/E1399</f>
        <v>2.4484476840491026E-2</v>
      </c>
      <c r="G1398" s="21">
        <v>30127000</v>
      </c>
      <c r="H1398" s="21">
        <f>IF(ISNUMBER(E1398),MAX($E$2:E1398),"")</f>
        <v>542.07000732421875</v>
      </c>
      <c r="I1398" s="21">
        <f>IF(AND(ISNUMBER(E1398),ISNUMBER(H1398)),E1398/H1398-1,"")</f>
        <v>-0.56465031766272289</v>
      </c>
      <c r="L1398"/>
      <c r="M1398"/>
      <c r="N1398" s="2">
        <v>44277</v>
      </c>
      <c r="O1398" s="21">
        <v>390.02999877929688</v>
      </c>
      <c r="P1398" s="21">
        <v>394.07000732421869</v>
      </c>
      <c r="Q1398" s="21">
        <v>389.97000122070313</v>
      </c>
      <c r="R1398" s="21">
        <v>392.58999633789063</v>
      </c>
      <c r="S1398">
        <v>73778600</v>
      </c>
      <c r="T1398" s="16">
        <f>(SP500_Data[[#This Row],[Close]]-R1399)/R1399</f>
        <v>7.9849678130764698E-3</v>
      </c>
      <c r="U1398" s="21">
        <v>47142600</v>
      </c>
    </row>
    <row r="1399" spans="1:21" x14ac:dyDescent="0.25">
      <c r="A1399" s="2">
        <v>44274</v>
      </c>
      <c r="B1399" s="21">
        <v>231.02000427246097</v>
      </c>
      <c r="C1399" s="21">
        <v>232.47000122070313</v>
      </c>
      <c r="D1399" s="21">
        <v>229.3500061035156</v>
      </c>
      <c r="E1399" s="21">
        <v>230.3500061035156</v>
      </c>
      <c r="F1399" s="16">
        <f>(StockData[[#This Row],[Close]]-E1400)/E1400</f>
        <v>-1.603654278909252E-3</v>
      </c>
      <c r="G1399" s="21">
        <v>46430700</v>
      </c>
      <c r="H1399" s="21">
        <f>IF(ISNUMBER(E1399),MAX($E$2:E1399),"")</f>
        <v>542.07000732421875</v>
      </c>
      <c r="I1399" s="21">
        <f>IF(AND(ISNUMBER(E1399),ISNUMBER(H1399)),E1399/H1399-1,"")</f>
        <v>-0.57505487669281719</v>
      </c>
      <c r="L1399"/>
      <c r="M1399"/>
      <c r="N1399" s="2">
        <v>44274</v>
      </c>
      <c r="O1399" s="21">
        <v>389.8800048828125</v>
      </c>
      <c r="P1399" s="21">
        <v>391.57000732421869</v>
      </c>
      <c r="Q1399" s="21">
        <v>387.14999389648438</v>
      </c>
      <c r="R1399" s="21">
        <v>389.48001098632813</v>
      </c>
      <c r="S1399">
        <v>113624500</v>
      </c>
      <c r="T1399" s="16">
        <f>(SP500_Data[[#This Row],[Close]]-R1400)/R1400</f>
        <v>-5.1088176761848693E-3</v>
      </c>
      <c r="U1399" s="21">
        <v>52427100</v>
      </c>
    </row>
    <row r="1400" spans="1:21" x14ac:dyDescent="0.25">
      <c r="A1400" s="2">
        <v>44273</v>
      </c>
      <c r="B1400" s="21">
        <v>232.55999755859375</v>
      </c>
      <c r="C1400" s="21">
        <v>234.19000244140625</v>
      </c>
      <c r="D1400" s="21">
        <v>230.33000183105469</v>
      </c>
      <c r="E1400" s="21">
        <v>230.72000122070313</v>
      </c>
      <c r="F1400" s="16">
        <f>(StockData[[#This Row],[Close]]-E1401)/E1401</f>
        <v>-2.6662134004538113E-2</v>
      </c>
      <c r="G1400" s="21">
        <v>34833000</v>
      </c>
      <c r="H1400" s="21">
        <f>IF(ISNUMBER(E1400),MAX($E$2:E1400),"")</f>
        <v>542.07000732421875</v>
      </c>
      <c r="I1400" s="21">
        <f>IF(AND(ISNUMBER(E1400),ISNUMBER(H1400)),E1400/H1400-1,"")</f>
        <v>-0.57437231703781277</v>
      </c>
      <c r="L1400"/>
      <c r="M1400"/>
      <c r="N1400" s="2">
        <v>44273</v>
      </c>
      <c r="O1400" s="21">
        <v>394.48001098632813</v>
      </c>
      <c r="P1400" s="21">
        <v>396.72000122070313</v>
      </c>
      <c r="Q1400" s="21">
        <v>390.75</v>
      </c>
      <c r="R1400" s="21">
        <v>391.48001098632813</v>
      </c>
      <c r="S1400">
        <v>115349100</v>
      </c>
      <c r="T1400" s="16">
        <f>(SP500_Data[[#This Row],[Close]]-R1401)/R1401</f>
        <v>-1.4549661776192756E-2</v>
      </c>
      <c r="U1400" s="21">
        <v>64450700</v>
      </c>
    </row>
    <row r="1401" spans="1:21" x14ac:dyDescent="0.25">
      <c r="A1401" s="2">
        <v>44272</v>
      </c>
      <c r="B1401" s="21">
        <v>236.1499938964844</v>
      </c>
      <c r="C1401" s="21">
        <v>238.55000305175781</v>
      </c>
      <c r="D1401" s="21">
        <v>233.22999572753903</v>
      </c>
      <c r="E1401" s="21">
        <v>237.03999328613281</v>
      </c>
      <c r="F1401" s="16">
        <f>(StockData[[#This Row],[Close]]-E1402)/E1402</f>
        <v>-2.8186168390499176E-3</v>
      </c>
      <c r="G1401" s="21">
        <v>29562100</v>
      </c>
      <c r="H1401" s="21">
        <f>IF(ISNUMBER(E1401),MAX($E$2:E1401),"")</f>
        <v>542.07000732421875</v>
      </c>
      <c r="I1401" s="21">
        <f>IF(AND(ISNUMBER(E1401),ISNUMBER(H1401)),E1401/H1401-1,"")</f>
        <v>-0.56271332100402249</v>
      </c>
      <c r="L1401"/>
      <c r="M1401"/>
      <c r="N1401" s="2">
        <v>44272</v>
      </c>
      <c r="O1401" s="21">
        <v>394.52999877929688</v>
      </c>
      <c r="P1401" s="21">
        <v>398.1199951171875</v>
      </c>
      <c r="Q1401" s="21">
        <v>393.29998779296869</v>
      </c>
      <c r="R1401" s="21">
        <v>397.260009765625</v>
      </c>
      <c r="S1401">
        <v>97959300</v>
      </c>
      <c r="T1401" s="16">
        <f>(SP500_Data[[#This Row],[Close]]-R1402)/R1402</f>
        <v>3.4098812634898511E-3</v>
      </c>
      <c r="U1401" s="21">
        <v>75817600</v>
      </c>
    </row>
    <row r="1402" spans="1:21" x14ac:dyDescent="0.25">
      <c r="A1402" s="2">
        <v>44271</v>
      </c>
      <c r="B1402" s="21">
        <v>236.27999877929688</v>
      </c>
      <c r="C1402" s="21">
        <v>240.05999755859375</v>
      </c>
      <c r="D1402" s="21">
        <v>235.94000244140625</v>
      </c>
      <c r="E1402" s="21">
        <v>237.71000671386719</v>
      </c>
      <c r="F1402" s="16">
        <f>(StockData[[#This Row],[Close]]-E1403)/E1403</f>
        <v>1.2350450089118451E-2</v>
      </c>
      <c r="G1402" s="21">
        <v>28092200</v>
      </c>
      <c r="H1402" s="21">
        <f>IF(ISNUMBER(E1402),MAX($E$2:E1402),"")</f>
        <v>542.07000732421875</v>
      </c>
      <c r="I1402" s="21">
        <f>IF(AND(ISNUMBER(E1402),ISNUMBER(H1402)),E1402/H1402-1,"")</f>
        <v>-0.56147729351923004</v>
      </c>
      <c r="L1402"/>
      <c r="M1402"/>
      <c r="N1402" s="2">
        <v>44271</v>
      </c>
      <c r="O1402" s="21">
        <v>397.07000732421869</v>
      </c>
      <c r="P1402" s="21">
        <v>397.82998657226563</v>
      </c>
      <c r="Q1402" s="21">
        <v>395.07998657226563</v>
      </c>
      <c r="R1402" s="21">
        <v>395.91000366210938</v>
      </c>
      <c r="S1402">
        <v>73722500</v>
      </c>
      <c r="T1402" s="16">
        <f>(SP500_Data[[#This Row],[Close]]-R1403)/R1403</f>
        <v>-1.2613203384902172E-3</v>
      </c>
      <c r="U1402" s="21">
        <v>126765100</v>
      </c>
    </row>
    <row r="1403" spans="1:21" x14ac:dyDescent="0.25">
      <c r="A1403" s="2">
        <v>44270</v>
      </c>
      <c r="B1403" s="21">
        <v>234.96000671386719</v>
      </c>
      <c r="C1403" s="21">
        <v>235.19000244140625</v>
      </c>
      <c r="D1403" s="21">
        <v>231.80999755859375</v>
      </c>
      <c r="E1403" s="21">
        <v>234.80999755859375</v>
      </c>
      <c r="F1403" s="16">
        <f>(StockData[[#This Row],[Close]]-E1404)/E1404</f>
        <v>-3.9872850112672321E-3</v>
      </c>
      <c r="G1403" s="21">
        <v>26034900</v>
      </c>
      <c r="H1403" s="21">
        <f>IF(ISNUMBER(E1403),MAX($E$2:E1403),"")</f>
        <v>542.07000732421875</v>
      </c>
      <c r="I1403" s="21">
        <f>IF(AND(ISNUMBER(E1403),ISNUMBER(H1403)),E1403/H1403-1,"")</f>
        <v>-0.56682717290028739</v>
      </c>
      <c r="L1403"/>
      <c r="M1403"/>
      <c r="N1403" s="2">
        <v>44270</v>
      </c>
      <c r="O1403" s="21">
        <v>394.32998657226563</v>
      </c>
      <c r="P1403" s="21">
        <v>396.69000244140625</v>
      </c>
      <c r="Q1403" s="21">
        <v>392.02999877929688</v>
      </c>
      <c r="R1403" s="21">
        <v>396.41000366210938</v>
      </c>
      <c r="S1403">
        <v>73427200</v>
      </c>
      <c r="T1403" s="16">
        <f>(SP500_Data[[#This Row],[Close]]-R1404)/R1404</f>
        <v>5.9635743746514055E-3</v>
      </c>
      <c r="U1403" s="21">
        <v>94198100</v>
      </c>
    </row>
    <row r="1404" spans="1:21" x14ac:dyDescent="0.25">
      <c r="A1404" s="2">
        <v>44267</v>
      </c>
      <c r="B1404" s="21">
        <v>234.00999450683591</v>
      </c>
      <c r="C1404" s="21">
        <v>235.82000732421875</v>
      </c>
      <c r="D1404" s="21">
        <v>233.22999572753903</v>
      </c>
      <c r="E1404" s="21">
        <v>235.75</v>
      </c>
      <c r="F1404" s="16">
        <f>(StockData[[#This Row],[Close]]-E1405)/E1405</f>
        <v>-5.8196130999722531E-3</v>
      </c>
      <c r="G1404" s="21">
        <v>22653700</v>
      </c>
      <c r="H1404" s="21">
        <f>IF(ISNUMBER(E1404),MAX($E$2:E1404),"")</f>
        <v>542.07000732421875</v>
      </c>
      <c r="I1404" s="21">
        <f>IF(AND(ISNUMBER(E1404),ISNUMBER(H1404)),E1404/H1404-1,"")</f>
        <v>-0.56509307503708639</v>
      </c>
      <c r="L1404"/>
      <c r="M1404"/>
      <c r="N1404" s="2">
        <v>44267</v>
      </c>
      <c r="O1404" s="21">
        <v>392.07000732421869</v>
      </c>
      <c r="P1404" s="21">
        <v>394.20999145507813</v>
      </c>
      <c r="Q1404" s="21">
        <v>391.20001220703131</v>
      </c>
      <c r="R1404" s="21">
        <v>394.05999755859375</v>
      </c>
      <c r="S1404">
        <v>64653600</v>
      </c>
      <c r="T1404" s="16">
        <f>(SP500_Data[[#This Row],[Close]]-R1405)/R1405</f>
        <v>1.346781137247211E-3</v>
      </c>
      <c r="U1404" s="21">
        <v>123351100</v>
      </c>
    </row>
    <row r="1405" spans="1:21" x14ac:dyDescent="0.25">
      <c r="A1405" s="2">
        <v>44266</v>
      </c>
      <c r="B1405" s="21">
        <v>234.96000671386719</v>
      </c>
      <c r="C1405" s="21">
        <v>239.16999816894531</v>
      </c>
      <c r="D1405" s="21">
        <v>234.30999755859375</v>
      </c>
      <c r="E1405" s="21">
        <v>237.1300048828125</v>
      </c>
      <c r="F1405" s="16">
        <f>(StockData[[#This Row],[Close]]-E1406)/E1406</f>
        <v>2.0265066478674952E-2</v>
      </c>
      <c r="G1405" s="21">
        <v>29907600</v>
      </c>
      <c r="H1405" s="21">
        <f>IF(ISNUMBER(E1405),MAX($E$2:E1405),"")</f>
        <v>542.07000732421875</v>
      </c>
      <c r="I1405" s="21">
        <f>IF(AND(ISNUMBER(E1405),ISNUMBER(H1405)),E1405/H1405-1,"")</f>
        <v>-0.56254726939544153</v>
      </c>
      <c r="L1405"/>
      <c r="M1405"/>
      <c r="N1405" s="2">
        <v>44266</v>
      </c>
      <c r="O1405" s="21">
        <v>392.23001098632813</v>
      </c>
      <c r="P1405" s="21">
        <v>395.64999389648438</v>
      </c>
      <c r="Q1405" s="21">
        <v>391.739990234375</v>
      </c>
      <c r="R1405" s="21">
        <v>393.52999877929688</v>
      </c>
      <c r="S1405">
        <v>86245000</v>
      </c>
      <c r="T1405" s="16">
        <f>(SP500_Data[[#This Row],[Close]]-R1406)/R1406</f>
        <v>1.0139155868312393E-2</v>
      </c>
      <c r="U1405" s="21">
        <v>42665300</v>
      </c>
    </row>
    <row r="1406" spans="1:21" x14ac:dyDescent="0.25">
      <c r="A1406" s="2">
        <v>44265</v>
      </c>
      <c r="B1406" s="21">
        <v>237</v>
      </c>
      <c r="C1406" s="21">
        <v>237</v>
      </c>
      <c r="D1406" s="21">
        <v>232.03999328613281</v>
      </c>
      <c r="E1406" s="21">
        <v>232.41999816894531</v>
      </c>
      <c r="F1406" s="16">
        <f>(StockData[[#This Row],[Close]]-E1407)/E1407</f>
        <v>-5.817437836653807E-3</v>
      </c>
      <c r="G1406" s="21">
        <v>29746800</v>
      </c>
      <c r="H1406" s="21">
        <f>IF(ISNUMBER(E1406),MAX($E$2:E1406),"")</f>
        <v>542.07000732421875</v>
      </c>
      <c r="I1406" s="21">
        <f>IF(AND(ISNUMBER(E1406),ISNUMBER(H1406)),E1406/H1406-1,"")</f>
        <v>-0.57123619637946121</v>
      </c>
      <c r="L1406"/>
      <c r="M1406"/>
      <c r="N1406" s="2">
        <v>44265</v>
      </c>
      <c r="O1406" s="21">
        <v>389.69000244140625</v>
      </c>
      <c r="P1406" s="21">
        <v>391.39999389648438</v>
      </c>
      <c r="Q1406" s="21">
        <v>388.17001342773438</v>
      </c>
      <c r="R1406" s="21">
        <v>389.57998657226563</v>
      </c>
      <c r="S1406">
        <v>109899400</v>
      </c>
      <c r="T1406" s="16">
        <f>(SP500_Data[[#This Row],[Close]]-R1407)/R1407</f>
        <v>6.224586256551797E-3</v>
      </c>
      <c r="U1406" s="21">
        <v>70402000</v>
      </c>
    </row>
    <row r="1407" spans="1:21" x14ac:dyDescent="0.25">
      <c r="A1407" s="2">
        <v>44264</v>
      </c>
      <c r="B1407" s="21">
        <v>232.8800048828125</v>
      </c>
      <c r="C1407" s="21">
        <v>235.3800048828125</v>
      </c>
      <c r="D1407" s="21">
        <v>231.66999816894531</v>
      </c>
      <c r="E1407" s="21">
        <v>233.77999877929688</v>
      </c>
      <c r="F1407" s="16">
        <f>(StockData[[#This Row],[Close]]-E1408)/E1408</f>
        <v>2.8101497017460002E-2</v>
      </c>
      <c r="G1407" s="21">
        <v>33080500</v>
      </c>
      <c r="H1407" s="21">
        <f>IF(ISNUMBER(E1407),MAX($E$2:E1407),"")</f>
        <v>542.07000732421875</v>
      </c>
      <c r="I1407" s="21">
        <f>IF(AND(ISNUMBER(E1407),ISNUMBER(H1407)),E1407/H1407-1,"")</f>
        <v>-0.56872729422295787</v>
      </c>
      <c r="L1407"/>
      <c r="M1407"/>
      <c r="N1407" s="2">
        <v>44264</v>
      </c>
      <c r="O1407" s="21">
        <v>385.85000610351563</v>
      </c>
      <c r="P1407" s="21">
        <v>389.91000366210938</v>
      </c>
      <c r="Q1407" s="21">
        <v>385.30999755859375</v>
      </c>
      <c r="R1407" s="21">
        <v>387.17001342773438</v>
      </c>
      <c r="S1407">
        <v>113633600</v>
      </c>
      <c r="T1407" s="16">
        <f>(SP500_Data[[#This Row],[Close]]-R1408)/R1408</f>
        <v>1.4277512809396011E-2</v>
      </c>
      <c r="U1407" s="21">
        <v>52860500</v>
      </c>
    </row>
    <row r="1408" spans="1:21" x14ac:dyDescent="0.25">
      <c r="A1408" s="2">
        <v>44263</v>
      </c>
      <c r="B1408" s="21">
        <v>231.3699951171875</v>
      </c>
      <c r="C1408" s="21">
        <v>233.3699951171875</v>
      </c>
      <c r="D1408" s="21">
        <v>227.1300048828125</v>
      </c>
      <c r="E1408" s="21">
        <v>227.38999938964844</v>
      </c>
      <c r="F1408" s="16">
        <f>(StockData[[#This Row],[Close]]-E1409)/E1409</f>
        <v>-1.8177921428833906E-2</v>
      </c>
      <c r="G1408" s="21">
        <v>35267400</v>
      </c>
      <c r="H1408" s="21">
        <f>IF(ISNUMBER(E1408),MAX($E$2:E1408),"")</f>
        <v>542.07000732421875</v>
      </c>
      <c r="I1408" s="21">
        <f>IF(AND(ISNUMBER(E1408),ISNUMBER(H1408)),E1408/H1408-1,"")</f>
        <v>-0.5805154383801876</v>
      </c>
      <c r="L1408"/>
      <c r="M1408"/>
      <c r="N1408" s="2">
        <v>44263</v>
      </c>
      <c r="O1408" s="21">
        <v>384.66000366210938</v>
      </c>
      <c r="P1408" s="21">
        <v>387.67999267578131</v>
      </c>
      <c r="Q1408" s="21">
        <v>381.42001342773438</v>
      </c>
      <c r="R1408" s="21">
        <v>381.72000122070313</v>
      </c>
      <c r="S1408">
        <v>123149200</v>
      </c>
      <c r="T1408" s="16">
        <f>(SP500_Data[[#This Row],[Close]]-R1409)/R1409</f>
        <v>-4.9787650543466327E-3</v>
      </c>
      <c r="U1408" s="21">
        <v>47840100</v>
      </c>
    </row>
    <row r="1409" spans="1:21" x14ac:dyDescent="0.25">
      <c r="A1409" s="2">
        <v>44260</v>
      </c>
      <c r="B1409" s="21">
        <v>229.52000427246097</v>
      </c>
      <c r="C1409" s="21">
        <v>233.27000427246097</v>
      </c>
      <c r="D1409" s="21">
        <v>226.46000671386719</v>
      </c>
      <c r="E1409" s="21">
        <v>231.6000061035156</v>
      </c>
      <c r="F1409" s="16">
        <f>(StockData[[#This Row],[Close]]-E1410)/E1410</f>
        <v>2.1479338718944113E-2</v>
      </c>
      <c r="G1409" s="21">
        <v>41872800</v>
      </c>
      <c r="H1409" s="21">
        <f>IF(ISNUMBER(E1409),MAX($E$2:E1409),"")</f>
        <v>542.07000732421875</v>
      </c>
      <c r="I1409" s="21">
        <f>IF(AND(ISNUMBER(E1409),ISNUMBER(H1409)),E1409/H1409-1,"")</f>
        <v>-0.57274890148092483</v>
      </c>
      <c r="L1409"/>
      <c r="M1409"/>
      <c r="N1409" s="2">
        <v>44260</v>
      </c>
      <c r="O1409" s="21">
        <v>380.45999145507813</v>
      </c>
      <c r="P1409" s="21">
        <v>384.760009765625</v>
      </c>
      <c r="Q1409" s="21">
        <v>372.6400146484375</v>
      </c>
      <c r="R1409" s="21">
        <v>383.6300048828125</v>
      </c>
      <c r="S1409">
        <v>152039600</v>
      </c>
      <c r="T1409" s="16">
        <f>(SP500_Data[[#This Row],[Close]]-R1410)/R1410</f>
        <v>1.8396582031360607E-2</v>
      </c>
      <c r="U1409" s="21">
        <v>61836100</v>
      </c>
    </row>
    <row r="1410" spans="1:21" x14ac:dyDescent="0.25">
      <c r="A1410" s="2">
        <v>44259</v>
      </c>
      <c r="B1410" s="21">
        <v>226.74000549316409</v>
      </c>
      <c r="C1410" s="21">
        <v>232.49000549316409</v>
      </c>
      <c r="D1410" s="21">
        <v>224.25999450683591</v>
      </c>
      <c r="E1410" s="21">
        <v>226.72999572753903</v>
      </c>
      <c r="F1410" s="16">
        <f>(StockData[[#This Row],[Close]]-E1411)/E1411</f>
        <v>-3.6473977850215136E-3</v>
      </c>
      <c r="G1410" s="21">
        <v>44727800</v>
      </c>
      <c r="H1410" s="21">
        <f>IF(ISNUMBER(E1410),MAX($E$2:E1410),"")</f>
        <v>542.07000732421875</v>
      </c>
      <c r="I1410" s="21">
        <f>IF(AND(ISNUMBER(E1410),ISNUMBER(H1410)),E1410/H1410-1,"")</f>
        <v>-0.58173300004785355</v>
      </c>
      <c r="L1410"/>
      <c r="M1410"/>
      <c r="N1410" s="2">
        <v>44259</v>
      </c>
      <c r="O1410" s="21">
        <v>381.22000122070313</v>
      </c>
      <c r="P1410" s="21">
        <v>384</v>
      </c>
      <c r="Q1410" s="21">
        <v>371.8800048828125</v>
      </c>
      <c r="R1410" s="21">
        <v>376.70001220703131</v>
      </c>
      <c r="S1410">
        <v>183433000</v>
      </c>
      <c r="T1410" s="16">
        <f>(SP500_Data[[#This Row],[Close]]-R1411)/R1411</f>
        <v>-1.2374812685589038E-2</v>
      </c>
      <c r="U1410" s="21">
        <v>51233300</v>
      </c>
    </row>
    <row r="1411" spans="1:21" x14ac:dyDescent="0.25">
      <c r="A1411" s="2">
        <v>44258</v>
      </c>
      <c r="B1411" s="21">
        <v>232.16000366210935</v>
      </c>
      <c r="C1411" s="21">
        <v>233.58000183105469</v>
      </c>
      <c r="D1411" s="21">
        <v>227.25999450683591</v>
      </c>
      <c r="E1411" s="21">
        <v>227.55999755859375</v>
      </c>
      <c r="F1411" s="16">
        <f>(StockData[[#This Row],[Close]]-E1412)/E1412</f>
        <v>-2.6980791424021447E-2</v>
      </c>
      <c r="G1411" s="21">
        <v>34029500</v>
      </c>
      <c r="H1411" s="21">
        <f>IF(ISNUMBER(E1411),MAX($E$2:E1411),"")</f>
        <v>542.07000732421875</v>
      </c>
      <c r="I1411" s="21">
        <f>IF(AND(ISNUMBER(E1411),ISNUMBER(H1411)),E1411/H1411-1,"")</f>
        <v>-0.58020182912926355</v>
      </c>
      <c r="L1411"/>
      <c r="M1411"/>
      <c r="N1411" s="2">
        <v>44258</v>
      </c>
      <c r="O1411" s="21">
        <v>385.79000854492188</v>
      </c>
      <c r="P1411" s="21">
        <v>386.82998657226563</v>
      </c>
      <c r="Q1411" s="21">
        <v>381.30999755859375</v>
      </c>
      <c r="R1411" s="21">
        <v>381.42001342773438</v>
      </c>
      <c r="S1411">
        <v>119940200</v>
      </c>
      <c r="T1411" s="16">
        <f>(SP500_Data[[#This Row],[Close]]-R1412)/R1412</f>
        <v>-1.3245705500087912E-2</v>
      </c>
      <c r="U1411" s="21">
        <v>107160000</v>
      </c>
    </row>
    <row r="1412" spans="1:21" x14ac:dyDescent="0.25">
      <c r="A1412" s="2">
        <v>44257</v>
      </c>
      <c r="B1412" s="21">
        <v>237.00999450683591</v>
      </c>
      <c r="C1412" s="21">
        <v>237.30000305175781</v>
      </c>
      <c r="D1412" s="21">
        <v>233.44999694824219</v>
      </c>
      <c r="E1412" s="21">
        <v>233.8699951171875</v>
      </c>
      <c r="F1412" s="16">
        <f>(StockData[[#This Row],[Close]]-E1413)/E1413</f>
        <v>-1.2956897495508143E-2</v>
      </c>
      <c r="G1412" s="21">
        <v>22812500</v>
      </c>
      <c r="H1412" s="21">
        <f>IF(ISNUMBER(E1412),MAX($E$2:E1412),"")</f>
        <v>542.07000732421875</v>
      </c>
      <c r="I1412" s="21">
        <f>IF(AND(ISNUMBER(E1412),ISNUMBER(H1412)),E1412/H1412-1,"")</f>
        <v>-0.56856127076348839</v>
      </c>
      <c r="L1412"/>
      <c r="M1412"/>
      <c r="N1412" s="2">
        <v>44257</v>
      </c>
      <c r="O1412" s="21">
        <v>389.82000732421869</v>
      </c>
      <c r="P1412" s="21">
        <v>390.07000732421869</v>
      </c>
      <c r="Q1412" s="21">
        <v>386</v>
      </c>
      <c r="R1412" s="21">
        <v>386.54000854492188</v>
      </c>
      <c r="S1412">
        <v>79595300</v>
      </c>
      <c r="T1412" s="16">
        <f>(SP500_Data[[#This Row],[Close]]-R1413)/R1413</f>
        <v>-7.8032191902133183E-3</v>
      </c>
      <c r="U1412" s="21">
        <v>49989100</v>
      </c>
    </row>
    <row r="1413" spans="1:21" x14ac:dyDescent="0.25">
      <c r="A1413" s="2">
        <v>44256</v>
      </c>
      <c r="B1413" s="21">
        <v>235.8999938964844</v>
      </c>
      <c r="C1413" s="21">
        <v>237.47000122070313</v>
      </c>
      <c r="D1413" s="21">
        <v>233.1499938964844</v>
      </c>
      <c r="E1413" s="21">
        <v>236.94000244140625</v>
      </c>
      <c r="F1413" s="16">
        <f>(StockData[[#This Row],[Close]]-E1414)/E1414</f>
        <v>1.9623020323514161E-2</v>
      </c>
      <c r="G1413" s="21">
        <v>25324000</v>
      </c>
      <c r="H1413" s="21">
        <f>IF(ISNUMBER(E1413),MAX($E$2:E1413),"")</f>
        <v>542.07000732421875</v>
      </c>
      <c r="I1413" s="21">
        <f>IF(AND(ISNUMBER(E1413),ISNUMBER(H1413)),E1413/H1413-1,"")</f>
        <v>-0.5628977821315071</v>
      </c>
      <c r="L1413"/>
      <c r="M1413"/>
      <c r="N1413" s="2">
        <v>44256</v>
      </c>
      <c r="O1413" s="21">
        <v>385.58999633789063</v>
      </c>
      <c r="P1413" s="21">
        <v>390.92001342773438</v>
      </c>
      <c r="Q1413" s="21">
        <v>380.57000732421869</v>
      </c>
      <c r="R1413" s="21">
        <v>389.57998657226563</v>
      </c>
      <c r="S1413">
        <v>105348800</v>
      </c>
      <c r="T1413" s="16">
        <f>(SP500_Data[[#This Row],[Close]]-R1414)/R1414</f>
        <v>2.4240197643769442E-2</v>
      </c>
      <c r="U1413" s="21">
        <v>45303600</v>
      </c>
    </row>
    <row r="1414" spans="1:21" x14ac:dyDescent="0.25">
      <c r="A1414" s="2">
        <v>44253</v>
      </c>
      <c r="B1414" s="21">
        <v>231.52999877929688</v>
      </c>
      <c r="C1414" s="21">
        <v>235.3699951171875</v>
      </c>
      <c r="D1414" s="21">
        <v>229.53999328613281</v>
      </c>
      <c r="E1414" s="21">
        <v>232.3800048828125</v>
      </c>
      <c r="F1414" s="16">
        <f>(StockData[[#This Row],[Close]]-E1415)/E1415</f>
        <v>1.4804136898235102E-2</v>
      </c>
      <c r="G1414" s="21">
        <v>37819200</v>
      </c>
      <c r="H1414" s="21">
        <f>IF(ISNUMBER(E1414),MAX($E$2:E1414),"")</f>
        <v>542.07000732421875</v>
      </c>
      <c r="I1414" s="21">
        <f>IF(AND(ISNUMBER(E1414),ISNUMBER(H1414)),E1414/H1414-1,"")</f>
        <v>-0.57130997520063276</v>
      </c>
      <c r="L1414"/>
      <c r="M1414"/>
      <c r="N1414" s="2">
        <v>44253</v>
      </c>
      <c r="O1414" s="21">
        <v>384.35000610351563</v>
      </c>
      <c r="P1414" s="21">
        <v>385.57998657226563</v>
      </c>
      <c r="Q1414" s="21">
        <v>378.23001098632813</v>
      </c>
      <c r="R1414" s="21">
        <v>380.3599853515625</v>
      </c>
      <c r="S1414">
        <v>152701600</v>
      </c>
      <c r="T1414" s="16">
        <f>(SP500_Data[[#This Row],[Close]]-R1415)/R1415</f>
        <v>-5.1526202230825222E-3</v>
      </c>
      <c r="U1414" s="21">
        <v>52547700</v>
      </c>
    </row>
    <row r="1415" spans="1:21" x14ac:dyDescent="0.25">
      <c r="A1415" s="2">
        <v>44252</v>
      </c>
      <c r="B1415" s="21">
        <v>232.08000183105469</v>
      </c>
      <c r="C1415" s="21">
        <v>234.58999633789065</v>
      </c>
      <c r="D1415" s="21">
        <v>227.8800048828125</v>
      </c>
      <c r="E1415" s="21">
        <v>228.99000549316409</v>
      </c>
      <c r="F1415" s="16">
        <f>(StockData[[#This Row],[Close]]-E1416)/E1416</f>
        <v>-2.3704956240681887E-2</v>
      </c>
      <c r="G1415" s="21">
        <v>39542200</v>
      </c>
      <c r="H1415" s="21">
        <f>IF(ISNUMBER(E1415),MAX($E$2:E1415),"")</f>
        <v>542.07000732421875</v>
      </c>
      <c r="I1415" s="21">
        <f>IF(AND(ISNUMBER(E1415),ISNUMBER(H1415)),E1415/H1415-1,"")</f>
        <v>-0.57756377884932064</v>
      </c>
      <c r="L1415"/>
      <c r="M1415"/>
      <c r="N1415" s="2">
        <v>44252</v>
      </c>
      <c r="O1415" s="21">
        <v>390.41000366210938</v>
      </c>
      <c r="P1415" s="21">
        <v>391.8800048828125</v>
      </c>
      <c r="Q1415" s="21">
        <v>380.77999877929688</v>
      </c>
      <c r="R1415" s="21">
        <v>382.32998657226563</v>
      </c>
      <c r="S1415">
        <v>146670500</v>
      </c>
      <c r="T1415" s="16">
        <f>(SP500_Data[[#This Row],[Close]]-R1416)/R1416</f>
        <v>-2.4095777385022759E-2</v>
      </c>
      <c r="U1415" s="21">
        <v>51034700</v>
      </c>
    </row>
    <row r="1416" spans="1:21" x14ac:dyDescent="0.25">
      <c r="A1416" s="2">
        <v>44251</v>
      </c>
      <c r="B1416" s="21">
        <v>230.00999450683591</v>
      </c>
      <c r="C1416" s="21">
        <v>235.19999694824219</v>
      </c>
      <c r="D1416" s="21">
        <v>229</v>
      </c>
      <c r="E1416" s="21">
        <v>234.55000305175781</v>
      </c>
      <c r="F1416" s="16">
        <f>(StockData[[#This Row],[Close]]-E1417)/E1417</f>
        <v>5.4871983360612418E-3</v>
      </c>
      <c r="G1416" s="21">
        <v>26339700</v>
      </c>
      <c r="H1416" s="21">
        <f>IF(ISNUMBER(E1416),MAX($E$2:E1416),"")</f>
        <v>542.07000732421875</v>
      </c>
      <c r="I1416" s="21">
        <f>IF(AND(ISNUMBER(E1416),ISNUMBER(H1416)),E1416/H1416-1,"")</f>
        <v>-0.56730680561068092</v>
      </c>
      <c r="L1416"/>
      <c r="M1416"/>
      <c r="N1416" s="2">
        <v>44251</v>
      </c>
      <c r="O1416" s="21">
        <v>386.32998657226563</v>
      </c>
      <c r="P1416" s="21">
        <v>392.23001098632813</v>
      </c>
      <c r="Q1416" s="21">
        <v>385.26998901367188</v>
      </c>
      <c r="R1416" s="21">
        <v>391.76998901367188</v>
      </c>
      <c r="S1416">
        <v>72433900</v>
      </c>
      <c r="T1416" s="16">
        <f>(SP500_Data[[#This Row],[Close]]-R1417)/R1417</f>
        <v>1.1019326486895161E-2</v>
      </c>
      <c r="U1416" s="21">
        <v>71677200</v>
      </c>
    </row>
    <row r="1417" spans="1:21" x14ac:dyDescent="0.25">
      <c r="A1417" s="2">
        <v>44250</v>
      </c>
      <c r="B1417" s="21">
        <v>230.33000183105469</v>
      </c>
      <c r="C1417" s="21">
        <v>234.83000183105469</v>
      </c>
      <c r="D1417" s="21">
        <v>228.72999572753903</v>
      </c>
      <c r="E1417" s="21">
        <v>233.27000427246097</v>
      </c>
      <c r="F1417" s="16">
        <f>(StockData[[#This Row],[Close]]-E1418)/E1418</f>
        <v>-5.2875794781479888E-3</v>
      </c>
      <c r="G1417" s="21">
        <v>30228700</v>
      </c>
      <c r="H1417" s="21">
        <f>IF(ISNUMBER(E1417),MAX($E$2:E1417),"")</f>
        <v>542.07000732421875</v>
      </c>
      <c r="I1417" s="21">
        <f>IF(AND(ISNUMBER(E1417),ISNUMBER(H1417)),E1417/H1417-1,"")</f>
        <v>-0.5696681219757298</v>
      </c>
      <c r="L1417"/>
      <c r="M1417"/>
      <c r="N1417" s="2">
        <v>44250</v>
      </c>
      <c r="O1417" s="21">
        <v>384.66000366210938</v>
      </c>
      <c r="P1417" s="21">
        <v>388.95001220703131</v>
      </c>
      <c r="Q1417" s="21">
        <v>380.20001220703131</v>
      </c>
      <c r="R1417" s="21">
        <v>387.5</v>
      </c>
      <c r="S1417">
        <v>107284100</v>
      </c>
      <c r="T1417" s="16">
        <f>(SP500_Data[[#This Row],[Close]]-R1418)/R1418</f>
        <v>1.2143793044092747E-3</v>
      </c>
      <c r="U1417" s="21">
        <v>68766800</v>
      </c>
    </row>
    <row r="1418" spans="1:21" x14ac:dyDescent="0.25">
      <c r="A1418" s="2">
        <v>44249</v>
      </c>
      <c r="B1418" s="21">
        <v>237.41999816894531</v>
      </c>
      <c r="C1418" s="21">
        <v>237.92999267578125</v>
      </c>
      <c r="D1418" s="21">
        <v>232.3999938964844</v>
      </c>
      <c r="E1418" s="21">
        <v>234.50999450683591</v>
      </c>
      <c r="F1418" s="16">
        <f>(StockData[[#This Row],[Close]]-E1419)/E1419</f>
        <v>-2.6808344113965168E-2</v>
      </c>
      <c r="G1418" s="21">
        <v>36446900</v>
      </c>
      <c r="H1418" s="21">
        <f>IF(ISNUMBER(E1418),MAX($E$2:E1418),"")</f>
        <v>542.07000732421875</v>
      </c>
      <c r="I1418" s="21">
        <f>IF(AND(ISNUMBER(E1418),ISNUMBER(H1418)),E1418/H1418-1,"")</f>
        <v>-0.56738061258096395</v>
      </c>
      <c r="L1418"/>
      <c r="M1418"/>
      <c r="N1418" s="2">
        <v>44249</v>
      </c>
      <c r="O1418" s="21">
        <v>387.05999755859375</v>
      </c>
      <c r="P1418" s="21">
        <v>389.6199951171875</v>
      </c>
      <c r="Q1418" s="21">
        <v>386.739990234375</v>
      </c>
      <c r="R1418" s="21">
        <v>387.02999877929688</v>
      </c>
      <c r="S1418">
        <v>67414200</v>
      </c>
      <c r="T1418" s="16">
        <f>(SP500_Data[[#This Row],[Close]]-R1419)/R1419</f>
        <v>-7.6917160459177543E-3</v>
      </c>
      <c r="U1418" s="21">
        <v>107997700</v>
      </c>
    </row>
    <row r="1419" spans="1:21" x14ac:dyDescent="0.25">
      <c r="A1419" s="2">
        <v>44246</v>
      </c>
      <c r="B1419" s="21">
        <v>243.75</v>
      </c>
      <c r="C1419" s="21">
        <v>243.86000061035156</v>
      </c>
      <c r="D1419" s="21">
        <v>240.17999267578125</v>
      </c>
      <c r="E1419" s="21">
        <v>240.97000122070313</v>
      </c>
      <c r="F1419" s="16">
        <f>(StockData[[#This Row],[Close]]-E1420)/E1420</f>
        <v>-1.1567300312117008E-2</v>
      </c>
      <c r="G1419" s="21">
        <v>25262600</v>
      </c>
      <c r="H1419" s="21">
        <f>IF(ISNUMBER(E1419),MAX($E$2:E1419),"")</f>
        <v>542.07000732421875</v>
      </c>
      <c r="I1419" s="21">
        <f>IF(AND(ISNUMBER(E1419),ISNUMBER(H1419)),E1419/H1419-1,"")</f>
        <v>-0.55546332030029477</v>
      </c>
      <c r="L1419"/>
      <c r="M1419"/>
      <c r="N1419" s="2">
        <v>44246</v>
      </c>
      <c r="O1419" s="21">
        <v>392.07000732421869</v>
      </c>
      <c r="P1419" s="21">
        <v>392.3800048828125</v>
      </c>
      <c r="Q1419" s="21">
        <v>389.54998779296869</v>
      </c>
      <c r="R1419" s="21">
        <v>390.02999877929688</v>
      </c>
      <c r="S1419">
        <v>83241000</v>
      </c>
      <c r="T1419" s="16">
        <f>(SP500_Data[[#This Row],[Close]]-R1420)/R1420</f>
        <v>-1.7659767589335499E-3</v>
      </c>
      <c r="U1419" s="21">
        <v>66426200</v>
      </c>
    </row>
    <row r="1420" spans="1:21" x14ac:dyDescent="0.25">
      <c r="A1420" s="2">
        <v>44245</v>
      </c>
      <c r="B1420" s="21">
        <v>241.80000305175781</v>
      </c>
      <c r="C1420" s="21">
        <v>243.92999267578125</v>
      </c>
      <c r="D1420" s="21">
        <v>240.86000061035156</v>
      </c>
      <c r="E1420" s="21">
        <v>243.78999328613281</v>
      </c>
      <c r="F1420" s="16">
        <f>(StockData[[#This Row],[Close]]-E1421)/E1421</f>
        <v>-1.6789666962865469E-3</v>
      </c>
      <c r="G1420" s="21">
        <v>16925600</v>
      </c>
      <c r="H1420" s="21">
        <f>IF(ISNUMBER(E1420),MAX($E$2:E1420),"")</f>
        <v>542.07000732421875</v>
      </c>
      <c r="I1420" s="21">
        <f>IF(AND(ISNUMBER(E1420),ISNUMBER(H1420)),E1420/H1420-1,"")</f>
        <v>-0.55026105485980337</v>
      </c>
      <c r="L1420"/>
      <c r="M1420"/>
      <c r="N1420" s="2">
        <v>44245</v>
      </c>
      <c r="O1420" s="21">
        <v>389.58999633789063</v>
      </c>
      <c r="P1420" s="21">
        <v>391.51998901367188</v>
      </c>
      <c r="Q1420" s="21">
        <v>387.739990234375</v>
      </c>
      <c r="R1420" s="21">
        <v>390.72000122070313</v>
      </c>
      <c r="S1420">
        <v>59712800</v>
      </c>
      <c r="T1420" s="16">
        <f>(SP500_Data[[#This Row],[Close]]-R1421)/R1421</f>
        <v>-4.2560038874348682E-3</v>
      </c>
      <c r="U1420" s="21">
        <v>110210800</v>
      </c>
    </row>
    <row r="1421" spans="1:21" x14ac:dyDescent="0.25">
      <c r="A1421" s="2">
        <v>44244</v>
      </c>
      <c r="B1421" s="21">
        <v>241.32000732421875</v>
      </c>
      <c r="C1421" s="21">
        <v>244.30999755859375</v>
      </c>
      <c r="D1421" s="21">
        <v>240.94000244140625</v>
      </c>
      <c r="E1421" s="21">
        <v>244.19999694824219</v>
      </c>
      <c r="F1421" s="16">
        <f>(StockData[[#This Row],[Close]]-E1422)/E1422</f>
        <v>2.0517029391107938E-3</v>
      </c>
      <c r="G1421" s="21">
        <v>21653500</v>
      </c>
      <c r="H1421" s="21">
        <f>IF(ISNUMBER(E1421),MAX($E$2:E1421),"")</f>
        <v>542.07000732421875</v>
      </c>
      <c r="I1421" s="21">
        <f>IF(AND(ISNUMBER(E1421),ISNUMBER(H1421)),E1421/H1421-1,"")</f>
        <v>-0.54950468823451581</v>
      </c>
      <c r="L1421"/>
      <c r="M1421"/>
      <c r="N1421" s="2">
        <v>44244</v>
      </c>
      <c r="O1421" s="21">
        <v>390.42001342773438</v>
      </c>
      <c r="P1421" s="21">
        <v>392.66000366210938</v>
      </c>
      <c r="Q1421" s="21">
        <v>389.32998657226563</v>
      </c>
      <c r="R1421" s="21">
        <v>392.3900146484375</v>
      </c>
      <c r="S1421">
        <v>52290600</v>
      </c>
      <c r="T1421" s="16">
        <f>(SP500_Data[[#This Row],[Close]]-R1422)/R1422</f>
        <v>2.294847266636097E-4</v>
      </c>
      <c r="U1421" s="21">
        <v>78520700</v>
      </c>
    </row>
    <row r="1422" spans="1:21" x14ac:dyDescent="0.25">
      <c r="A1422" s="2">
        <v>44243</v>
      </c>
      <c r="B1422" s="21">
        <v>245.02999877929688</v>
      </c>
      <c r="C1422" s="21">
        <v>246.1300048828125</v>
      </c>
      <c r="D1422" s="21">
        <v>242.91999816894531</v>
      </c>
      <c r="E1422" s="21">
        <v>243.69999694824219</v>
      </c>
      <c r="F1422" s="16">
        <f>(StockData[[#This Row],[Close]]-E1423)/E1423</f>
        <v>-5.265555802266792E-3</v>
      </c>
      <c r="G1422" s="21">
        <v>26728500</v>
      </c>
      <c r="H1422" s="21">
        <f>IF(ISNUMBER(E1422),MAX($E$2:E1422),"")</f>
        <v>542.07000732421875</v>
      </c>
      <c r="I1422" s="21">
        <f>IF(AND(ISNUMBER(E1422),ISNUMBER(H1422)),E1422/H1422-1,"")</f>
        <v>-0.55042707831927284</v>
      </c>
      <c r="L1422"/>
      <c r="M1422"/>
      <c r="N1422" s="2">
        <v>44243</v>
      </c>
      <c r="O1422" s="21">
        <v>393.95999145507813</v>
      </c>
      <c r="P1422" s="21">
        <v>394.17001342773438</v>
      </c>
      <c r="Q1422" s="21">
        <v>391.52999877929688</v>
      </c>
      <c r="R1422" s="21">
        <v>392.29998779296869</v>
      </c>
      <c r="S1422">
        <v>50972400</v>
      </c>
      <c r="T1422" s="16">
        <f>(SP500_Data[[#This Row],[Close]]-R1423)/R1423</f>
        <v>-8.6600153520588192E-4</v>
      </c>
      <c r="U1422" s="21">
        <v>49455300</v>
      </c>
    </row>
    <row r="1423" spans="1:21" x14ac:dyDescent="0.25">
      <c r="A1423" s="2">
        <v>44239</v>
      </c>
      <c r="B1423" s="21">
        <v>243.92999267578125</v>
      </c>
      <c r="C1423" s="21">
        <v>245.30000305175781</v>
      </c>
      <c r="D1423" s="21">
        <v>242.72999572753903</v>
      </c>
      <c r="E1423" s="21">
        <v>244.99000549316409</v>
      </c>
      <c r="F1423" s="16">
        <f>(StockData[[#This Row],[Close]]-E1424)/E1424</f>
        <v>2.0450733721873141E-3</v>
      </c>
      <c r="G1423" s="21">
        <v>16561100</v>
      </c>
      <c r="H1423" s="21">
        <f>IF(ISNUMBER(E1423),MAX($E$2:E1423),"")</f>
        <v>542.07000732421875</v>
      </c>
      <c r="I1423" s="21">
        <f>IF(AND(ISNUMBER(E1423),ISNUMBER(H1423)),E1423/H1423-1,"")</f>
        <v>-0.54804729613709746</v>
      </c>
      <c r="L1423"/>
      <c r="M1423"/>
      <c r="N1423" s="2">
        <v>44239</v>
      </c>
      <c r="O1423" s="21">
        <v>389.85000610351563</v>
      </c>
      <c r="P1423" s="21">
        <v>392.89999389648438</v>
      </c>
      <c r="Q1423" s="21">
        <v>389.76998901367188</v>
      </c>
      <c r="R1423" s="21">
        <v>392.6400146484375</v>
      </c>
      <c r="S1423">
        <v>50593300</v>
      </c>
      <c r="T1423" s="16">
        <f>(SP500_Data[[#This Row],[Close]]-R1424)/R1424</f>
        <v>4.939784585931889E-3</v>
      </c>
      <c r="U1423" s="21">
        <v>53680500</v>
      </c>
    </row>
    <row r="1424" spans="1:21" x14ac:dyDescent="0.25">
      <c r="A1424" s="2">
        <v>44238</v>
      </c>
      <c r="B1424" s="21">
        <v>244.77999877929688</v>
      </c>
      <c r="C1424" s="21">
        <v>245.1499938964844</v>
      </c>
      <c r="D1424" s="21">
        <v>242.1499938964844</v>
      </c>
      <c r="E1424" s="21">
        <v>244.49000549316409</v>
      </c>
      <c r="F1424" s="16">
        <f>(StockData[[#This Row],[Close]]-E1425)/E1425</f>
        <v>6.8775146963714635E-3</v>
      </c>
      <c r="G1424" s="21">
        <v>15751100</v>
      </c>
      <c r="H1424" s="21">
        <f>IF(ISNUMBER(E1424),MAX($E$2:E1424),"")</f>
        <v>542.07000732421875</v>
      </c>
      <c r="I1424" s="21">
        <f>IF(AND(ISNUMBER(E1424),ISNUMBER(H1424)),E1424/H1424-1,"")</f>
        <v>-0.54896968622185438</v>
      </c>
      <c r="L1424"/>
      <c r="M1424"/>
      <c r="N1424" s="2">
        <v>44238</v>
      </c>
      <c r="O1424" s="21">
        <v>391.239990234375</v>
      </c>
      <c r="P1424" s="21">
        <v>391.69000244140625</v>
      </c>
      <c r="Q1424" s="21">
        <v>388.10000610351563</v>
      </c>
      <c r="R1424" s="21">
        <v>390.70999145507813</v>
      </c>
      <c r="S1424">
        <v>42913300</v>
      </c>
      <c r="T1424" s="16">
        <f>(SP500_Data[[#This Row],[Close]]-R1425)/R1425</f>
        <v>1.6150658954552292E-3</v>
      </c>
      <c r="U1424" s="21">
        <v>39000400</v>
      </c>
    </row>
    <row r="1425" spans="1:21" x14ac:dyDescent="0.25">
      <c r="A1425" s="2">
        <v>44237</v>
      </c>
      <c r="B1425" s="21">
        <v>245</v>
      </c>
      <c r="C1425" s="21">
        <v>245.91999816894531</v>
      </c>
      <c r="D1425" s="21">
        <v>240.88999938964844</v>
      </c>
      <c r="E1425" s="21">
        <v>242.82000732421875</v>
      </c>
      <c r="F1425" s="16">
        <f>(StockData[[#This Row],[Close]]-E1426)/E1426</f>
        <v>-3.8971035467530589E-3</v>
      </c>
      <c r="G1425" s="21">
        <v>22186700</v>
      </c>
      <c r="H1425" s="21">
        <f>IF(ISNUMBER(E1425),MAX($E$2:E1425),"")</f>
        <v>542.07000732421875</v>
      </c>
      <c r="I1425" s="21">
        <f>IF(AND(ISNUMBER(E1425),ISNUMBER(H1425)),E1425/H1425-1,"")</f>
        <v>-0.5520504657270493</v>
      </c>
      <c r="L1425"/>
      <c r="M1425"/>
      <c r="N1425" s="2">
        <v>44237</v>
      </c>
      <c r="O1425" s="21">
        <v>392.1199951171875</v>
      </c>
      <c r="P1425" s="21">
        <v>392.27999877929688</v>
      </c>
      <c r="Q1425" s="21">
        <v>387.5</v>
      </c>
      <c r="R1425" s="21">
        <v>390.07998657226563</v>
      </c>
      <c r="S1425">
        <v>59154400</v>
      </c>
      <c r="T1425" s="16">
        <f>(SP500_Data[[#This Row],[Close]]-R1426)/R1426</f>
        <v>-4.3565260149743755E-4</v>
      </c>
      <c r="U1425" s="21">
        <v>26457900</v>
      </c>
    </row>
    <row r="1426" spans="1:21" x14ac:dyDescent="0.25">
      <c r="A1426" s="2">
        <v>44236</v>
      </c>
      <c r="B1426" s="21">
        <v>241.8699951171875</v>
      </c>
      <c r="C1426" s="21">
        <v>244.75999450683591</v>
      </c>
      <c r="D1426" s="21">
        <v>241.3800048828125</v>
      </c>
      <c r="E1426" s="21">
        <v>243.77000427246097</v>
      </c>
      <c r="F1426" s="16">
        <f>(StockData[[#This Row],[Close]]-E1427)/E1427</f>
        <v>5.3615005782696431E-3</v>
      </c>
      <c r="G1426" s="21">
        <v>23565000</v>
      </c>
      <c r="H1426" s="21">
        <f>IF(ISNUMBER(E1426),MAX($E$2:E1426),"")</f>
        <v>542.07000732421875</v>
      </c>
      <c r="I1426" s="21">
        <f>IF(AND(ISNUMBER(E1426),ISNUMBER(H1426)),E1426/H1426-1,"")</f>
        <v>-0.55029793019583328</v>
      </c>
      <c r="L1426"/>
      <c r="M1426"/>
      <c r="N1426" s="2">
        <v>44236</v>
      </c>
      <c r="O1426" s="21">
        <v>389.6099853515625</v>
      </c>
      <c r="P1426" s="21">
        <v>390.8900146484375</v>
      </c>
      <c r="Q1426" s="21">
        <v>389.17001342773438</v>
      </c>
      <c r="R1426" s="21">
        <v>390.25</v>
      </c>
      <c r="S1426">
        <v>35551100</v>
      </c>
      <c r="T1426" s="16">
        <f>(SP500_Data[[#This Row],[Close]]-R1427)/R1427</f>
        <v>-6.6582100105718617E-4</v>
      </c>
      <c r="U1426" s="21">
        <v>46201400</v>
      </c>
    </row>
    <row r="1427" spans="1:21" x14ac:dyDescent="0.25">
      <c r="A1427" s="2">
        <v>44235</v>
      </c>
      <c r="B1427" s="21">
        <v>243.1499938964844</v>
      </c>
      <c r="C1427" s="21">
        <v>243.67999267578125</v>
      </c>
      <c r="D1427" s="21">
        <v>240.80999755859375</v>
      </c>
      <c r="E1427" s="21">
        <v>242.47000122070313</v>
      </c>
      <c r="F1427" s="16">
        <f>(StockData[[#This Row],[Close]]-E1428)/E1428</f>
        <v>1.1147988268498494E-3</v>
      </c>
      <c r="G1427" s="21">
        <v>22211900</v>
      </c>
      <c r="H1427" s="21">
        <f>IF(ISNUMBER(E1427),MAX($E$2:E1427),"")</f>
        <v>542.07000732421875</v>
      </c>
      <c r="I1427" s="21">
        <f>IF(AND(ISNUMBER(E1427),ISNUMBER(H1427)),E1427/H1427-1,"")</f>
        <v>-0.55269615004602379</v>
      </c>
      <c r="L1427"/>
      <c r="M1427"/>
      <c r="N1427" s="2">
        <v>44235</v>
      </c>
      <c r="O1427" s="21">
        <v>389.26998901367188</v>
      </c>
      <c r="P1427" s="21">
        <v>390.55999755859375</v>
      </c>
      <c r="Q1427" s="21">
        <v>388.35000610351563</v>
      </c>
      <c r="R1427" s="21">
        <v>390.510009765625</v>
      </c>
      <c r="S1427">
        <v>38365200</v>
      </c>
      <c r="T1427" s="16">
        <f>(SP500_Data[[#This Row],[Close]]-R1428)/R1428</f>
        <v>7.2219400383219121E-3</v>
      </c>
      <c r="U1427" s="21">
        <v>47949000</v>
      </c>
    </row>
    <row r="1428" spans="1:21" x14ac:dyDescent="0.25">
      <c r="A1428" s="2">
        <v>44232</v>
      </c>
      <c r="B1428" s="21">
        <v>242.22999572753903</v>
      </c>
      <c r="C1428" s="21">
        <v>243.27999877929688</v>
      </c>
      <c r="D1428" s="21">
        <v>240.41999816894531</v>
      </c>
      <c r="E1428" s="21">
        <v>242.19999694824219</v>
      </c>
      <c r="F1428" s="16">
        <f>(StockData[[#This Row],[Close]]-E1429)/E1429</f>
        <v>7.8510163100272931E-4</v>
      </c>
      <c r="G1428" s="21">
        <v>18054800</v>
      </c>
      <c r="H1428" s="21">
        <f>IF(ISNUMBER(E1428),MAX($E$2:E1428),"")</f>
        <v>542.07000732421875</v>
      </c>
      <c r="I1428" s="21">
        <f>IF(AND(ISNUMBER(E1428),ISNUMBER(H1428)),E1428/H1428-1,"")</f>
        <v>-0.55319424857354371</v>
      </c>
      <c r="L1428"/>
      <c r="M1428"/>
      <c r="N1428" s="2">
        <v>44232</v>
      </c>
      <c r="O1428" s="21">
        <v>388.20001220703131</v>
      </c>
      <c r="P1428" s="21">
        <v>388.47000122070313</v>
      </c>
      <c r="Q1428" s="21">
        <v>386.1400146484375</v>
      </c>
      <c r="R1428" s="21">
        <v>387.70999145507813</v>
      </c>
      <c r="S1428">
        <v>48669800</v>
      </c>
      <c r="T1428" s="16">
        <f>(SP500_Data[[#This Row],[Close]]-R1429)/R1429</f>
        <v>3.9358580078791439E-3</v>
      </c>
      <c r="U1428" s="21">
        <v>96386700</v>
      </c>
    </row>
    <row r="1429" spans="1:21" x14ac:dyDescent="0.25">
      <c r="A1429" s="2">
        <v>44231</v>
      </c>
      <c r="B1429" s="21">
        <v>242.66000366210935</v>
      </c>
      <c r="C1429" s="21">
        <v>243.24000549316409</v>
      </c>
      <c r="D1429" s="21">
        <v>240.3699951171875</v>
      </c>
      <c r="E1429" s="21">
        <v>242.00999450683591</v>
      </c>
      <c r="F1429" s="16">
        <f>(StockData[[#This Row],[Close]]-E1430)/E1430</f>
        <v>-4.0740966796876171E-3</v>
      </c>
      <c r="G1429" s="21">
        <v>25296100</v>
      </c>
      <c r="H1429" s="21">
        <f>IF(ISNUMBER(E1429),MAX($E$2:E1429),"")</f>
        <v>542.07000732421875</v>
      </c>
      <c r="I1429" s="21">
        <f>IF(AND(ISNUMBER(E1429),ISNUMBER(H1429)),E1429/H1429-1,"")</f>
        <v>-0.55354476130960939</v>
      </c>
      <c r="L1429"/>
      <c r="M1429"/>
      <c r="N1429" s="2">
        <v>44231</v>
      </c>
      <c r="O1429" s="21">
        <v>382.95999145507813</v>
      </c>
      <c r="P1429" s="21">
        <v>386.239990234375</v>
      </c>
      <c r="Q1429" s="21">
        <v>381.97000122070313</v>
      </c>
      <c r="R1429" s="21">
        <v>386.19000244140625</v>
      </c>
      <c r="S1429">
        <v>47142600</v>
      </c>
      <c r="T1429" s="16">
        <f>(SP500_Data[[#This Row],[Close]]-R1430)/R1430</f>
        <v>1.1365709751263161E-2</v>
      </c>
      <c r="U1429" s="21">
        <v>136542300</v>
      </c>
    </row>
    <row r="1430" spans="1:21" x14ac:dyDescent="0.25">
      <c r="A1430" s="2">
        <v>44230</v>
      </c>
      <c r="B1430" s="21">
        <v>239.57000732421875</v>
      </c>
      <c r="C1430" s="21">
        <v>245.08999633789065</v>
      </c>
      <c r="D1430" s="21">
        <v>239.25999450683591</v>
      </c>
      <c r="E1430" s="21">
        <v>243</v>
      </c>
      <c r="F1430" s="16">
        <f>(StockData[[#This Row],[Close]]-E1431)/E1431</f>
        <v>1.4571439911516854E-2</v>
      </c>
      <c r="G1430" s="21">
        <v>27158100</v>
      </c>
      <c r="H1430" s="21">
        <f>IF(ISNUMBER(E1430),MAX($E$2:E1430),"")</f>
        <v>542.07000732421875</v>
      </c>
      <c r="I1430" s="21">
        <f>IF(AND(ISNUMBER(E1430),ISNUMBER(H1430)),E1430/H1430-1,"")</f>
        <v>-0.55171841880811034</v>
      </c>
      <c r="L1430"/>
      <c r="M1430"/>
      <c r="N1430" s="2">
        <v>44230</v>
      </c>
      <c r="O1430" s="21">
        <v>382.44000244140625</v>
      </c>
      <c r="P1430" s="21">
        <v>383.70001220703131</v>
      </c>
      <c r="Q1430" s="21">
        <v>380.48001098632813</v>
      </c>
      <c r="R1430" s="21">
        <v>381.85000610351563</v>
      </c>
      <c r="S1430">
        <v>52427100</v>
      </c>
      <c r="T1430" s="16">
        <f>(SP500_Data[[#This Row],[Close]]-R1431)/R1431</f>
        <v>7.8631455941684779E-4</v>
      </c>
      <c r="U1430" s="21">
        <v>64119500</v>
      </c>
    </row>
    <row r="1431" spans="1:21" x14ac:dyDescent="0.25">
      <c r="A1431" s="2">
        <v>44229</v>
      </c>
      <c r="B1431" s="21">
        <v>241.30000305175781</v>
      </c>
      <c r="C1431" s="21">
        <v>242.30999755859375</v>
      </c>
      <c r="D1431" s="21">
        <v>238.69000244140625</v>
      </c>
      <c r="E1431" s="21">
        <v>239.50999450683591</v>
      </c>
      <c r="F1431" s="16">
        <f>(StockData[[#This Row],[Close]]-E1432)/E1432</f>
        <v>-5.84182738218497E-4</v>
      </c>
      <c r="G1431" s="21">
        <v>25916300</v>
      </c>
      <c r="H1431" s="21">
        <f>IF(ISNUMBER(E1431),MAX($E$2:E1431),"")</f>
        <v>542.07000732421875</v>
      </c>
      <c r="I1431" s="21">
        <f>IF(AND(ISNUMBER(E1431),ISNUMBER(H1431)),E1431/H1431-1,"")</f>
        <v>-0.55815671173339421</v>
      </c>
      <c r="L1431"/>
      <c r="M1431"/>
      <c r="N1431" s="2">
        <v>44229</v>
      </c>
      <c r="O1431" s="21">
        <v>379.64999389648438</v>
      </c>
      <c r="P1431" s="21">
        <v>383.22000122070313</v>
      </c>
      <c r="Q1431" s="21">
        <v>376.32000732421869</v>
      </c>
      <c r="R1431" s="21">
        <v>381.54998779296869</v>
      </c>
      <c r="S1431">
        <v>64450700</v>
      </c>
      <c r="T1431" s="16">
        <f>(SP500_Data[[#This Row],[Close]]-R1432)/R1432</f>
        <v>1.4140224467191405E-2</v>
      </c>
      <c r="U1431" s="21">
        <v>58420500</v>
      </c>
    </row>
    <row r="1432" spans="1:21" x14ac:dyDescent="0.25">
      <c r="A1432" s="2">
        <v>44228</v>
      </c>
      <c r="B1432" s="21">
        <v>235.05999755859375</v>
      </c>
      <c r="C1432" s="21">
        <v>242.5</v>
      </c>
      <c r="D1432" s="21">
        <v>232.42999267578125</v>
      </c>
      <c r="E1432" s="21">
        <v>239.6499938964844</v>
      </c>
      <c r="F1432" s="16">
        <f>(StockData[[#This Row],[Close]]-E1433)/E1433</f>
        <v>3.3152211415923741E-2</v>
      </c>
      <c r="G1432" s="21">
        <v>33314200</v>
      </c>
      <c r="H1432" s="21">
        <f>IF(ISNUMBER(E1432),MAX($E$2:E1432),"")</f>
        <v>542.07000732421875</v>
      </c>
      <c r="I1432" s="21">
        <f>IF(AND(ISNUMBER(E1432),ISNUMBER(H1432)),E1432/H1432-1,"")</f>
        <v>-0.55789844363562657</v>
      </c>
      <c r="L1432"/>
      <c r="M1432"/>
      <c r="N1432" s="2">
        <v>44228</v>
      </c>
      <c r="O1432" s="21">
        <v>373.72000122070313</v>
      </c>
      <c r="P1432" s="21">
        <v>377.33999633789063</v>
      </c>
      <c r="Q1432" s="21">
        <v>370.3800048828125</v>
      </c>
      <c r="R1432" s="21">
        <v>376.23001098632813</v>
      </c>
      <c r="S1432">
        <v>75817600</v>
      </c>
      <c r="T1432" s="16">
        <f>(SP500_Data[[#This Row],[Close]]-R1433)/R1433</f>
        <v>1.6645509066376855E-2</v>
      </c>
      <c r="U1432" s="21">
        <v>63865300</v>
      </c>
    </row>
    <row r="1433" spans="1:21" x14ac:dyDescent="0.25">
      <c r="A1433" s="2">
        <v>44225</v>
      </c>
      <c r="B1433" s="21">
        <v>235.99000549316409</v>
      </c>
      <c r="C1433" s="21">
        <v>238.02000427246097</v>
      </c>
      <c r="D1433" s="21">
        <v>231.3500061035156</v>
      </c>
      <c r="E1433" s="21">
        <v>231.96000671386719</v>
      </c>
      <c r="F1433" s="16">
        <f>(StockData[[#This Row],[Close]]-E1434)/E1434</f>
        <v>-2.9171666076146678E-2</v>
      </c>
      <c r="G1433" s="21">
        <v>42503100</v>
      </c>
      <c r="H1433" s="21">
        <f>IF(ISNUMBER(E1433),MAX($E$2:E1433),"")</f>
        <v>542.07000732421875</v>
      </c>
      <c r="I1433" s="21">
        <f>IF(AND(ISNUMBER(E1433),ISNUMBER(H1433)),E1433/H1433-1,"")</f>
        <v>-0.57208477949393521</v>
      </c>
      <c r="L1433"/>
      <c r="M1433"/>
      <c r="N1433" s="2">
        <v>44225</v>
      </c>
      <c r="O1433" s="21">
        <v>375.6300048828125</v>
      </c>
      <c r="P1433" s="21">
        <v>376.67001342773438</v>
      </c>
      <c r="Q1433" s="21">
        <v>368.26998901367188</v>
      </c>
      <c r="R1433" s="21">
        <v>370.07000732421869</v>
      </c>
      <c r="S1433">
        <v>126765100</v>
      </c>
      <c r="T1433" s="16">
        <f>(SP500_Data[[#This Row],[Close]]-R1434)/R1434</f>
        <v>-2.0019589176818332E-2</v>
      </c>
      <c r="U1433" s="21">
        <v>69216200</v>
      </c>
    </row>
    <row r="1434" spans="1:21" x14ac:dyDescent="0.25">
      <c r="A1434" s="2">
        <v>44224</v>
      </c>
      <c r="B1434" s="21">
        <v>235.61000061035156</v>
      </c>
      <c r="C1434" s="21">
        <v>242.63999938964844</v>
      </c>
      <c r="D1434" s="21">
        <v>235.08999633789065</v>
      </c>
      <c r="E1434" s="21">
        <v>238.92999267578125</v>
      </c>
      <c r="F1434" s="16">
        <f>(StockData[[#This Row],[Close]]-E1435)/E1435</f>
        <v>2.5890935754927336E-2</v>
      </c>
      <c r="G1434" s="21">
        <v>49111200</v>
      </c>
      <c r="H1434" s="21">
        <f>IF(ISNUMBER(E1434),MAX($E$2:E1434),"")</f>
        <v>542.07000732421875</v>
      </c>
      <c r="I1434" s="21">
        <f>IF(AND(ISNUMBER(E1434),ISNUMBER(H1434)),E1434/H1434-1,"")</f>
        <v>-0.55922668760960559</v>
      </c>
      <c r="L1434"/>
      <c r="M1434"/>
      <c r="N1434" s="2">
        <v>44224</v>
      </c>
      <c r="O1434" s="21">
        <v>376.3599853515625</v>
      </c>
      <c r="P1434" s="21">
        <v>381.92999267578131</v>
      </c>
      <c r="Q1434" s="21">
        <v>375.8900146484375</v>
      </c>
      <c r="R1434" s="21">
        <v>377.6300048828125</v>
      </c>
      <c r="S1434">
        <v>94198100</v>
      </c>
      <c r="T1434" s="16">
        <f>(SP500_Data[[#This Row],[Close]]-R1435)/R1435</f>
        <v>8.6002008205129377E-3</v>
      </c>
      <c r="U1434" s="21">
        <v>57698600</v>
      </c>
    </row>
    <row r="1435" spans="1:21" x14ac:dyDescent="0.25">
      <c r="A1435" s="2">
        <v>44223</v>
      </c>
      <c r="B1435" s="21">
        <v>238</v>
      </c>
      <c r="C1435" s="21">
        <v>240.44000244140625</v>
      </c>
      <c r="D1435" s="21">
        <v>230.13999938964844</v>
      </c>
      <c r="E1435" s="21">
        <v>232.8999938964844</v>
      </c>
      <c r="F1435" s="16">
        <f>(StockData[[#This Row],[Close]]-E1436)/E1436</f>
        <v>2.453372620571844E-3</v>
      </c>
      <c r="G1435" s="21">
        <v>69870600</v>
      </c>
      <c r="H1435" s="21">
        <f>IF(ISNUMBER(E1435),MAX($E$2:E1435),"")</f>
        <v>542.07000732421875</v>
      </c>
      <c r="I1435" s="21">
        <f>IF(AND(ISNUMBER(E1435),ISNUMBER(H1435)),E1435/H1435-1,"")</f>
        <v>-0.5703507097798457</v>
      </c>
      <c r="L1435"/>
      <c r="M1435"/>
      <c r="N1435" s="2">
        <v>44223</v>
      </c>
      <c r="O1435" s="21">
        <v>380.22000122070313</v>
      </c>
      <c r="P1435" s="21">
        <v>380.32000732421869</v>
      </c>
      <c r="Q1435" s="21">
        <v>372.010009765625</v>
      </c>
      <c r="R1435" s="21">
        <v>374.41000366210938</v>
      </c>
      <c r="S1435">
        <v>123351100</v>
      </c>
      <c r="T1435" s="16">
        <f>(SP500_Data[[#This Row],[Close]]-R1436)/R1436</f>
        <v>-2.4440461382450474E-2</v>
      </c>
      <c r="U1435" s="21">
        <v>57735400</v>
      </c>
    </row>
    <row r="1436" spans="1:21" x14ac:dyDescent="0.25">
      <c r="A1436" s="2">
        <v>44222</v>
      </c>
      <c r="B1436" s="21">
        <v>231.86000061035156</v>
      </c>
      <c r="C1436" s="21">
        <v>234.17999267578125</v>
      </c>
      <c r="D1436" s="21">
        <v>230.08000183105469</v>
      </c>
      <c r="E1436" s="21">
        <v>232.33000183105469</v>
      </c>
      <c r="F1436" s="16">
        <f>(StockData[[#This Row],[Close]]-E1437)/E1437</f>
        <v>1.2198854470653039E-2</v>
      </c>
      <c r="G1436" s="21">
        <v>49169600</v>
      </c>
      <c r="H1436" s="21">
        <f>IF(ISNUMBER(E1436),MAX($E$2:E1436),"")</f>
        <v>542.07000732421875</v>
      </c>
      <c r="I1436" s="21">
        <f>IF(AND(ISNUMBER(E1436),ISNUMBER(H1436)),E1436/H1436-1,"")</f>
        <v>-0.5714022198389308</v>
      </c>
      <c r="L1436"/>
      <c r="M1436"/>
      <c r="N1436" s="2">
        <v>44222</v>
      </c>
      <c r="O1436" s="21">
        <v>385.41000366210938</v>
      </c>
      <c r="P1436" s="21">
        <v>385.85000610351563</v>
      </c>
      <c r="Q1436" s="21">
        <v>383.54000854492188</v>
      </c>
      <c r="R1436" s="21">
        <v>383.79000854492188</v>
      </c>
      <c r="S1436">
        <v>42665300</v>
      </c>
      <c r="T1436" s="16">
        <f>(SP500_Data[[#This Row],[Close]]-R1437)/R1437</f>
        <v>-1.5609305149728971E-3</v>
      </c>
      <c r="U1436" s="21">
        <v>74098300</v>
      </c>
    </row>
    <row r="1437" spans="1:21" x14ac:dyDescent="0.25">
      <c r="A1437" s="2">
        <v>44221</v>
      </c>
      <c r="B1437" s="21">
        <v>229.1199951171875</v>
      </c>
      <c r="C1437" s="21">
        <v>229.77999877929688</v>
      </c>
      <c r="D1437" s="21">
        <v>224.22000122070313</v>
      </c>
      <c r="E1437" s="21">
        <v>229.52999877929688</v>
      </c>
      <c r="F1437" s="16">
        <f>(StockData[[#This Row],[Close]]-E1438)/E1438</f>
        <v>1.5844221639333547E-2</v>
      </c>
      <c r="G1437" s="21">
        <v>33152100</v>
      </c>
      <c r="H1437" s="21">
        <f>IF(ISNUMBER(E1437),MAX($E$2:E1437),"")</f>
        <v>542.07000732421875</v>
      </c>
      <c r="I1437" s="21">
        <f>IF(AND(ISNUMBER(E1437),ISNUMBER(H1437)),E1437/H1437-1,"")</f>
        <v>-0.57656760994339207</v>
      </c>
      <c r="L1437"/>
      <c r="M1437"/>
      <c r="N1437" s="2">
        <v>44221</v>
      </c>
      <c r="O1437" s="21">
        <v>383.67001342773438</v>
      </c>
      <c r="P1437" s="21">
        <v>384.76998901367188</v>
      </c>
      <c r="Q1437" s="21">
        <v>378.45999145507813</v>
      </c>
      <c r="R1437" s="21">
        <v>384.3900146484375</v>
      </c>
      <c r="S1437">
        <v>70402000</v>
      </c>
      <c r="T1437" s="16">
        <f>(SP500_Data[[#This Row],[Close]]-R1438)/R1438</f>
        <v>3.943819855746101E-3</v>
      </c>
      <c r="U1437" s="21">
        <v>42458900</v>
      </c>
    </row>
    <row r="1438" spans="1:21" x14ac:dyDescent="0.25">
      <c r="A1438" s="2">
        <v>44218</v>
      </c>
      <c r="B1438" s="21">
        <v>227.08000183105469</v>
      </c>
      <c r="C1438" s="21">
        <v>230.07000732421875</v>
      </c>
      <c r="D1438" s="21">
        <v>225.80000305175781</v>
      </c>
      <c r="E1438" s="21">
        <v>225.94999694824219</v>
      </c>
      <c r="F1438" s="16">
        <f>(StockData[[#This Row],[Close]]-E1439)/E1439</f>
        <v>4.3561173588546756E-3</v>
      </c>
      <c r="G1438" s="21">
        <v>30172700</v>
      </c>
      <c r="H1438" s="21">
        <f>IF(ISNUMBER(E1438),MAX($E$2:E1438),"")</f>
        <v>542.07000732421875</v>
      </c>
      <c r="I1438" s="21">
        <f>IF(AND(ISNUMBER(E1438),ISNUMBER(H1438)),E1438/H1438-1,"")</f>
        <v>-0.58317192632814541</v>
      </c>
      <c r="L1438"/>
      <c r="M1438"/>
      <c r="N1438" s="2">
        <v>44218</v>
      </c>
      <c r="O1438" s="21">
        <v>382.25</v>
      </c>
      <c r="P1438" s="21">
        <v>384.1300048828125</v>
      </c>
      <c r="Q1438" s="21">
        <v>381.83999633789063</v>
      </c>
      <c r="R1438" s="21">
        <v>382.8800048828125</v>
      </c>
      <c r="S1438">
        <v>52860500</v>
      </c>
      <c r="T1438" s="16">
        <f>(SP500_Data[[#This Row],[Close]]-R1439)/R1439</f>
        <v>-3.53941647440952E-3</v>
      </c>
      <c r="U1438" s="21">
        <v>48944300</v>
      </c>
    </row>
    <row r="1439" spans="1:21" x14ac:dyDescent="0.25">
      <c r="A1439" s="2">
        <v>44217</v>
      </c>
      <c r="B1439" s="21">
        <v>224.69999694824219</v>
      </c>
      <c r="C1439" s="21">
        <v>226.30000305175781</v>
      </c>
      <c r="D1439" s="21">
        <v>222.41999816894531</v>
      </c>
      <c r="E1439" s="21">
        <v>224.97000122070313</v>
      </c>
      <c r="F1439" s="16">
        <f>(StockData[[#This Row],[Close]]-E1440)/E1440</f>
        <v>2.8082593077321219E-3</v>
      </c>
      <c r="G1439" s="21">
        <v>30709400</v>
      </c>
      <c r="H1439" s="21">
        <f>IF(ISNUMBER(E1439),MAX($E$2:E1439),"")</f>
        <v>542.07000732421875</v>
      </c>
      <c r="I1439" s="21">
        <f>IF(AND(ISNUMBER(E1439),ISNUMBER(H1439)),E1439/H1439-1,"")</f>
        <v>-0.58497980301251795</v>
      </c>
      <c r="L1439"/>
      <c r="M1439"/>
      <c r="N1439" s="2">
        <v>44217</v>
      </c>
      <c r="O1439" s="21">
        <v>384.489990234375</v>
      </c>
      <c r="P1439" s="21">
        <v>384.95001220703131</v>
      </c>
      <c r="Q1439" s="21">
        <v>383.25</v>
      </c>
      <c r="R1439" s="21">
        <v>384.239990234375</v>
      </c>
      <c r="S1439">
        <v>47840100</v>
      </c>
      <c r="T1439" s="16">
        <f>(SP500_Data[[#This Row],[Close]]-R1440)/R1440</f>
        <v>9.1165587169023924E-4</v>
      </c>
      <c r="U1439" s="21">
        <v>50749900</v>
      </c>
    </row>
    <row r="1440" spans="1:21" x14ac:dyDescent="0.25">
      <c r="A1440" s="2">
        <v>44216</v>
      </c>
      <c r="B1440" s="21">
        <v>217.69999694824219</v>
      </c>
      <c r="C1440" s="21">
        <v>225.78999328613281</v>
      </c>
      <c r="D1440" s="21">
        <v>217.28999328613281</v>
      </c>
      <c r="E1440" s="21">
        <v>224.33999633789065</v>
      </c>
      <c r="F1440" s="16">
        <f>(StockData[[#This Row],[Close]]-E1441)/E1441</f>
        <v>3.6499694175632147E-2</v>
      </c>
      <c r="G1440" s="21">
        <v>37777300</v>
      </c>
      <c r="H1440" s="21">
        <f>IF(ISNUMBER(E1440),MAX($E$2:E1440),"")</f>
        <v>542.07000732421875</v>
      </c>
      <c r="I1440" s="21">
        <f>IF(AND(ISNUMBER(E1440),ISNUMBER(H1440)),E1440/H1440-1,"")</f>
        <v>-0.58614202352702738</v>
      </c>
      <c r="L1440"/>
      <c r="M1440"/>
      <c r="N1440" s="2">
        <v>44216</v>
      </c>
      <c r="O1440" s="21">
        <v>381.1099853515625</v>
      </c>
      <c r="P1440" s="21">
        <v>384.79000854492188</v>
      </c>
      <c r="Q1440" s="21">
        <v>380.69000244140625</v>
      </c>
      <c r="R1440" s="21">
        <v>383.8900146484375</v>
      </c>
      <c r="S1440">
        <v>61836100</v>
      </c>
      <c r="T1440" s="16">
        <f>(SP500_Data[[#This Row],[Close]]-R1441)/R1441</f>
        <v>1.383869229213733E-2</v>
      </c>
      <c r="U1440" s="21">
        <v>62882000</v>
      </c>
    </row>
    <row r="1441" spans="1:21" x14ac:dyDescent="0.25">
      <c r="A1441" s="2">
        <v>44215</v>
      </c>
      <c r="B1441" s="21">
        <v>213.75</v>
      </c>
      <c r="C1441" s="21">
        <v>216.97999572753903</v>
      </c>
      <c r="D1441" s="21">
        <v>212.6300048828125</v>
      </c>
      <c r="E1441" s="21">
        <v>216.44000244140625</v>
      </c>
      <c r="F1441" s="16">
        <f>(StockData[[#This Row],[Close]]-E1442)/E1442</f>
        <v>1.7822754073375517E-2</v>
      </c>
      <c r="G1441" s="21">
        <v>30480900</v>
      </c>
      <c r="H1441" s="21">
        <f>IF(ISNUMBER(E1441),MAX($E$2:E1441),"")</f>
        <v>542.07000732421875</v>
      </c>
      <c r="I1441" s="21">
        <f>IF(AND(ISNUMBER(E1441),ISNUMBER(H1441)),E1441/H1441-1,"")</f>
        <v>-0.60071577560654299</v>
      </c>
      <c r="L1441"/>
      <c r="M1441"/>
      <c r="N1441" s="2">
        <v>44215</v>
      </c>
      <c r="O1441" s="21">
        <v>378.33999633789063</v>
      </c>
      <c r="P1441" s="21">
        <v>379.23001098632813</v>
      </c>
      <c r="Q1441" s="21">
        <v>376.75</v>
      </c>
      <c r="R1441" s="21">
        <v>378.64999389648438</v>
      </c>
      <c r="S1441">
        <v>51233300</v>
      </c>
      <c r="T1441" s="16">
        <f>(SP500_Data[[#This Row],[Close]]-R1442)/R1442</f>
        <v>7.8519605898427977E-3</v>
      </c>
      <c r="U1441" s="21">
        <v>45927000</v>
      </c>
    </row>
    <row r="1442" spans="1:21" x14ac:dyDescent="0.25">
      <c r="A1442" s="2">
        <v>44211</v>
      </c>
      <c r="B1442" s="21">
        <v>213.52000427246097</v>
      </c>
      <c r="C1442" s="21">
        <v>214.50999450683591</v>
      </c>
      <c r="D1442" s="21">
        <v>212.02999877929688</v>
      </c>
      <c r="E1442" s="21">
        <v>212.6499938964844</v>
      </c>
      <c r="F1442" s="16">
        <f>(StockData[[#This Row],[Close]]-E1443)/E1443</f>
        <v>-1.7369747843179303E-3</v>
      </c>
      <c r="G1442" s="21">
        <v>31746500</v>
      </c>
      <c r="H1442" s="21">
        <f>IF(ISNUMBER(E1442),MAX($E$2:E1442),"")</f>
        <v>542.07000732421875</v>
      </c>
      <c r="I1442" s="21">
        <f>IF(AND(ISNUMBER(E1442),ISNUMBER(H1442)),E1442/H1442-1,"")</f>
        <v>-0.60770750821250319</v>
      </c>
      <c r="L1442"/>
      <c r="M1442"/>
      <c r="N1442" s="2">
        <v>44211</v>
      </c>
      <c r="O1442" s="21">
        <v>376.72000122070313</v>
      </c>
      <c r="P1442" s="21">
        <v>377.57998657226563</v>
      </c>
      <c r="Q1442" s="21">
        <v>373.70001220703131</v>
      </c>
      <c r="R1442" s="21">
        <v>375.70001220703131</v>
      </c>
      <c r="S1442">
        <v>107160000</v>
      </c>
      <c r="T1442" s="16">
        <f>(SP500_Data[[#This Row],[Close]]-R1443)/R1443</f>
        <v>-7.2926579040374414E-3</v>
      </c>
      <c r="U1442" s="21">
        <v>74231400</v>
      </c>
    </row>
    <row r="1443" spans="1:21" x14ac:dyDescent="0.25">
      <c r="A1443" s="2">
        <v>44210</v>
      </c>
      <c r="B1443" s="21">
        <v>215.91000366210935</v>
      </c>
      <c r="C1443" s="21">
        <v>217.46000671386719</v>
      </c>
      <c r="D1443" s="21">
        <v>212.74000549316409</v>
      </c>
      <c r="E1443" s="21">
        <v>213.02000427246097</v>
      </c>
      <c r="F1443" s="16">
        <f>(StockData[[#This Row],[Close]]-E1444)/E1444</f>
        <v>-1.5346177875700605E-2</v>
      </c>
      <c r="G1443" s="21">
        <v>29480800</v>
      </c>
      <c r="H1443" s="21">
        <f>IF(ISNUMBER(E1443),MAX($E$2:E1443),"")</f>
        <v>542.07000732421875</v>
      </c>
      <c r="I1443" s="21">
        <f>IF(AND(ISNUMBER(E1443),ISNUMBER(H1443)),E1443/H1443-1,"")</f>
        <v>-0.60702492040838729</v>
      </c>
      <c r="L1443"/>
      <c r="M1443"/>
      <c r="N1443" s="2">
        <v>44210</v>
      </c>
      <c r="O1443" s="21">
        <v>380.58999633789063</v>
      </c>
      <c r="P1443" s="21">
        <v>381.1300048828125</v>
      </c>
      <c r="Q1443" s="21">
        <v>378.10000610351563</v>
      </c>
      <c r="R1443" s="21">
        <v>378.45999145507813</v>
      </c>
      <c r="S1443">
        <v>49989100</v>
      </c>
      <c r="T1443" s="16">
        <f>(SP500_Data[[#This Row],[Close]]-R1444)/R1444</f>
        <v>-3.5019801993722921E-3</v>
      </c>
      <c r="U1443" s="21">
        <v>83872700</v>
      </c>
    </row>
    <row r="1444" spans="1:21" x14ac:dyDescent="0.25">
      <c r="A1444" s="2">
        <v>44209</v>
      </c>
      <c r="B1444" s="21">
        <v>214.02000427246097</v>
      </c>
      <c r="C1444" s="21">
        <v>216.75999450683591</v>
      </c>
      <c r="D1444" s="21">
        <v>213.92999267578125</v>
      </c>
      <c r="E1444" s="21">
        <v>216.33999633789065</v>
      </c>
      <c r="F1444" s="16">
        <f>(StockData[[#This Row],[Close]]-E1445)/E1445</f>
        <v>6.5602927006859083E-3</v>
      </c>
      <c r="G1444" s="21">
        <v>20087100</v>
      </c>
      <c r="H1444" s="21">
        <f>IF(ISNUMBER(E1444),MAX($E$2:E1444),"")</f>
        <v>542.07000732421875</v>
      </c>
      <c r="I1444" s="21">
        <f>IF(AND(ISNUMBER(E1444),ISNUMBER(H1444)),E1444/H1444-1,"")</f>
        <v>-0.60090026488313897</v>
      </c>
      <c r="L1444"/>
      <c r="M1444"/>
      <c r="N1444" s="2">
        <v>44209</v>
      </c>
      <c r="O1444" s="21">
        <v>378.69000244140625</v>
      </c>
      <c r="P1444" s="21">
        <v>380.8599853515625</v>
      </c>
      <c r="Q1444" s="21">
        <v>377.85000610351563</v>
      </c>
      <c r="R1444" s="21">
        <v>379.79000854492188</v>
      </c>
      <c r="S1444">
        <v>45303600</v>
      </c>
      <c r="T1444" s="16">
        <f>(SP500_Data[[#This Row],[Close]]-R1445)/R1445</f>
        <v>2.6929787492038656E-3</v>
      </c>
      <c r="U1444" s="21">
        <v>28514100</v>
      </c>
    </row>
    <row r="1445" spans="1:21" x14ac:dyDescent="0.25">
      <c r="A1445" s="2">
        <v>44208</v>
      </c>
      <c r="B1445" s="21">
        <v>216.5</v>
      </c>
      <c r="C1445" s="21">
        <v>217.1000061035156</v>
      </c>
      <c r="D1445" s="21">
        <v>213.32000732421875</v>
      </c>
      <c r="E1445" s="21">
        <v>214.92999267578125</v>
      </c>
      <c r="F1445" s="16">
        <f>(StockData[[#This Row],[Close]]-E1446)/E1446</f>
        <v>-1.177071475803197E-2</v>
      </c>
      <c r="G1445" s="21">
        <v>23249300</v>
      </c>
      <c r="H1445" s="21">
        <f>IF(ISNUMBER(E1445),MAX($E$2:E1445),"")</f>
        <v>542.07000732421875</v>
      </c>
      <c r="I1445" s="21">
        <f>IF(AND(ISNUMBER(E1445),ISNUMBER(H1445)),E1445/H1445-1,"")</f>
        <v>-0.60350141167794036</v>
      </c>
      <c r="L1445"/>
      <c r="M1445"/>
      <c r="N1445" s="2">
        <v>44208</v>
      </c>
      <c r="O1445" s="21">
        <v>378.8900146484375</v>
      </c>
      <c r="P1445" s="21">
        <v>379.8599853515625</v>
      </c>
      <c r="Q1445" s="21">
        <v>376.3599853515625</v>
      </c>
      <c r="R1445" s="21">
        <v>378.76998901367188</v>
      </c>
      <c r="S1445">
        <v>52547700</v>
      </c>
      <c r="T1445" s="16">
        <f>(SP500_Data[[#This Row],[Close]]-R1446)/R1446</f>
        <v>2.1121912844266629E-4</v>
      </c>
      <c r="U1445" s="21">
        <v>45330900</v>
      </c>
    </row>
    <row r="1446" spans="1:21" x14ac:dyDescent="0.25">
      <c r="A1446" s="2">
        <v>44207</v>
      </c>
      <c r="B1446" s="21">
        <v>218.47000122070313</v>
      </c>
      <c r="C1446" s="21">
        <v>218.91000366210935</v>
      </c>
      <c r="D1446" s="21">
        <v>216.72999572753903</v>
      </c>
      <c r="E1446" s="21">
        <v>217.49000549316409</v>
      </c>
      <c r="F1446" s="16">
        <f>(StockData[[#This Row],[Close]]-E1447)/E1447</f>
        <v>-9.6985232282099966E-3</v>
      </c>
      <c r="G1446" s="21">
        <v>23031300</v>
      </c>
      <c r="H1446" s="21">
        <f>IF(ISNUMBER(E1446),MAX($E$2:E1446),"")</f>
        <v>542.07000732421875</v>
      </c>
      <c r="I1446" s="21">
        <f>IF(AND(ISNUMBER(E1446),ISNUMBER(H1446)),E1446/H1446-1,"")</f>
        <v>-0.598778750798731</v>
      </c>
      <c r="L1446"/>
      <c r="M1446"/>
      <c r="N1446" s="2">
        <v>44207</v>
      </c>
      <c r="O1446" s="21">
        <v>377.85000610351563</v>
      </c>
      <c r="P1446" s="21">
        <v>380.57998657226563</v>
      </c>
      <c r="Q1446" s="21">
        <v>377.72000122070313</v>
      </c>
      <c r="R1446" s="21">
        <v>378.69000244140625</v>
      </c>
      <c r="S1446">
        <v>51034700</v>
      </c>
      <c r="T1446" s="16">
        <f>(SP500_Data[[#This Row],[Close]]-R1447)/R1447</f>
        <v>-6.7408258364118259E-3</v>
      </c>
      <c r="U1446" s="21">
        <v>62415900</v>
      </c>
    </row>
    <row r="1447" spans="1:21" x14ac:dyDescent="0.25">
      <c r="A1447" s="2">
        <v>44204</v>
      </c>
      <c r="B1447" s="21">
        <v>218.67999267578125</v>
      </c>
      <c r="C1447" s="21">
        <v>220.58000183105469</v>
      </c>
      <c r="D1447" s="21">
        <v>217.02999877929688</v>
      </c>
      <c r="E1447" s="21">
        <v>219.6199951171875</v>
      </c>
      <c r="F1447" s="16">
        <f>(StockData[[#This Row],[Close]]-E1448)/E1448</f>
        <v>6.0928208894639136E-3</v>
      </c>
      <c r="G1447" s="21">
        <v>22956200</v>
      </c>
      <c r="H1447" s="21">
        <f>IF(ISNUMBER(E1447),MAX($E$2:E1447),"")</f>
        <v>542.07000732421875</v>
      </c>
      <c r="I1447" s="21">
        <f>IF(AND(ISNUMBER(E1447),ISNUMBER(H1447)),E1447/H1447-1,"")</f>
        <v>-0.59484938817906219</v>
      </c>
      <c r="L1447"/>
      <c r="M1447"/>
      <c r="N1447" s="2">
        <v>44204</v>
      </c>
      <c r="O1447" s="21">
        <v>380.58999633789063</v>
      </c>
      <c r="P1447" s="21">
        <v>381.489990234375</v>
      </c>
      <c r="Q1447" s="21">
        <v>377.10000610351563</v>
      </c>
      <c r="R1447" s="21">
        <v>381.260009765625</v>
      </c>
      <c r="S1447">
        <v>71677200</v>
      </c>
      <c r="T1447" s="16">
        <f>(SP500_Data[[#This Row],[Close]]-R1448)/R1448</f>
        <v>5.6977146592806236E-3</v>
      </c>
      <c r="U1447" s="21">
        <v>63230600</v>
      </c>
    </row>
    <row r="1448" spans="1:21" x14ac:dyDescent="0.25">
      <c r="A1448" s="2">
        <v>44203</v>
      </c>
      <c r="B1448" s="21">
        <v>214.03999328613281</v>
      </c>
      <c r="C1448" s="21">
        <v>219.33999633789065</v>
      </c>
      <c r="D1448" s="21">
        <v>213.71000671386719</v>
      </c>
      <c r="E1448" s="21">
        <v>218.28999328613281</v>
      </c>
      <c r="F1448" s="16">
        <f>(StockData[[#This Row],[Close]]-E1449)/E1449</f>
        <v>2.8456976613111012E-2</v>
      </c>
      <c r="G1448" s="21">
        <v>27694500</v>
      </c>
      <c r="H1448" s="21">
        <f>IF(ISNUMBER(E1448),MAX($E$2:E1448),"")</f>
        <v>542.07000732421875</v>
      </c>
      <c r="I1448" s="21">
        <f>IF(AND(ISNUMBER(E1448),ISNUMBER(H1448)),E1448/H1448-1,"")</f>
        <v>-0.59730294918240912</v>
      </c>
      <c r="L1448"/>
      <c r="M1448"/>
      <c r="N1448" s="2">
        <v>44203</v>
      </c>
      <c r="O1448" s="21">
        <v>376.10000610351563</v>
      </c>
      <c r="P1448" s="21">
        <v>379.89999389648438</v>
      </c>
      <c r="Q1448" s="21">
        <v>375.91000366210938</v>
      </c>
      <c r="R1448" s="21">
        <v>379.10000610351563</v>
      </c>
      <c r="S1448">
        <v>68766800</v>
      </c>
      <c r="T1448" s="16">
        <f>(SP500_Data[[#This Row],[Close]]-R1449)/R1449</f>
        <v>1.4857498305214507E-2</v>
      </c>
      <c r="U1448" s="21">
        <v>70417300</v>
      </c>
    </row>
    <row r="1449" spans="1:21" x14ac:dyDescent="0.25">
      <c r="A1449" s="2">
        <v>44202</v>
      </c>
      <c r="B1449" s="21">
        <v>212.16999816894531</v>
      </c>
      <c r="C1449" s="21">
        <v>216.49000549316409</v>
      </c>
      <c r="D1449" s="21">
        <v>211.94000244140625</v>
      </c>
      <c r="E1449" s="21">
        <v>212.25</v>
      </c>
      <c r="F1449" s="16">
        <f>(StockData[[#This Row],[Close]]-E1450)/E1450</f>
        <v>-2.592929809428306E-2</v>
      </c>
      <c r="G1449" s="21">
        <v>35930700</v>
      </c>
      <c r="H1449" s="21">
        <f>IF(ISNUMBER(E1449),MAX($E$2:E1449),"")</f>
        <v>542.07000732421875</v>
      </c>
      <c r="I1449" s="21">
        <f>IF(AND(ISNUMBER(E1449),ISNUMBER(H1449)),E1449/H1449-1,"")</f>
        <v>-0.60844540902066424</v>
      </c>
      <c r="L1449"/>
      <c r="M1449"/>
      <c r="N1449" s="2">
        <v>44202</v>
      </c>
      <c r="O1449" s="21">
        <v>369.70999145507813</v>
      </c>
      <c r="P1449" s="21">
        <v>376.98001098632813</v>
      </c>
      <c r="Q1449" s="21">
        <v>369.1199951171875</v>
      </c>
      <c r="R1449" s="21">
        <v>373.54998779296869</v>
      </c>
      <c r="S1449">
        <v>107997700</v>
      </c>
      <c r="T1449" s="16">
        <f>(SP500_Data[[#This Row],[Close]]-R1450)/R1450</f>
        <v>5.9785131849862793E-3</v>
      </c>
      <c r="U1449" s="21">
        <v>59940900</v>
      </c>
    </row>
    <row r="1450" spans="1:21" x14ac:dyDescent="0.25">
      <c r="A1450" s="2">
        <v>44201</v>
      </c>
      <c r="B1450" s="21">
        <v>217.25999450683591</v>
      </c>
      <c r="C1450" s="21">
        <v>218.52000427246097</v>
      </c>
      <c r="D1450" s="21">
        <v>215.69999694824219</v>
      </c>
      <c r="E1450" s="21">
        <v>217.8999938964844</v>
      </c>
      <c r="F1450" s="16">
        <f>(StockData[[#This Row],[Close]]-E1451)/E1451</f>
        <v>9.6463527366019036E-4</v>
      </c>
      <c r="G1450" s="21">
        <v>23823000</v>
      </c>
      <c r="H1450" s="21">
        <f>IF(ISNUMBER(E1450),MAX($E$2:E1450),"")</f>
        <v>542.07000732421875</v>
      </c>
      <c r="I1450" s="21">
        <f>IF(AND(ISNUMBER(E1450),ISNUMBER(H1450)),E1450/H1450-1,"")</f>
        <v>-0.59802241232255504</v>
      </c>
      <c r="L1450"/>
      <c r="M1450"/>
      <c r="N1450" s="2">
        <v>44201</v>
      </c>
      <c r="O1450" s="21">
        <v>368.10000610351563</v>
      </c>
      <c r="P1450" s="21">
        <v>372.5</v>
      </c>
      <c r="Q1450" s="21">
        <v>368.04998779296869</v>
      </c>
      <c r="R1450" s="21">
        <v>371.32998657226563</v>
      </c>
      <c r="S1450">
        <v>66426200</v>
      </c>
      <c r="T1450" s="16">
        <f>(SP500_Data[[#This Row],[Close]]-R1451)/R1451</f>
        <v>6.8873287466907022E-3</v>
      </c>
      <c r="U1450" s="21">
        <v>70591300</v>
      </c>
    </row>
    <row r="1451" spans="1:21" x14ac:dyDescent="0.25">
      <c r="A1451" s="2">
        <v>44200</v>
      </c>
      <c r="B1451" s="21">
        <v>222.52999877929688</v>
      </c>
      <c r="C1451" s="21">
        <v>223</v>
      </c>
      <c r="D1451" s="21">
        <v>214.80999755859375</v>
      </c>
      <c r="E1451" s="21">
        <v>217.69000244140625</v>
      </c>
      <c r="F1451" s="16">
        <f>(StockData[[#This Row],[Close]]-E1452)/E1452</f>
        <v>-2.1266054160949423E-2</v>
      </c>
      <c r="G1451" s="21">
        <v>37130100</v>
      </c>
      <c r="H1451" s="21">
        <f>IF(ISNUMBER(E1451),MAX($E$2:E1451),"")</f>
        <v>542.07000732421875</v>
      </c>
      <c r="I1451" s="21">
        <f>IF(AND(ISNUMBER(E1451),ISNUMBER(H1451)),E1451/H1451-1,"")</f>
        <v>-0.59840980039465053</v>
      </c>
      <c r="L1451"/>
      <c r="M1451"/>
      <c r="N1451" s="2">
        <v>44200</v>
      </c>
      <c r="O1451" s="21">
        <v>375.30999755859375</v>
      </c>
      <c r="P1451" s="21">
        <v>375.45001220703131</v>
      </c>
      <c r="Q1451" s="21">
        <v>364.82000732421869</v>
      </c>
      <c r="R1451" s="21">
        <v>368.79000854492188</v>
      </c>
      <c r="S1451">
        <v>110210800</v>
      </c>
      <c r="T1451" s="16">
        <f>(SP500_Data[[#This Row],[Close]]-R1452)/R1452</f>
        <v>-1.3613983822125E-2</v>
      </c>
      <c r="U1451" s="21">
        <v>66111000</v>
      </c>
    </row>
    <row r="1452" spans="1:21" x14ac:dyDescent="0.25">
      <c r="A1452" s="2">
        <v>44196</v>
      </c>
      <c r="B1452" s="21">
        <v>221.69999694824219</v>
      </c>
      <c r="C1452" s="21">
        <v>223</v>
      </c>
      <c r="D1452" s="21">
        <v>219.67999267578125</v>
      </c>
      <c r="E1452" s="21">
        <v>222.41999816894531</v>
      </c>
      <c r="F1452" s="16">
        <f>(StockData[[#This Row],[Close]]-E1453)/E1453</f>
        <v>3.3381699639730674E-3</v>
      </c>
      <c r="G1452" s="21">
        <v>20942100</v>
      </c>
      <c r="H1452" s="21">
        <f>IF(ISNUMBER(E1452),MAX($E$2:E1452),"")</f>
        <v>542.07000732421875</v>
      </c>
      <c r="I1452" s="21">
        <f>IF(AND(ISNUMBER(E1452),ISNUMBER(H1452)),E1452/H1452-1,"")</f>
        <v>-0.5896839980746007</v>
      </c>
      <c r="L1452"/>
      <c r="M1452"/>
      <c r="N1452" s="2">
        <v>44196</v>
      </c>
      <c r="O1452" s="21">
        <v>371.77999877929688</v>
      </c>
      <c r="P1452" s="21">
        <v>374.66000366210938</v>
      </c>
      <c r="Q1452" s="21">
        <v>371.23001098632813</v>
      </c>
      <c r="R1452" s="21">
        <v>373.8800048828125</v>
      </c>
      <c r="S1452">
        <v>78520700</v>
      </c>
      <c r="T1452" s="16">
        <f>(SP500_Data[[#This Row],[Close]]-R1453)/R1453</f>
        <v>5.0808212534070672E-3</v>
      </c>
      <c r="U1452" s="21">
        <v>74541100</v>
      </c>
    </row>
    <row r="1453" spans="1:21" x14ac:dyDescent="0.25">
      <c r="A1453" s="2">
        <v>44195</v>
      </c>
      <c r="B1453" s="21">
        <v>225.22999572753903</v>
      </c>
      <c r="C1453" s="21">
        <v>225.6300048828125</v>
      </c>
      <c r="D1453" s="21">
        <v>221.47000122070313</v>
      </c>
      <c r="E1453" s="21">
        <v>221.67999267578125</v>
      </c>
      <c r="F1453" s="16">
        <f>(StockData[[#This Row],[Close]]-E1454)/E1454</f>
        <v>-1.1019412393309431E-2</v>
      </c>
      <c r="G1453" s="21">
        <v>20272300</v>
      </c>
      <c r="H1453" s="21">
        <f>IF(ISNUMBER(E1453),MAX($E$2:E1453),"")</f>
        <v>542.07000732421875</v>
      </c>
      <c r="I1453" s="21">
        <f>IF(AND(ISNUMBER(E1453),ISNUMBER(H1453)),E1453/H1453-1,"")</f>
        <v>-0.59104914553372123</v>
      </c>
      <c r="L1453"/>
      <c r="M1453"/>
      <c r="N1453" s="2">
        <v>44195</v>
      </c>
      <c r="O1453" s="21">
        <v>372.33999633789063</v>
      </c>
      <c r="P1453" s="21">
        <v>373.10000610351563</v>
      </c>
      <c r="Q1453" s="21">
        <v>371.57000732421869</v>
      </c>
      <c r="R1453" s="21">
        <v>371.989990234375</v>
      </c>
      <c r="S1453">
        <v>49455300</v>
      </c>
      <c r="T1453" s="16">
        <f>(SP500_Data[[#This Row],[Close]]-R1454)/R1454</f>
        <v>1.4267990940848591E-3</v>
      </c>
      <c r="U1453" s="21">
        <v>62892200</v>
      </c>
    </row>
    <row r="1454" spans="1:21" x14ac:dyDescent="0.25">
      <c r="A1454" s="2">
        <v>44194</v>
      </c>
      <c r="B1454" s="21">
        <v>226.30999755859375</v>
      </c>
      <c r="C1454" s="21">
        <v>227.17999267578125</v>
      </c>
      <c r="D1454" s="21">
        <v>223.58000183105469</v>
      </c>
      <c r="E1454" s="21">
        <v>224.1499938964844</v>
      </c>
      <c r="F1454" s="16">
        <f>(StockData[[#This Row],[Close]]-E1455)/E1455</f>
        <v>-3.6006969826110542E-3</v>
      </c>
      <c r="G1454" s="21">
        <v>17403200</v>
      </c>
      <c r="H1454" s="21">
        <f>IF(ISNUMBER(E1454),MAX($E$2:E1454),"")</f>
        <v>542.07000732421875</v>
      </c>
      <c r="I1454" s="21">
        <f>IF(AND(ISNUMBER(E1454),ISNUMBER(H1454)),E1454/H1454-1,"")</f>
        <v>-0.58649253626309283</v>
      </c>
      <c r="L1454"/>
      <c r="M1454"/>
      <c r="N1454" s="2">
        <v>44194</v>
      </c>
      <c r="O1454" s="21">
        <v>373.80999755859375</v>
      </c>
      <c r="P1454" s="21">
        <v>374</v>
      </c>
      <c r="Q1454" s="21">
        <v>370.82998657226563</v>
      </c>
      <c r="R1454" s="21">
        <v>371.45999145507813</v>
      </c>
      <c r="S1454">
        <v>53680500</v>
      </c>
      <c r="T1454" s="16">
        <f>(SP500_Data[[#This Row],[Close]]-R1455)/R1455</f>
        <v>-1.9077893087539616E-3</v>
      </c>
      <c r="U1454" s="21">
        <v>67546200</v>
      </c>
    </row>
    <row r="1455" spans="1:21" x14ac:dyDescent="0.25">
      <c r="A1455" s="2">
        <v>44193</v>
      </c>
      <c r="B1455" s="21">
        <v>224.44999694824219</v>
      </c>
      <c r="C1455" s="21">
        <v>226.02999877929688</v>
      </c>
      <c r="D1455" s="21">
        <v>223.02000427246097</v>
      </c>
      <c r="E1455" s="21">
        <v>224.96000671386719</v>
      </c>
      <c r="F1455" s="16">
        <f>(StockData[[#This Row],[Close]]-E1456)/E1456</f>
        <v>9.9214667289211564E-3</v>
      </c>
      <c r="G1455" s="21">
        <v>17933500</v>
      </c>
      <c r="H1455" s="21">
        <f>IF(ISNUMBER(E1455),MAX($E$2:E1455),"")</f>
        <v>542.07000732421875</v>
      </c>
      <c r="I1455" s="21">
        <f>IF(AND(ISNUMBER(E1455),ISNUMBER(H1455)),E1455/H1455-1,"")</f>
        <v>-0.58499824068053297</v>
      </c>
      <c r="L1455"/>
      <c r="M1455"/>
      <c r="N1455" s="2">
        <v>44193</v>
      </c>
      <c r="O1455" s="21">
        <v>371.739990234375</v>
      </c>
      <c r="P1455" s="21">
        <v>372.58999633789063</v>
      </c>
      <c r="Q1455" s="21">
        <v>371.07000732421869</v>
      </c>
      <c r="R1455" s="21">
        <v>372.17001342773438</v>
      </c>
      <c r="S1455">
        <v>39000400</v>
      </c>
      <c r="T1455" s="16">
        <f>(SP500_Data[[#This Row],[Close]]-R1456)/R1456</f>
        <v>8.59082229738313E-3</v>
      </c>
      <c r="U1455" s="21">
        <v>58649000</v>
      </c>
    </row>
    <row r="1456" spans="1:21" x14ac:dyDescent="0.25">
      <c r="A1456" s="2">
        <v>44189</v>
      </c>
      <c r="B1456" s="21">
        <v>221.41999816894531</v>
      </c>
      <c r="C1456" s="21">
        <v>223.61000061035156</v>
      </c>
      <c r="D1456" s="21">
        <v>221.19999694824219</v>
      </c>
      <c r="E1456" s="21">
        <v>222.75</v>
      </c>
      <c r="F1456" s="16">
        <f>(StockData[[#This Row],[Close]]-E1457)/E1457</f>
        <v>7.8273264595832386E-3</v>
      </c>
      <c r="G1456" s="21">
        <v>10550600</v>
      </c>
      <c r="H1456" s="21">
        <f>IF(ISNUMBER(E1456),MAX($E$2:E1456),"")</f>
        <v>542.07000732421875</v>
      </c>
      <c r="I1456" s="21">
        <f>IF(AND(ISNUMBER(E1456),ISNUMBER(H1456)),E1456/H1456-1,"")</f>
        <v>-0.58907521724076783</v>
      </c>
      <c r="L1456"/>
      <c r="M1456"/>
      <c r="N1456" s="2">
        <v>44189</v>
      </c>
      <c r="O1456" s="21">
        <v>368.07998657226563</v>
      </c>
      <c r="P1456" s="21">
        <v>369.02999877929688</v>
      </c>
      <c r="Q1456" s="21">
        <v>367.45001220703131</v>
      </c>
      <c r="R1456" s="21">
        <v>369</v>
      </c>
      <c r="S1456">
        <v>26457900</v>
      </c>
      <c r="T1456" s="16">
        <f>(SP500_Data[[#This Row],[Close]]-R1457)/R1457</f>
        <v>3.8903954275027884E-3</v>
      </c>
      <c r="U1456" s="21">
        <v>85552000</v>
      </c>
    </row>
    <row r="1457" spans="1:21" x14ac:dyDescent="0.25">
      <c r="A1457" s="2">
        <v>44188</v>
      </c>
      <c r="B1457" s="21">
        <v>223.11000061035156</v>
      </c>
      <c r="C1457" s="21">
        <v>223.55999755859375</v>
      </c>
      <c r="D1457" s="21">
        <v>220.80000305175781</v>
      </c>
      <c r="E1457" s="21">
        <v>221.02000427246097</v>
      </c>
      <c r="F1457" s="16">
        <f>(StockData[[#This Row],[Close]]-E1458)/E1458</f>
        <v>-1.3039198611732174E-2</v>
      </c>
      <c r="G1457" s="21">
        <v>18699600</v>
      </c>
      <c r="H1457" s="21">
        <f>IF(ISNUMBER(E1457),MAX($E$2:E1457),"")</f>
        <v>542.07000732421875</v>
      </c>
      <c r="I1457" s="21">
        <f>IF(AND(ISNUMBER(E1457),ISNUMBER(H1457)),E1457/H1457-1,"")</f>
        <v>-0.5922666790522757</v>
      </c>
      <c r="L1457"/>
      <c r="M1457"/>
      <c r="N1457" s="2">
        <v>44188</v>
      </c>
      <c r="O1457" s="21">
        <v>368.27999877929688</v>
      </c>
      <c r="P1457" s="21">
        <v>369.6199951171875</v>
      </c>
      <c r="Q1457" s="21">
        <v>367.22000122070313</v>
      </c>
      <c r="R1457" s="21">
        <v>367.57000732421869</v>
      </c>
      <c r="S1457">
        <v>46201400</v>
      </c>
      <c r="T1457" s="16">
        <f>(SP500_Data[[#This Row],[Close]]-R1458)/R1458</f>
        <v>8.986414840962011E-4</v>
      </c>
      <c r="U1457" s="21">
        <v>172304200</v>
      </c>
    </row>
    <row r="1458" spans="1:21" x14ac:dyDescent="0.25">
      <c r="A1458" s="2">
        <v>44187</v>
      </c>
      <c r="B1458" s="21">
        <v>222.69000244140625</v>
      </c>
      <c r="C1458" s="21">
        <v>225.6300048828125</v>
      </c>
      <c r="D1458" s="21">
        <v>221.8500061035156</v>
      </c>
      <c r="E1458" s="21">
        <v>223.94000244140625</v>
      </c>
      <c r="F1458" s="16">
        <f>(StockData[[#This Row],[Close]]-E1459)/E1459</f>
        <v>6.0649900073060474E-3</v>
      </c>
      <c r="G1458" s="21">
        <v>22612200</v>
      </c>
      <c r="H1458" s="21">
        <f>IF(ISNUMBER(E1458),MAX($E$2:E1458),"")</f>
        <v>542.07000732421875</v>
      </c>
      <c r="I1458" s="21">
        <f>IF(AND(ISNUMBER(E1458),ISNUMBER(H1458)),E1458/H1458-1,"")</f>
        <v>-0.58687992433518832</v>
      </c>
      <c r="L1458"/>
      <c r="M1458"/>
      <c r="N1458" s="2">
        <v>44187</v>
      </c>
      <c r="O1458" s="21">
        <v>368.20999145507813</v>
      </c>
      <c r="P1458" s="21">
        <v>368.32998657226563</v>
      </c>
      <c r="Q1458" s="21">
        <v>366.02999877929688</v>
      </c>
      <c r="R1458" s="21">
        <v>367.239990234375</v>
      </c>
      <c r="S1458">
        <v>47949000</v>
      </c>
      <c r="T1458" s="16">
        <f>(SP500_Data[[#This Row],[Close]]-R1459)/R1459</f>
        <v>-1.6854105960858255E-3</v>
      </c>
      <c r="U1458" s="21">
        <v>74973000</v>
      </c>
    </row>
    <row r="1459" spans="1:21" x14ac:dyDescent="0.25">
      <c r="A1459" s="2">
        <v>44186</v>
      </c>
      <c r="B1459" s="21">
        <v>217.55000305175781</v>
      </c>
      <c r="C1459" s="21">
        <v>224</v>
      </c>
      <c r="D1459" s="21">
        <v>217.27999877929688</v>
      </c>
      <c r="E1459" s="21">
        <v>222.58999633789065</v>
      </c>
      <c r="F1459" s="16">
        <f>(StockData[[#This Row],[Close]]-E1460)/E1460</f>
        <v>1.8299099075956365E-2</v>
      </c>
      <c r="G1459" s="21">
        <v>37181900</v>
      </c>
      <c r="H1459" s="21">
        <f>IF(ISNUMBER(E1459),MAX($E$2:E1459),"")</f>
        <v>542.07000732421875</v>
      </c>
      <c r="I1459" s="21">
        <f>IF(AND(ISNUMBER(E1459),ISNUMBER(H1459)),E1459/H1459-1,"")</f>
        <v>-0.58937038882367676</v>
      </c>
      <c r="L1459"/>
      <c r="M1459"/>
      <c r="N1459" s="2">
        <v>44186</v>
      </c>
      <c r="O1459" s="21">
        <v>364.97000122070313</v>
      </c>
      <c r="P1459" s="21">
        <v>378.45999145507813</v>
      </c>
      <c r="Q1459" s="21">
        <v>362.02999877929688</v>
      </c>
      <c r="R1459" s="21">
        <v>367.8599853515625</v>
      </c>
      <c r="S1459">
        <v>96386700</v>
      </c>
      <c r="T1459" s="16">
        <f>(SP500_Data[[#This Row],[Close]]-R1460)/R1460</f>
        <v>-3.57551154018808E-3</v>
      </c>
      <c r="U1459" s="21">
        <v>82039700</v>
      </c>
    </row>
    <row r="1460" spans="1:21" x14ac:dyDescent="0.25">
      <c r="A1460" s="2">
        <v>44183</v>
      </c>
      <c r="B1460" s="21">
        <v>218.58999633789065</v>
      </c>
      <c r="C1460" s="21">
        <v>219.69000244140625</v>
      </c>
      <c r="D1460" s="21">
        <v>216.02000427246097</v>
      </c>
      <c r="E1460" s="21">
        <v>218.58999633789065</v>
      </c>
      <c r="F1460" s="16">
        <f>(StockData[[#This Row],[Close]]-E1461)/E1461</f>
        <v>-3.7827082215887552E-3</v>
      </c>
      <c r="G1460" s="21">
        <v>63354900</v>
      </c>
      <c r="H1460" s="21">
        <f>IF(ISNUMBER(E1460),MAX($E$2:E1460),"")</f>
        <v>542.07000732421875</v>
      </c>
      <c r="I1460" s="21">
        <f>IF(AND(ISNUMBER(E1460),ISNUMBER(H1460)),E1460/H1460-1,"")</f>
        <v>-0.59674950950173256</v>
      </c>
      <c r="L1460"/>
      <c r="M1460"/>
      <c r="N1460" s="2">
        <v>44183</v>
      </c>
      <c r="O1460" s="21">
        <v>370.97000122070313</v>
      </c>
      <c r="P1460" s="21">
        <v>371.14999389648438</v>
      </c>
      <c r="Q1460" s="21">
        <v>367.01998901367188</v>
      </c>
      <c r="R1460" s="21">
        <v>369.17999267578131</v>
      </c>
      <c r="S1460">
        <v>136542300</v>
      </c>
      <c r="T1460" s="16">
        <f>(SP500_Data[[#This Row],[Close]]-R1461)/R1461</f>
        <v>-8.2204965583279055E-3</v>
      </c>
      <c r="U1460" s="21">
        <v>126959700</v>
      </c>
    </row>
    <row r="1461" spans="1:21" x14ac:dyDescent="0.25">
      <c r="A1461" s="2">
        <v>44182</v>
      </c>
      <c r="B1461" s="21">
        <v>219.8699951171875</v>
      </c>
      <c r="C1461" s="21">
        <v>220.88999938964844</v>
      </c>
      <c r="D1461" s="21">
        <v>217.91999816894531</v>
      </c>
      <c r="E1461" s="21">
        <v>219.41999816894531</v>
      </c>
      <c r="F1461" s="16">
        <f>(StockData[[#This Row],[Close]]-E1462)/E1462</f>
        <v>6.3845033941898862E-4</v>
      </c>
      <c r="G1461" s="21">
        <v>32515800</v>
      </c>
      <c r="H1461" s="21">
        <f>IF(ISNUMBER(E1461),MAX($E$2:E1461),"")</f>
        <v>542.07000732421875</v>
      </c>
      <c r="I1461" s="21">
        <f>IF(AND(ISNUMBER(E1461),ISNUMBER(H1461)),E1461/H1461-1,"")</f>
        <v>-0.59521833858314266</v>
      </c>
      <c r="L1461"/>
      <c r="M1461"/>
      <c r="N1461" s="2">
        <v>44182</v>
      </c>
      <c r="O1461" s="21">
        <v>371.94000244140625</v>
      </c>
      <c r="P1461" s="21">
        <v>372.45999145507813</v>
      </c>
      <c r="Q1461" s="21">
        <v>371.04998779296869</v>
      </c>
      <c r="R1461" s="21">
        <v>372.239990234375</v>
      </c>
      <c r="S1461">
        <v>64119500</v>
      </c>
      <c r="T1461" s="16">
        <f>(SP500_Data[[#This Row],[Close]]-R1462)/R1462</f>
        <v>5.5919624268666798E-3</v>
      </c>
      <c r="U1461" s="21">
        <v>93294200</v>
      </c>
    </row>
    <row r="1462" spans="1:21" x14ac:dyDescent="0.25">
      <c r="A1462" s="2">
        <v>44181</v>
      </c>
      <c r="B1462" s="21">
        <v>214.75</v>
      </c>
      <c r="C1462" s="21">
        <v>220.11000061035156</v>
      </c>
      <c r="D1462" s="21">
        <v>214.72000122070313</v>
      </c>
      <c r="E1462" s="21">
        <v>219.27999877929688</v>
      </c>
      <c r="F1462" s="16">
        <f>(StockData[[#This Row],[Close]]-E1463)/E1463</f>
        <v>2.4050781203235977E-2</v>
      </c>
      <c r="G1462" s="21">
        <v>35023300</v>
      </c>
      <c r="H1462" s="21">
        <f>IF(ISNUMBER(E1462),MAX($E$2:E1462),"")</f>
        <v>542.07000732421875</v>
      </c>
      <c r="I1462" s="21">
        <f>IF(AND(ISNUMBER(E1462),ISNUMBER(H1462)),E1462/H1462-1,"")</f>
        <v>-0.59547660668091007</v>
      </c>
      <c r="L1462"/>
      <c r="M1462"/>
      <c r="N1462" s="2">
        <v>44181</v>
      </c>
      <c r="O1462" s="21">
        <v>369.82000732421869</v>
      </c>
      <c r="P1462" s="21">
        <v>371.16000366210938</v>
      </c>
      <c r="Q1462" s="21">
        <v>368.8699951171875</v>
      </c>
      <c r="R1462" s="21">
        <v>370.17001342773438</v>
      </c>
      <c r="S1462">
        <v>58420500</v>
      </c>
      <c r="T1462" s="16">
        <f>(SP500_Data[[#This Row],[Close]]-R1463)/R1463</f>
        <v>1.5693527844121637E-3</v>
      </c>
      <c r="U1462" s="21">
        <v>86068300</v>
      </c>
    </row>
    <row r="1463" spans="1:21" x14ac:dyDescent="0.25">
      <c r="A1463" s="2">
        <v>44180</v>
      </c>
      <c r="B1463" s="21">
        <v>215.16999816894531</v>
      </c>
      <c r="C1463" s="21">
        <v>215.41999816894531</v>
      </c>
      <c r="D1463" s="21">
        <v>212.24000549316409</v>
      </c>
      <c r="E1463" s="21">
        <v>214.1300048828125</v>
      </c>
      <c r="F1463" s="16">
        <f>(StockData[[#This Row],[Close]]-E1464)/E1464</f>
        <v>-3.2676034746443016E-4</v>
      </c>
      <c r="G1463" s="21">
        <v>27000600</v>
      </c>
      <c r="H1463" s="21">
        <f>IF(ISNUMBER(E1463),MAX($E$2:E1463),"")</f>
        <v>542.07000732421875</v>
      </c>
      <c r="I1463" s="21">
        <f>IF(AND(ISNUMBER(E1463),ISNUMBER(H1463)),E1463/H1463-1,"")</f>
        <v>-0.60497721329426235</v>
      </c>
      <c r="L1463"/>
      <c r="M1463"/>
      <c r="N1463" s="2">
        <v>44180</v>
      </c>
      <c r="O1463" s="21">
        <v>367.39999389648438</v>
      </c>
      <c r="P1463" s="21">
        <v>369.58999633789063</v>
      </c>
      <c r="Q1463" s="21">
        <v>365.92001342773438</v>
      </c>
      <c r="R1463" s="21">
        <v>369.58999633789063</v>
      </c>
      <c r="S1463">
        <v>63865300</v>
      </c>
      <c r="T1463" s="16">
        <f>(SP500_Data[[#This Row],[Close]]-R1464)/R1464</f>
        <v>1.351942254777504E-2</v>
      </c>
      <c r="U1463" s="21">
        <v>120287300</v>
      </c>
    </row>
    <row r="1464" spans="1:21" x14ac:dyDescent="0.25">
      <c r="A1464" s="2">
        <v>44179</v>
      </c>
      <c r="B1464" s="21">
        <v>213.1000061035156</v>
      </c>
      <c r="C1464" s="21">
        <v>216.21000671386719</v>
      </c>
      <c r="D1464" s="21">
        <v>212.8800048828125</v>
      </c>
      <c r="E1464" s="21">
        <v>214.19999694824219</v>
      </c>
      <c r="F1464" s="16">
        <f>(StockData[[#This Row],[Close]]-E1465)/E1465</f>
        <v>4.4077767308399107E-3</v>
      </c>
      <c r="G1464" s="21">
        <v>28798400</v>
      </c>
      <c r="H1464" s="21">
        <f>IF(ISNUMBER(E1464),MAX($E$2:E1464),"")</f>
        <v>542.07000732421875</v>
      </c>
      <c r="I1464" s="21">
        <f>IF(AND(ISNUMBER(E1464),ISNUMBER(H1464)),E1464/H1464-1,"")</f>
        <v>-0.60484809331993428</v>
      </c>
      <c r="L1464"/>
      <c r="M1464"/>
      <c r="N1464" s="2">
        <v>44179</v>
      </c>
      <c r="O1464" s="21">
        <v>368.6400146484375</v>
      </c>
      <c r="P1464" s="21">
        <v>369.79998779296869</v>
      </c>
      <c r="Q1464" s="21">
        <v>364.47000122070313</v>
      </c>
      <c r="R1464" s="21">
        <v>364.66000366210938</v>
      </c>
      <c r="S1464">
        <v>69216200</v>
      </c>
      <c r="T1464" s="16">
        <f>(SP500_Data[[#This Row],[Close]]-R1465)/R1465</f>
        <v>-4.4771613036095181E-3</v>
      </c>
      <c r="U1464" s="21">
        <v>90597700</v>
      </c>
    </row>
    <row r="1465" spans="1:21" x14ac:dyDescent="0.25">
      <c r="A1465" s="2">
        <v>44176</v>
      </c>
      <c r="B1465" s="21">
        <v>210.05000305175781</v>
      </c>
      <c r="C1465" s="21">
        <v>213.32000732421875</v>
      </c>
      <c r="D1465" s="21">
        <v>209.11000061035156</v>
      </c>
      <c r="E1465" s="21">
        <v>213.25999450683591</v>
      </c>
      <c r="F1465" s="16">
        <f>(StockData[[#This Row],[Close]]-E1466)/E1466</f>
        <v>1.301534380945941E-2</v>
      </c>
      <c r="G1465" s="21">
        <v>30979400</v>
      </c>
      <c r="H1465" s="21">
        <f>IF(ISNUMBER(E1465),MAX($E$2:E1465),"")</f>
        <v>542.07000732421875</v>
      </c>
      <c r="I1465" s="21">
        <f>IF(AND(ISNUMBER(E1465),ISNUMBER(H1465)),E1465/H1465-1,"")</f>
        <v>-0.60658219118313528</v>
      </c>
      <c r="L1465"/>
      <c r="M1465"/>
      <c r="N1465" s="2">
        <v>44176</v>
      </c>
      <c r="O1465" s="21">
        <v>364.89999389648438</v>
      </c>
      <c r="P1465" s="21">
        <v>366.739990234375</v>
      </c>
      <c r="Q1465" s="21">
        <v>363.260009765625</v>
      </c>
      <c r="R1465" s="21">
        <v>366.29998779296869</v>
      </c>
      <c r="S1465">
        <v>57698600</v>
      </c>
      <c r="T1465" s="16">
        <f>(SP500_Data[[#This Row],[Close]]-R1466)/R1466</f>
        <v>-1.1725879542906111E-3</v>
      </c>
      <c r="U1465" s="21">
        <v>127094300</v>
      </c>
    </row>
    <row r="1466" spans="1:21" x14ac:dyDescent="0.25">
      <c r="A1466" s="2">
        <v>44175</v>
      </c>
      <c r="B1466" s="21">
        <v>211.77000427246097</v>
      </c>
      <c r="C1466" s="21">
        <v>213.08000183105469</v>
      </c>
      <c r="D1466" s="21">
        <v>210.36000061035156</v>
      </c>
      <c r="E1466" s="21">
        <v>210.52000427246097</v>
      </c>
      <c r="F1466" s="16">
        <f>(StockData[[#This Row],[Close]]-E1467)/E1467</f>
        <v>-6.0434313543614622E-3</v>
      </c>
      <c r="G1466" s="21">
        <v>26733300</v>
      </c>
      <c r="H1466" s="21">
        <f>IF(ISNUMBER(E1466),MAX($E$2:E1466),"")</f>
        <v>542.07000732421875</v>
      </c>
      <c r="I1466" s="21">
        <f>IF(AND(ISNUMBER(E1466),ISNUMBER(H1466)),E1466/H1466-1,"")</f>
        <v>-0.61163687083217211</v>
      </c>
      <c r="L1466"/>
      <c r="M1466"/>
      <c r="N1466" s="2">
        <v>44175</v>
      </c>
      <c r="O1466" s="21">
        <v>365.3699951171875</v>
      </c>
      <c r="P1466" s="21">
        <v>367.8599853515625</v>
      </c>
      <c r="Q1466" s="21">
        <v>364.42999267578131</v>
      </c>
      <c r="R1466" s="21">
        <v>366.73001098632813</v>
      </c>
      <c r="S1466">
        <v>57735400</v>
      </c>
      <c r="T1466" s="16">
        <f>(SP500_Data[[#This Row],[Close]]-R1467)/R1467</f>
        <v>-3.2709585713797281E-4</v>
      </c>
      <c r="U1466" s="21">
        <v>65994100</v>
      </c>
    </row>
    <row r="1467" spans="1:21" x14ac:dyDescent="0.25">
      <c r="A1467" s="2">
        <v>44174</v>
      </c>
      <c r="B1467" s="21">
        <v>215.16000366210935</v>
      </c>
      <c r="C1467" s="21">
        <v>215.22999572753903</v>
      </c>
      <c r="D1467" s="21">
        <v>211.21000671386719</v>
      </c>
      <c r="E1467" s="21">
        <v>211.80000305175781</v>
      </c>
      <c r="F1467" s="16">
        <f>(StockData[[#This Row],[Close]]-E1468)/E1468</f>
        <v>-1.9489799371041908E-2</v>
      </c>
      <c r="G1467" s="21">
        <v>32440600</v>
      </c>
      <c r="H1467" s="21">
        <f>IF(ISNUMBER(E1467),MAX($E$2:E1467),"")</f>
        <v>542.07000732421875</v>
      </c>
      <c r="I1467" s="21">
        <f>IF(AND(ISNUMBER(E1467),ISNUMBER(H1467)),E1467/H1467-1,"")</f>
        <v>-0.60927555446712323</v>
      </c>
      <c r="L1467"/>
      <c r="M1467"/>
      <c r="N1467" s="2">
        <v>44174</v>
      </c>
      <c r="O1467" s="21">
        <v>370.8800048828125</v>
      </c>
      <c r="P1467" s="21">
        <v>371.04998779296869</v>
      </c>
      <c r="Q1467" s="21">
        <v>365.95001220703131</v>
      </c>
      <c r="R1467" s="21">
        <v>366.85000610351563</v>
      </c>
      <c r="S1467">
        <v>74098300</v>
      </c>
      <c r="T1467" s="16">
        <f>(SP500_Data[[#This Row],[Close]]-R1468)/R1468</f>
        <v>-8.9688716097661193E-3</v>
      </c>
      <c r="U1467" s="21">
        <v>91473000</v>
      </c>
    </row>
    <row r="1468" spans="1:21" x14ac:dyDescent="0.25">
      <c r="A1468" s="2">
        <v>44173</v>
      </c>
      <c r="B1468" s="21">
        <v>213.97000122070313</v>
      </c>
      <c r="C1468" s="21">
        <v>216.94999694824219</v>
      </c>
      <c r="D1468" s="21">
        <v>212.88999938964844</v>
      </c>
      <c r="E1468" s="21">
        <v>216.00999450683591</v>
      </c>
      <c r="F1468" s="16">
        <f>(StockData[[#This Row],[Close]]-E1469)/E1469</f>
        <v>8.0265120845211292E-3</v>
      </c>
      <c r="G1468" s="21">
        <v>23284100</v>
      </c>
      <c r="H1468" s="21">
        <f>IF(ISNUMBER(E1468),MAX($E$2:E1468),"")</f>
        <v>542.07000732421875</v>
      </c>
      <c r="I1468" s="21">
        <f>IF(AND(ISNUMBER(E1468),ISNUMBER(H1468)),E1468/H1468-1,"")</f>
        <v>-0.60150904571697206</v>
      </c>
      <c r="L1468"/>
      <c r="M1468"/>
      <c r="N1468" s="2">
        <v>44173</v>
      </c>
      <c r="O1468" s="21">
        <v>367.72000122070313</v>
      </c>
      <c r="P1468" s="21">
        <v>370.77999877929688</v>
      </c>
      <c r="Q1468" s="21">
        <v>367.67001342773438</v>
      </c>
      <c r="R1468" s="21">
        <v>370.17001342773438</v>
      </c>
      <c r="S1468">
        <v>42458900</v>
      </c>
      <c r="T1468" s="16">
        <f>(SP500_Data[[#This Row],[Close]]-R1469)/R1469</f>
        <v>2.9261619132452113E-3</v>
      </c>
      <c r="U1468" s="21">
        <v>49143900</v>
      </c>
    </row>
    <row r="1469" spans="1:21" x14ac:dyDescent="0.25">
      <c r="A1469" s="2">
        <v>44172</v>
      </c>
      <c r="B1469" s="21">
        <v>214.3699951171875</v>
      </c>
      <c r="C1469" s="21">
        <v>215.53999328613281</v>
      </c>
      <c r="D1469" s="21">
        <v>212.99000549316409</v>
      </c>
      <c r="E1469" s="21">
        <v>214.28999328613281</v>
      </c>
      <c r="F1469" s="16">
        <f>(StockData[[#This Row],[Close]]-E1470)/E1470</f>
        <v>-3.2658762837943988E-4</v>
      </c>
      <c r="G1469" s="21">
        <v>24620000</v>
      </c>
      <c r="H1469" s="21">
        <f>IF(ISNUMBER(E1469),MAX($E$2:E1469),"")</f>
        <v>542.07000732421875</v>
      </c>
      <c r="I1469" s="21">
        <f>IF(AND(ISNUMBER(E1469),ISNUMBER(H1469)),E1469/H1469-1,"")</f>
        <v>-0.60468206986046491</v>
      </c>
      <c r="L1469"/>
      <c r="M1469"/>
      <c r="N1469" s="2">
        <v>44172</v>
      </c>
      <c r="O1469" s="21">
        <v>369.01998901367188</v>
      </c>
      <c r="P1469" s="21">
        <v>369.6199951171875</v>
      </c>
      <c r="Q1469" s="21">
        <v>367.72000122070313</v>
      </c>
      <c r="R1469" s="21">
        <v>369.08999633789063</v>
      </c>
      <c r="S1469">
        <v>48944300</v>
      </c>
      <c r="T1469" s="16">
        <f>(SP500_Data[[#This Row],[Close]]-R1470)/R1470</f>
        <v>-2.0549134867724845E-3</v>
      </c>
      <c r="U1469" s="21">
        <v>55399300</v>
      </c>
    </row>
    <row r="1470" spans="1:21" x14ac:dyDescent="0.25">
      <c r="A1470" s="2">
        <v>44169</v>
      </c>
      <c r="B1470" s="21">
        <v>214.22000122070313</v>
      </c>
      <c r="C1470" s="21">
        <v>215.3800048828125</v>
      </c>
      <c r="D1470" s="21">
        <v>213.17999267578125</v>
      </c>
      <c r="E1470" s="21">
        <v>214.36000061035156</v>
      </c>
      <c r="F1470" s="16">
        <f>(StockData[[#This Row],[Close]]-E1471)/E1471</f>
        <v>5.6009668647670171E-4</v>
      </c>
      <c r="G1470" s="21">
        <v>24666000</v>
      </c>
      <c r="H1470" s="21">
        <f>IF(ISNUMBER(E1470),MAX($E$2:E1470),"")</f>
        <v>542.07000732421875</v>
      </c>
      <c r="I1470" s="21">
        <f>IF(AND(ISNUMBER(E1470),ISNUMBER(H1470)),E1470/H1470-1,"")</f>
        <v>-0.60455292173702535</v>
      </c>
      <c r="L1470"/>
      <c r="M1470"/>
      <c r="N1470" s="2">
        <v>44169</v>
      </c>
      <c r="O1470" s="21">
        <v>367.32000732421869</v>
      </c>
      <c r="P1470" s="21">
        <v>369.85000610351563</v>
      </c>
      <c r="Q1470" s="21">
        <v>367.22000122070313</v>
      </c>
      <c r="R1470" s="21">
        <v>369.85000610351563</v>
      </c>
      <c r="S1470">
        <v>50749900</v>
      </c>
      <c r="T1470" s="16">
        <f>(SP500_Data[[#This Row],[Close]]-R1471)/R1471</f>
        <v>8.6176433528871981E-3</v>
      </c>
      <c r="U1470" s="21">
        <v>63575000</v>
      </c>
    </row>
    <row r="1471" spans="1:21" x14ac:dyDescent="0.25">
      <c r="A1471" s="2">
        <v>44168</v>
      </c>
      <c r="B1471" s="21">
        <v>214.61000061035156</v>
      </c>
      <c r="C1471" s="21">
        <v>216.3800048828125</v>
      </c>
      <c r="D1471" s="21">
        <v>213.6499938964844</v>
      </c>
      <c r="E1471" s="21">
        <v>214.24000549316409</v>
      </c>
      <c r="F1471" s="16">
        <f>(StockData[[#This Row],[Close]]-E1472)/E1472</f>
        <v>-5.2467365447473645E-3</v>
      </c>
      <c r="G1471" s="21">
        <v>25120900</v>
      </c>
      <c r="H1471" s="21">
        <f>IF(ISNUMBER(E1471),MAX($E$2:E1471),"")</f>
        <v>542.07000732421875</v>
      </c>
      <c r="I1471" s="21">
        <f>IF(AND(ISNUMBER(E1471),ISNUMBER(H1471)),E1471/H1471-1,"")</f>
        <v>-0.60477428634965125</v>
      </c>
      <c r="L1471"/>
      <c r="M1471"/>
      <c r="N1471" s="2">
        <v>44168</v>
      </c>
      <c r="O1471" s="21">
        <v>366.67999267578131</v>
      </c>
      <c r="P1471" s="21">
        <v>368.19000244140625</v>
      </c>
      <c r="Q1471" s="21">
        <v>365.5</v>
      </c>
      <c r="R1471" s="21">
        <v>366.69000244140625</v>
      </c>
      <c r="S1471">
        <v>62882000</v>
      </c>
      <c r="T1471" s="16">
        <f>(SP500_Data[[#This Row],[Close]]-R1472)/R1472</f>
        <v>-2.726522020388594E-4</v>
      </c>
      <c r="U1471" s="21">
        <v>60051900</v>
      </c>
    </row>
    <row r="1472" spans="1:21" x14ac:dyDescent="0.25">
      <c r="A1472" s="2">
        <v>44167</v>
      </c>
      <c r="B1472" s="21">
        <v>214.8800048828125</v>
      </c>
      <c r="C1472" s="21">
        <v>215.47000122070313</v>
      </c>
      <c r="D1472" s="21">
        <v>212.80000305175781</v>
      </c>
      <c r="E1472" s="21">
        <v>215.3699951171875</v>
      </c>
      <c r="F1472" s="16">
        <f>(StockData[[#This Row],[Close]]-E1473)/E1473</f>
        <v>-3.885165212502679E-3</v>
      </c>
      <c r="G1472" s="21">
        <v>23724500</v>
      </c>
      <c r="H1472" s="21">
        <f>IF(ISNUMBER(E1472),MAX($E$2:E1472),"")</f>
        <v>542.07000732421875</v>
      </c>
      <c r="I1472" s="21">
        <f>IF(AND(ISNUMBER(E1472),ISNUMBER(H1472)),E1472/H1472-1,"")</f>
        <v>-0.60268970389949639</v>
      </c>
      <c r="L1472"/>
      <c r="M1472"/>
      <c r="N1472" s="2">
        <v>44167</v>
      </c>
      <c r="O1472" s="21">
        <v>364.82000732421869</v>
      </c>
      <c r="P1472" s="21">
        <v>366.95999145507813</v>
      </c>
      <c r="Q1472" s="21">
        <v>364.20001220703131</v>
      </c>
      <c r="R1472" s="21">
        <v>366.79000854492188</v>
      </c>
      <c r="S1472">
        <v>45927000</v>
      </c>
      <c r="T1472" s="16">
        <f>(SP500_Data[[#This Row],[Close]]-R1473)/R1473</f>
        <v>2.103763604072557E-3</v>
      </c>
      <c r="U1472" s="21">
        <v>68425600</v>
      </c>
    </row>
    <row r="1473" spans="1:21" x14ac:dyDescent="0.25">
      <c r="A1473" s="2">
        <v>44166</v>
      </c>
      <c r="B1473" s="21">
        <v>214.50999450683591</v>
      </c>
      <c r="C1473" s="21">
        <v>217.32000732421875</v>
      </c>
      <c r="D1473" s="21">
        <v>213.3500061035156</v>
      </c>
      <c r="E1473" s="21">
        <v>216.21000671386719</v>
      </c>
      <c r="F1473" s="16">
        <f>(StockData[[#This Row],[Close]]-E1474)/E1474</f>
        <v>9.996726848368399E-3</v>
      </c>
      <c r="G1473" s="21">
        <v>30904500</v>
      </c>
      <c r="H1473" s="21">
        <f>IF(ISNUMBER(E1473),MAX($E$2:E1473),"")</f>
        <v>542.07000732421875</v>
      </c>
      <c r="I1473" s="21">
        <f>IF(AND(ISNUMBER(E1473),ISNUMBER(H1473)),E1473/H1473-1,"")</f>
        <v>-0.60114006716377999</v>
      </c>
      <c r="L1473"/>
      <c r="M1473"/>
      <c r="N1473" s="2">
        <v>44166</v>
      </c>
      <c r="O1473" s="21">
        <v>365.57000732421869</v>
      </c>
      <c r="P1473" s="21">
        <v>367.67999267578131</v>
      </c>
      <c r="Q1473" s="21">
        <v>364.92999267578131</v>
      </c>
      <c r="R1473" s="21">
        <v>366.01998901367188</v>
      </c>
      <c r="S1473">
        <v>74231400</v>
      </c>
      <c r="T1473" s="16">
        <f>(SP500_Data[[#This Row],[Close]]-R1474)/R1474</f>
        <v>1.093739016124603E-2</v>
      </c>
      <c r="U1473" s="21">
        <v>89501900</v>
      </c>
    </row>
    <row r="1474" spans="1:21" x14ac:dyDescent="0.25">
      <c r="A1474" s="2">
        <v>44165</v>
      </c>
      <c r="B1474" s="21">
        <v>214.1000061035156</v>
      </c>
      <c r="C1474" s="21">
        <v>214.75999450683591</v>
      </c>
      <c r="D1474" s="21">
        <v>210.83999633789065</v>
      </c>
      <c r="E1474" s="21">
        <v>214.07000732421875</v>
      </c>
      <c r="F1474" s="16">
        <f>(StockData[[#This Row],[Close]]-E1475)/E1475</f>
        <v>-5.389529463117773E-3</v>
      </c>
      <c r="G1474" s="21">
        <v>33064800</v>
      </c>
      <c r="H1474" s="21">
        <f>IF(ISNUMBER(E1474),MAX($E$2:E1474),"")</f>
        <v>542.07000732421875</v>
      </c>
      <c r="I1474" s="21">
        <f>IF(AND(ISNUMBER(E1474),ISNUMBER(H1474)),E1474/H1474-1,"")</f>
        <v>-0.60508789560057541</v>
      </c>
      <c r="L1474"/>
      <c r="M1474"/>
      <c r="N1474" s="2">
        <v>44165</v>
      </c>
      <c r="O1474" s="21">
        <v>362.82998657226563</v>
      </c>
      <c r="P1474" s="21">
        <v>363.1199951171875</v>
      </c>
      <c r="Q1474" s="21">
        <v>359.17001342773438</v>
      </c>
      <c r="R1474" s="21">
        <v>362.05999755859375</v>
      </c>
      <c r="S1474">
        <v>83872700</v>
      </c>
      <c r="T1474" s="16">
        <f>(SP500_Data[[#This Row],[Close]]-R1475)/R1475</f>
        <v>-4.4271339667672511E-3</v>
      </c>
      <c r="U1474" s="21">
        <v>60357700</v>
      </c>
    </row>
    <row r="1475" spans="1:21" x14ac:dyDescent="0.25">
      <c r="A1475" s="2">
        <v>44162</v>
      </c>
      <c r="B1475" s="21">
        <v>214.8500061035156</v>
      </c>
      <c r="C1475" s="21">
        <v>216.27000427246097</v>
      </c>
      <c r="D1475" s="21">
        <v>214.03999328613281</v>
      </c>
      <c r="E1475" s="21">
        <v>215.22999572753903</v>
      </c>
      <c r="F1475" s="16">
        <f>(StockData[[#This Row],[Close]]-E1476)/E1476</f>
        <v>6.3590061317686849E-3</v>
      </c>
      <c r="G1475" s="21">
        <v>14512200</v>
      </c>
      <c r="H1475" s="21">
        <f>IF(ISNUMBER(E1475),MAX($E$2:E1475),"")</f>
        <v>542.07000732421875</v>
      </c>
      <c r="I1475" s="21">
        <f>IF(AND(ISNUMBER(E1475),ISNUMBER(H1475)),E1475/H1475-1,"")</f>
        <v>-0.60294797199726391</v>
      </c>
      <c r="L1475"/>
      <c r="M1475"/>
      <c r="N1475" s="2">
        <v>44162</v>
      </c>
      <c r="O1475" s="21">
        <v>363.83999633789063</v>
      </c>
      <c r="P1475" s="21">
        <v>364.17999267578131</v>
      </c>
      <c r="Q1475" s="21">
        <v>362.57998657226563</v>
      </c>
      <c r="R1475" s="21">
        <v>363.67001342773438</v>
      </c>
      <c r="S1475">
        <v>28514100</v>
      </c>
      <c r="T1475" s="16">
        <f>(SP500_Data[[#This Row],[Close]]-R1476)/R1476</f>
        <v>2.7850045646776833E-3</v>
      </c>
      <c r="U1475" s="21">
        <v>57727900</v>
      </c>
    </row>
    <row r="1476" spans="1:21" x14ac:dyDescent="0.25">
      <c r="A1476" s="2">
        <v>44160</v>
      </c>
      <c r="B1476" s="21">
        <v>215.11000061035156</v>
      </c>
      <c r="C1476" s="21">
        <v>215.28999328613281</v>
      </c>
      <c r="D1476" s="21">
        <v>212.46000671386719</v>
      </c>
      <c r="E1476" s="21">
        <v>213.8699951171875</v>
      </c>
      <c r="F1476" s="16">
        <f>(StockData[[#This Row],[Close]]-E1477)/E1477</f>
        <v>4.6733876402381956E-5</v>
      </c>
      <c r="G1476" s="21">
        <v>21012900</v>
      </c>
      <c r="H1476" s="21">
        <f>IF(ISNUMBER(E1476),MAX($E$2:E1476),"")</f>
        <v>542.07000732421875</v>
      </c>
      <c r="I1476" s="21">
        <f>IF(AND(ISNUMBER(E1476),ISNUMBER(H1476)),E1476/H1476-1,"")</f>
        <v>-0.60545687415376737</v>
      </c>
      <c r="L1476"/>
      <c r="M1476"/>
      <c r="N1476" s="2">
        <v>44160</v>
      </c>
      <c r="O1476" s="21">
        <v>363.1300048828125</v>
      </c>
      <c r="P1476" s="21">
        <v>363.16000366210938</v>
      </c>
      <c r="Q1476" s="21">
        <v>361.48001098632813</v>
      </c>
      <c r="R1476" s="21">
        <v>362.66000366210938</v>
      </c>
      <c r="S1476">
        <v>45330900</v>
      </c>
      <c r="T1476" s="16">
        <f>(SP500_Data[[#This Row],[Close]]-R1477)/R1477</f>
        <v>-1.5417585945479888E-3</v>
      </c>
      <c r="U1476" s="21">
        <v>73255500</v>
      </c>
    </row>
    <row r="1477" spans="1:21" x14ac:dyDescent="0.25">
      <c r="A1477" s="2">
        <v>44159</v>
      </c>
      <c r="B1477" s="21">
        <v>209.58999633789065</v>
      </c>
      <c r="C1477" s="21">
        <v>214.25</v>
      </c>
      <c r="D1477" s="21">
        <v>208.86000061035156</v>
      </c>
      <c r="E1477" s="21">
        <v>213.86000061035156</v>
      </c>
      <c r="F1477" s="16">
        <f>(StockData[[#This Row],[Close]]-E1478)/E1478</f>
        <v>1.7847793960813721E-2</v>
      </c>
      <c r="G1477" s="21">
        <v>33979700</v>
      </c>
      <c r="H1477" s="21">
        <f>IF(ISNUMBER(E1477),MAX($E$2:E1477),"")</f>
        <v>542.07000732421875</v>
      </c>
      <c r="I1477" s="21">
        <f>IF(AND(ISNUMBER(E1477),ISNUMBER(H1477)),E1477/H1477-1,"")</f>
        <v>-0.60547531182178238</v>
      </c>
      <c r="L1477"/>
      <c r="M1477"/>
      <c r="N1477" s="2">
        <v>44159</v>
      </c>
      <c r="O1477" s="21">
        <v>360.20999145507813</v>
      </c>
      <c r="P1477" s="21">
        <v>363.80999755859375</v>
      </c>
      <c r="Q1477" s="21">
        <v>359.29000854492188</v>
      </c>
      <c r="R1477" s="21">
        <v>363.22000122070313</v>
      </c>
      <c r="S1477">
        <v>62415900</v>
      </c>
      <c r="T1477" s="16">
        <f>(SP500_Data[[#This Row],[Close]]-R1478)/R1478</f>
        <v>1.6113718747035943E-2</v>
      </c>
      <c r="U1477" s="21">
        <v>80388500</v>
      </c>
    </row>
    <row r="1478" spans="1:21" x14ac:dyDescent="0.25">
      <c r="A1478" s="2">
        <v>44158</v>
      </c>
      <c r="B1478" s="21">
        <v>210.94999694824219</v>
      </c>
      <c r="C1478" s="21">
        <v>212.28999328613281</v>
      </c>
      <c r="D1478" s="21">
        <v>208.16000366210935</v>
      </c>
      <c r="E1478" s="21">
        <v>210.11000061035156</v>
      </c>
      <c r="F1478" s="16">
        <f>(StockData[[#This Row],[Close]]-E1479)/E1479</f>
        <v>-1.3308559347362755E-3</v>
      </c>
      <c r="G1478" s="21">
        <v>25683500</v>
      </c>
      <c r="H1478" s="21">
        <f>IF(ISNUMBER(E1478),MAX($E$2:E1478),"")</f>
        <v>542.07000732421875</v>
      </c>
      <c r="I1478" s="21">
        <f>IF(AND(ISNUMBER(E1478),ISNUMBER(H1478)),E1478/H1478-1,"")</f>
        <v>-0.61239323745745966</v>
      </c>
      <c r="L1478"/>
      <c r="M1478"/>
      <c r="N1478" s="2">
        <v>44158</v>
      </c>
      <c r="O1478" s="21">
        <v>357.27999877929688</v>
      </c>
      <c r="P1478" s="21">
        <v>358.82000732421875</v>
      </c>
      <c r="Q1478" s="21">
        <v>354.8699951171875</v>
      </c>
      <c r="R1478" s="21">
        <v>357.45999145507813</v>
      </c>
      <c r="S1478">
        <v>63230600</v>
      </c>
      <c r="T1478" s="16">
        <f>(SP500_Data[[#This Row],[Close]]-R1479)/R1479</f>
        <v>5.9944416832360637E-3</v>
      </c>
      <c r="U1478" s="21">
        <v>59528600</v>
      </c>
    </row>
    <row r="1479" spans="1:21" x14ac:dyDescent="0.25">
      <c r="A1479" s="2">
        <v>44155</v>
      </c>
      <c r="B1479" s="21">
        <v>212.19999694824219</v>
      </c>
      <c r="C1479" s="21">
        <v>213.28999328613281</v>
      </c>
      <c r="D1479" s="21">
        <v>210</v>
      </c>
      <c r="E1479" s="21">
        <v>210.38999938964844</v>
      </c>
      <c r="F1479" s="16">
        <f>(StockData[[#This Row],[Close]]-E1480)/E1480</f>
        <v>-9.5565332680322482E-3</v>
      </c>
      <c r="G1479" s="21">
        <v>22843100</v>
      </c>
      <c r="H1479" s="21">
        <f>IF(ISNUMBER(E1479),MAX($E$2:E1479),"")</f>
        <v>542.07000732421875</v>
      </c>
      <c r="I1479" s="21">
        <f>IF(AND(ISNUMBER(E1479),ISNUMBER(H1479)),E1479/H1479-1,"")</f>
        <v>-0.61187670126192462</v>
      </c>
      <c r="L1479"/>
      <c r="M1479"/>
      <c r="N1479" s="2">
        <v>44155</v>
      </c>
      <c r="O1479" s="21">
        <v>357.5</v>
      </c>
      <c r="P1479" s="21">
        <v>357.72000122070313</v>
      </c>
      <c r="Q1479" s="21">
        <v>355.25</v>
      </c>
      <c r="R1479" s="21">
        <v>355.32998657226563</v>
      </c>
      <c r="S1479">
        <v>70417300</v>
      </c>
      <c r="T1479" s="16">
        <f>(SP500_Data[[#This Row],[Close]]-R1480)/R1480</f>
        <v>-6.8478176963228865E-3</v>
      </c>
      <c r="U1479" s="21">
        <v>45242500</v>
      </c>
    </row>
    <row r="1480" spans="1:21" x14ac:dyDescent="0.25">
      <c r="A1480" s="2">
        <v>44154</v>
      </c>
      <c r="B1480" s="21">
        <v>211.3800048828125</v>
      </c>
      <c r="C1480" s="21">
        <v>213.02999877929688</v>
      </c>
      <c r="D1480" s="21">
        <v>209.92999267578125</v>
      </c>
      <c r="E1480" s="21">
        <v>212.41999816894531</v>
      </c>
      <c r="F1480" s="16">
        <f>(StockData[[#This Row],[Close]]-E1481)/E1481</f>
        <v>6.3482865561235793E-3</v>
      </c>
      <c r="G1480" s="21">
        <v>24792700</v>
      </c>
      <c r="H1480" s="21">
        <f>IF(ISNUMBER(E1480),MAX($E$2:E1480),"")</f>
        <v>542.07000732421875</v>
      </c>
      <c r="I1480" s="21">
        <f>IF(AND(ISNUMBER(E1480),ISNUMBER(H1480)),E1480/H1480-1,"")</f>
        <v>-0.60813179976974019</v>
      </c>
      <c r="L1480"/>
      <c r="M1480"/>
      <c r="N1480" s="2">
        <v>44154</v>
      </c>
      <c r="O1480" s="21">
        <v>355.60000610351563</v>
      </c>
      <c r="P1480" s="21">
        <v>358.17999267578125</v>
      </c>
      <c r="Q1480" s="21">
        <v>354.14999389648438</v>
      </c>
      <c r="R1480" s="21">
        <v>357.77999877929688</v>
      </c>
      <c r="S1480">
        <v>59940900</v>
      </c>
      <c r="T1480" s="16">
        <f>(SP500_Data[[#This Row],[Close]]-R1481)/R1481</f>
        <v>4.2101717894335068E-3</v>
      </c>
      <c r="U1480" s="21">
        <v>56999600</v>
      </c>
    </row>
    <row r="1481" spans="1:21" x14ac:dyDescent="0.25">
      <c r="A1481" s="2">
        <v>44153</v>
      </c>
      <c r="B1481" s="21">
        <v>213.6499938964844</v>
      </c>
      <c r="C1481" s="21">
        <v>215.16999816894531</v>
      </c>
      <c r="D1481" s="21">
        <v>210.92999267578125</v>
      </c>
      <c r="E1481" s="21">
        <v>211.08000183105469</v>
      </c>
      <c r="F1481" s="16">
        <f>(StockData[[#This Row],[Close]]-E1482)/E1482</f>
        <v>-1.5760537055853528E-2</v>
      </c>
      <c r="G1481" s="21">
        <v>28372800</v>
      </c>
      <c r="H1481" s="21">
        <f>IF(ISNUMBER(E1481),MAX($E$2:E1481),"")</f>
        <v>542.07000732421875</v>
      </c>
      <c r="I1481" s="21">
        <f>IF(AND(ISNUMBER(E1481),ISNUMBER(H1481)),E1481/H1481-1,"")</f>
        <v>-0.61060379844110213</v>
      </c>
      <c r="L1481"/>
      <c r="M1481"/>
      <c r="N1481" s="2">
        <v>44153</v>
      </c>
      <c r="O1481" s="21">
        <v>360.91000366210938</v>
      </c>
      <c r="P1481" s="21">
        <v>361.5</v>
      </c>
      <c r="Q1481" s="21">
        <v>356.239990234375</v>
      </c>
      <c r="R1481" s="21">
        <v>356.27999877929688</v>
      </c>
      <c r="S1481">
        <v>70591300</v>
      </c>
      <c r="T1481" s="16">
        <f>(SP500_Data[[#This Row],[Close]]-R1482)/R1482</f>
        <v>-1.2034818913688617E-2</v>
      </c>
      <c r="U1481" s="21">
        <v>90128900</v>
      </c>
    </row>
    <row r="1482" spans="1:21" x14ac:dyDescent="0.25">
      <c r="A1482" s="2">
        <v>44152</v>
      </c>
      <c r="B1482" s="21">
        <v>216.1000061035156</v>
      </c>
      <c r="C1482" s="21">
        <v>217.67999267578125</v>
      </c>
      <c r="D1482" s="21">
        <v>214.08000183105469</v>
      </c>
      <c r="E1482" s="21">
        <v>214.46000671386719</v>
      </c>
      <c r="F1482" s="16">
        <f>(StockData[[#This Row],[Close]]-E1483)/E1483</f>
        <v>-1.275141126065347E-2</v>
      </c>
      <c r="G1482" s="21">
        <v>24154100</v>
      </c>
      <c r="H1482" s="21">
        <f>IF(ISNUMBER(E1482),MAX($E$2:E1482),"")</f>
        <v>542.07000732421875</v>
      </c>
      <c r="I1482" s="21">
        <f>IF(AND(ISNUMBER(E1482),ISNUMBER(H1482)),E1482/H1482-1,"")</f>
        <v>-0.60436843246042937</v>
      </c>
      <c r="L1482"/>
      <c r="M1482"/>
      <c r="N1482" s="2">
        <v>44152</v>
      </c>
      <c r="O1482" s="21">
        <v>359.97000122070313</v>
      </c>
      <c r="P1482" s="21">
        <v>361.92001342773438</v>
      </c>
      <c r="Q1482" s="21">
        <v>358.33999633789063</v>
      </c>
      <c r="R1482" s="21">
        <v>360.6199951171875</v>
      </c>
      <c r="S1482">
        <v>66111000</v>
      </c>
      <c r="T1482" s="16">
        <f>(SP500_Data[[#This Row],[Close]]-R1483)/R1483</f>
        <v>-5.3783053414218187E-3</v>
      </c>
      <c r="U1482" s="21">
        <v>45713100</v>
      </c>
    </row>
    <row r="1483" spans="1:21" x14ac:dyDescent="0.25">
      <c r="A1483" s="2">
        <v>44151</v>
      </c>
      <c r="B1483" s="21">
        <v>214.8699951171875</v>
      </c>
      <c r="C1483" s="21">
        <v>217.74000549316409</v>
      </c>
      <c r="D1483" s="21">
        <v>214.52000427246097</v>
      </c>
      <c r="E1483" s="21">
        <v>217.22999572753903</v>
      </c>
      <c r="F1483" s="16">
        <f>(StockData[[#This Row],[Close]]-E1484)/E1484</f>
        <v>3.3254872244726434E-3</v>
      </c>
      <c r="G1483" s="21">
        <v>24953300</v>
      </c>
      <c r="H1483" s="21">
        <f>IF(ISNUMBER(E1483),MAX($E$2:E1483),"")</f>
        <v>542.07000732421875</v>
      </c>
      <c r="I1483" s="21">
        <f>IF(AND(ISNUMBER(E1483),ISNUMBER(H1483)),E1483/H1483-1,"")</f>
        <v>-0.59925841165823601</v>
      </c>
      <c r="L1483"/>
      <c r="M1483"/>
      <c r="N1483" s="2">
        <v>44151</v>
      </c>
      <c r="O1483" s="21">
        <v>360.98001098632813</v>
      </c>
      <c r="P1483" s="21">
        <v>362.77999877929688</v>
      </c>
      <c r="Q1483" s="21">
        <v>359.58999633789063</v>
      </c>
      <c r="R1483" s="21">
        <v>362.57000732421869</v>
      </c>
      <c r="S1483">
        <v>74541100</v>
      </c>
      <c r="T1483" s="16">
        <f>(SP500_Data[[#This Row],[Close]]-R1484)/R1484</f>
        <v>1.2482549970722227E-2</v>
      </c>
      <c r="U1483" s="21">
        <v>89431100</v>
      </c>
    </row>
    <row r="1484" spans="1:21" x14ac:dyDescent="0.25">
      <c r="A1484" s="2">
        <v>44148</v>
      </c>
      <c r="B1484" s="21">
        <v>216.36000061035156</v>
      </c>
      <c r="C1484" s="21">
        <v>217.41999816894531</v>
      </c>
      <c r="D1484" s="21">
        <v>214.16000366210935</v>
      </c>
      <c r="E1484" s="21">
        <v>216.50999450683591</v>
      </c>
      <c r="F1484" s="16">
        <f>(StockData[[#This Row],[Close]]-E1485)/E1485</f>
        <v>4.9665431363920794E-3</v>
      </c>
      <c r="G1484" s="21">
        <v>18621100</v>
      </c>
      <c r="H1484" s="21">
        <f>IF(ISNUMBER(E1484),MAX($E$2:E1484),"")</f>
        <v>542.07000732421875</v>
      </c>
      <c r="I1484" s="21">
        <f>IF(AND(ISNUMBER(E1484),ISNUMBER(H1484)),E1484/H1484-1,"")</f>
        <v>-0.60058665563221503</v>
      </c>
      <c r="L1484"/>
      <c r="M1484"/>
      <c r="N1484" s="2">
        <v>44148</v>
      </c>
      <c r="O1484" s="21">
        <v>355.26998901367188</v>
      </c>
      <c r="P1484" s="21">
        <v>358.89999389648438</v>
      </c>
      <c r="Q1484" s="21">
        <v>354.70999145507813</v>
      </c>
      <c r="R1484" s="21">
        <v>358.10000610351563</v>
      </c>
      <c r="S1484">
        <v>62892200</v>
      </c>
      <c r="T1484" s="16">
        <f>(SP500_Data[[#This Row],[Close]]-R1485)/R1485</f>
        <v>1.3844496947248507E-2</v>
      </c>
      <c r="U1484" s="21">
        <v>88698700</v>
      </c>
    </row>
    <row r="1485" spans="1:21" x14ac:dyDescent="0.25">
      <c r="A1485" s="2">
        <v>44147</v>
      </c>
      <c r="B1485" s="21">
        <v>217.21000671386719</v>
      </c>
      <c r="C1485" s="21">
        <v>219.11000061035156</v>
      </c>
      <c r="D1485" s="21">
        <v>214.46000671386719</v>
      </c>
      <c r="E1485" s="21">
        <v>215.44000244140625</v>
      </c>
      <c r="F1485" s="16">
        <f>(StockData[[#This Row],[Close]]-E1486)/E1486</f>
        <v>-5.1258397354363473E-3</v>
      </c>
      <c r="G1485" s="21">
        <v>21593900</v>
      </c>
      <c r="H1485" s="21">
        <f>IF(ISNUMBER(E1485),MAX($E$2:E1485),"")</f>
        <v>542.07000732421875</v>
      </c>
      <c r="I1485" s="21">
        <f>IF(AND(ISNUMBER(E1485),ISNUMBER(H1485)),E1485/H1485-1,"")</f>
        <v>-0.60256055577605694</v>
      </c>
      <c r="L1485"/>
      <c r="M1485"/>
      <c r="N1485" s="2">
        <v>44147</v>
      </c>
      <c r="O1485" s="21">
        <v>355.57998657226563</v>
      </c>
      <c r="P1485" s="21">
        <v>356.72000122070313</v>
      </c>
      <c r="Q1485" s="21">
        <v>351.260009765625</v>
      </c>
      <c r="R1485" s="21">
        <v>353.20999145507813</v>
      </c>
      <c r="S1485">
        <v>67546200</v>
      </c>
      <c r="T1485" s="16">
        <f>(SP500_Data[[#This Row],[Close]]-R1486)/R1486</f>
        <v>-9.7009051571342476E-3</v>
      </c>
      <c r="U1485" s="21">
        <v>104081100</v>
      </c>
    </row>
    <row r="1486" spans="1:21" x14ac:dyDescent="0.25">
      <c r="A1486" s="2">
        <v>44146</v>
      </c>
      <c r="B1486" s="21">
        <v>212.38999938964844</v>
      </c>
      <c r="C1486" s="21">
        <v>218.03999328613281</v>
      </c>
      <c r="D1486" s="21">
        <v>212.19999694824219</v>
      </c>
      <c r="E1486" s="21">
        <v>216.55000305175781</v>
      </c>
      <c r="F1486" s="16">
        <f>(StockData[[#This Row],[Close]]-E1487)/E1487</f>
        <v>2.6254721051814579E-2</v>
      </c>
      <c r="G1486" s="21">
        <v>29440800</v>
      </c>
      <c r="H1486" s="21">
        <f>IF(ISNUMBER(E1486),MAX($E$2:E1486),"")</f>
        <v>542.07000732421875</v>
      </c>
      <c r="I1486" s="21">
        <f>IF(AND(ISNUMBER(E1486),ISNUMBER(H1486)),E1486/H1486-1,"")</f>
        <v>-0.600512848661932</v>
      </c>
      <c r="L1486"/>
      <c r="M1486"/>
      <c r="N1486" s="2">
        <v>44146</v>
      </c>
      <c r="O1486" s="21">
        <v>356.39999389648438</v>
      </c>
      <c r="P1486" s="21">
        <v>357.55999755859375</v>
      </c>
      <c r="Q1486" s="21">
        <v>355.05999755859375</v>
      </c>
      <c r="R1486" s="21">
        <v>356.67001342773438</v>
      </c>
      <c r="S1486">
        <v>58649000</v>
      </c>
      <c r="T1486" s="16">
        <f>(SP500_Data[[#This Row],[Close]]-R1487)/R1487</f>
        <v>7.4285527605245085E-3</v>
      </c>
      <c r="U1486" s="21">
        <v>51304000</v>
      </c>
    </row>
    <row r="1487" spans="1:21" x14ac:dyDescent="0.25">
      <c r="A1487" s="2">
        <v>44145</v>
      </c>
      <c r="B1487" s="21">
        <v>214.5</v>
      </c>
      <c r="C1487" s="21">
        <v>216.5</v>
      </c>
      <c r="D1487" s="21">
        <v>209.72000122070313</v>
      </c>
      <c r="E1487" s="21">
        <v>211.00999450683591</v>
      </c>
      <c r="F1487" s="16">
        <f>(StockData[[#This Row],[Close]]-E1488)/E1488</f>
        <v>-3.3792778531242289E-2</v>
      </c>
      <c r="G1487" s="21">
        <v>44045100</v>
      </c>
      <c r="H1487" s="21">
        <f>IF(ISNUMBER(E1487),MAX($E$2:E1487),"")</f>
        <v>542.07000732421875</v>
      </c>
      <c r="I1487" s="21">
        <f>IF(AND(ISNUMBER(E1487),ISNUMBER(H1487)),E1487/H1487-1,"")</f>
        <v>-0.61073294656454169</v>
      </c>
      <c r="L1487"/>
      <c r="M1487"/>
      <c r="N1487" s="2">
        <v>44145</v>
      </c>
      <c r="O1487" s="21">
        <v>353.489990234375</v>
      </c>
      <c r="P1487" s="21">
        <v>355.17999267578125</v>
      </c>
      <c r="Q1487" s="21">
        <v>350.510009765625</v>
      </c>
      <c r="R1487" s="21">
        <v>354.04000854492188</v>
      </c>
      <c r="S1487">
        <v>85552000</v>
      </c>
      <c r="T1487" s="16">
        <f>(SP500_Data[[#This Row],[Close]]-R1488)/R1488</f>
        <v>-1.4665755224852822E-3</v>
      </c>
      <c r="U1487" s="21">
        <v>64584600</v>
      </c>
    </row>
    <row r="1488" spans="1:21" x14ac:dyDescent="0.25">
      <c r="A1488" s="2">
        <v>44144</v>
      </c>
      <c r="B1488" s="21">
        <v>224.44000244140625</v>
      </c>
      <c r="C1488" s="21">
        <v>228.1199951171875</v>
      </c>
      <c r="D1488" s="21">
        <v>217.8800048828125</v>
      </c>
      <c r="E1488" s="21">
        <v>218.38999938964844</v>
      </c>
      <c r="F1488" s="16">
        <f>(StockData[[#This Row],[Close]]-E1489)/E1489</f>
        <v>-2.3824431440962496E-2</v>
      </c>
      <c r="G1488" s="21">
        <v>44395000</v>
      </c>
      <c r="H1488" s="21">
        <f>IF(ISNUMBER(E1488),MAX($E$2:E1488),"")</f>
        <v>542.07000732421875</v>
      </c>
      <c r="I1488" s="21">
        <f>IF(AND(ISNUMBER(E1488),ISNUMBER(H1488)),E1488/H1488-1,"")</f>
        <v>-0.59711845990581303</v>
      </c>
      <c r="L1488"/>
      <c r="M1488"/>
      <c r="N1488" s="2">
        <v>44144</v>
      </c>
      <c r="O1488" s="21">
        <v>363.97000122070313</v>
      </c>
      <c r="P1488" s="21">
        <v>364.3800048828125</v>
      </c>
      <c r="Q1488" s="21">
        <v>354.05999755859375</v>
      </c>
      <c r="R1488" s="21">
        <v>354.55999755859375</v>
      </c>
      <c r="S1488">
        <v>172304200</v>
      </c>
      <c r="T1488" s="16">
        <f>(SP500_Data[[#This Row],[Close]]-R1489)/R1489</f>
        <v>1.2565666696560228E-2</v>
      </c>
      <c r="U1488" s="21">
        <v>71069400</v>
      </c>
    </row>
    <row r="1489" spans="1:21" x14ac:dyDescent="0.25">
      <c r="A1489" s="2">
        <v>44141</v>
      </c>
      <c r="B1489" s="21">
        <v>222.25999450683591</v>
      </c>
      <c r="C1489" s="21">
        <v>224.36000061035156</v>
      </c>
      <c r="D1489" s="21">
        <v>218.02999877929688</v>
      </c>
      <c r="E1489" s="21">
        <v>223.72000122070313</v>
      </c>
      <c r="F1489" s="16">
        <f>(StockData[[#This Row],[Close]]-E1490)/E1490</f>
        <v>1.9257823794158254E-3</v>
      </c>
      <c r="G1489" s="21">
        <v>25231900</v>
      </c>
      <c r="H1489" s="21">
        <f>IF(ISNUMBER(E1489),MAX($E$2:E1489),"")</f>
        <v>542.07000732421875</v>
      </c>
      <c r="I1489" s="21">
        <f>IF(AND(ISNUMBER(E1489),ISNUMBER(H1489)),E1489/H1489-1,"")</f>
        <v>-0.5872857782244103</v>
      </c>
      <c r="L1489"/>
      <c r="M1489"/>
      <c r="N1489" s="2">
        <v>44141</v>
      </c>
      <c r="O1489" s="21">
        <v>349.92999267578125</v>
      </c>
      <c r="P1489" s="21">
        <v>351.510009765625</v>
      </c>
      <c r="Q1489" s="21">
        <v>347.64999389648438</v>
      </c>
      <c r="R1489" s="21">
        <v>350.16000366210938</v>
      </c>
      <c r="S1489">
        <v>74973000</v>
      </c>
      <c r="T1489" s="16">
        <f>(SP500_Data[[#This Row],[Close]]-R1490)/R1490</f>
        <v>-2.2837646898088155E-4</v>
      </c>
      <c r="U1489" s="21">
        <v>76681300</v>
      </c>
    </row>
    <row r="1490" spans="1:21" x14ac:dyDescent="0.25">
      <c r="A1490" s="2">
        <v>44140</v>
      </c>
      <c r="B1490" s="21">
        <v>222.03999328613281</v>
      </c>
      <c r="C1490" s="21">
        <v>224.1199951171875</v>
      </c>
      <c r="D1490" s="21">
        <v>221.1499938964844</v>
      </c>
      <c r="E1490" s="21">
        <v>223.28999328613281</v>
      </c>
      <c r="F1490" s="16">
        <f>(StockData[[#This Row],[Close]]-E1491)/E1491</f>
        <v>3.188684281134322E-2</v>
      </c>
      <c r="G1490" s="21">
        <v>36080100</v>
      </c>
      <c r="H1490" s="21">
        <f>IF(ISNUMBER(E1490),MAX($E$2:E1490),"")</f>
        <v>542.07000732421875</v>
      </c>
      <c r="I1490" s="21">
        <f>IF(AND(ISNUMBER(E1490),ISNUMBER(H1490)),E1490/H1490-1,"")</f>
        <v>-0.58807904833483926</v>
      </c>
      <c r="L1490"/>
      <c r="M1490"/>
      <c r="N1490" s="2">
        <v>44140</v>
      </c>
      <c r="O1490" s="21">
        <v>349.239990234375</v>
      </c>
      <c r="P1490" s="21">
        <v>352.19000244140625</v>
      </c>
      <c r="Q1490" s="21">
        <v>348.8599853515625</v>
      </c>
      <c r="R1490" s="21">
        <v>350.239990234375</v>
      </c>
      <c r="S1490">
        <v>82039700</v>
      </c>
      <c r="T1490" s="16">
        <f>(SP500_Data[[#This Row],[Close]]-R1491)/R1491</f>
        <v>1.9502769758407989E-2</v>
      </c>
      <c r="U1490" s="21">
        <v>93112200</v>
      </c>
    </row>
    <row r="1491" spans="1:21" x14ac:dyDescent="0.25">
      <c r="A1491" s="2">
        <v>44139</v>
      </c>
      <c r="B1491" s="21">
        <v>214.02000427246097</v>
      </c>
      <c r="C1491" s="21">
        <v>218.32000732421875</v>
      </c>
      <c r="D1491" s="21">
        <v>212.41999816894531</v>
      </c>
      <c r="E1491" s="21">
        <v>216.38999938964844</v>
      </c>
      <c r="F1491" s="16">
        <f>(StockData[[#This Row],[Close]]-E1492)/E1492</f>
        <v>4.8248835281946477E-2</v>
      </c>
      <c r="G1491" s="21">
        <v>42311800</v>
      </c>
      <c r="H1491" s="21">
        <f>IF(ISNUMBER(E1491),MAX($E$2:E1491),"")</f>
        <v>542.07000732421875</v>
      </c>
      <c r="I1491" s="21">
        <f>IF(AND(ISNUMBER(E1491),ISNUMBER(H1491)),E1491/H1491-1,"")</f>
        <v>-0.60080802024484092</v>
      </c>
      <c r="L1491"/>
      <c r="M1491"/>
      <c r="N1491" s="2">
        <v>44139</v>
      </c>
      <c r="O1491" s="21">
        <v>340.8599853515625</v>
      </c>
      <c r="P1491" s="21">
        <v>347.94000244140625</v>
      </c>
      <c r="Q1491" s="21">
        <v>339.58999633789063</v>
      </c>
      <c r="R1491" s="21">
        <v>343.54000854492188</v>
      </c>
      <c r="S1491">
        <v>126959700</v>
      </c>
      <c r="T1491" s="16">
        <f>(SP500_Data[[#This Row],[Close]]-R1492)/R1492</f>
        <v>2.2349224155303896E-2</v>
      </c>
      <c r="U1491" s="21">
        <v>63612100</v>
      </c>
    </row>
    <row r="1492" spans="1:21" x14ac:dyDescent="0.25">
      <c r="A1492" s="2">
        <v>44138</v>
      </c>
      <c r="B1492" s="21">
        <v>203.88999938964844</v>
      </c>
      <c r="C1492" s="21">
        <v>208.1199951171875</v>
      </c>
      <c r="D1492" s="21">
        <v>203.1199951171875</v>
      </c>
      <c r="E1492" s="21">
        <v>206.42999267578125</v>
      </c>
      <c r="F1492" s="16">
        <f>(StockData[[#This Row],[Close]]-E1493)/E1493</f>
        <v>2.0263879837998766E-2</v>
      </c>
      <c r="G1492" s="21">
        <v>27512000</v>
      </c>
      <c r="H1492" s="21">
        <f>IF(ISNUMBER(E1492),MAX($E$2:E1492),"")</f>
        <v>542.07000732421875</v>
      </c>
      <c r="I1492" s="21">
        <f>IF(AND(ISNUMBER(E1492),ISNUMBER(H1492)),E1492/H1492-1,"")</f>
        <v>-0.61918204311880898</v>
      </c>
      <c r="L1492"/>
      <c r="M1492"/>
      <c r="N1492" s="2">
        <v>44138</v>
      </c>
      <c r="O1492" s="21">
        <v>333.69000244140625</v>
      </c>
      <c r="P1492" s="21">
        <v>338.25</v>
      </c>
      <c r="Q1492" s="21">
        <v>330.29000854492188</v>
      </c>
      <c r="R1492" s="21">
        <v>336.02999877929688</v>
      </c>
      <c r="S1492">
        <v>93294200</v>
      </c>
      <c r="T1492" s="16">
        <f>(SP500_Data[[#This Row],[Close]]-R1493)/R1493</f>
        <v>1.7655924762989703E-2</v>
      </c>
      <c r="U1492" s="21">
        <v>99450800</v>
      </c>
    </row>
    <row r="1493" spans="1:21" x14ac:dyDescent="0.25">
      <c r="A1493" s="2">
        <v>44137</v>
      </c>
      <c r="B1493" s="21">
        <v>204.28999328613281</v>
      </c>
      <c r="C1493" s="21">
        <v>205.27999877929688</v>
      </c>
      <c r="D1493" s="21">
        <v>200.1199951171875</v>
      </c>
      <c r="E1493" s="21">
        <v>202.33000183105469</v>
      </c>
      <c r="F1493" s="16">
        <f>(StockData[[#This Row],[Close]]-E1494)/E1494</f>
        <v>-6.9145744458128729E-4</v>
      </c>
      <c r="G1493" s="21">
        <v>30842200</v>
      </c>
      <c r="H1493" s="21">
        <f>IF(ISNUMBER(E1493),MAX($E$2:E1493),"")</f>
        <v>542.07000732421875</v>
      </c>
      <c r="I1493" s="21">
        <f>IF(AND(ISNUMBER(E1493),ISNUMBER(H1493)),E1493/H1493-1,"")</f>
        <v>-0.62674562492434926</v>
      </c>
      <c r="L1493"/>
      <c r="M1493"/>
      <c r="N1493" s="2">
        <v>44137</v>
      </c>
      <c r="O1493" s="21">
        <v>330.20001220703125</v>
      </c>
      <c r="P1493" s="21">
        <v>332.3599853515625</v>
      </c>
      <c r="Q1493" s="21">
        <v>327.239990234375</v>
      </c>
      <c r="R1493" s="21">
        <v>330.20001220703125</v>
      </c>
      <c r="S1493">
        <v>86068300</v>
      </c>
      <c r="T1493" s="16">
        <f>(SP500_Data[[#This Row],[Close]]-R1494)/R1494</f>
        <v>1.1208438679286281E-2</v>
      </c>
      <c r="U1493" s="21">
        <v>105877900</v>
      </c>
    </row>
    <row r="1494" spans="1:21" x14ac:dyDescent="0.25">
      <c r="A1494" s="2">
        <v>44134</v>
      </c>
      <c r="B1494" s="21">
        <v>203.5</v>
      </c>
      <c r="C1494" s="21">
        <v>204.28999328613281</v>
      </c>
      <c r="D1494" s="21">
        <v>199.6199951171875</v>
      </c>
      <c r="E1494" s="21">
        <v>202.47000122070313</v>
      </c>
      <c r="F1494" s="16">
        <f>(StockData[[#This Row],[Close]]-E1495)/E1495</f>
        <v>-1.0990621270924747E-2</v>
      </c>
      <c r="G1494" s="21">
        <v>36953700</v>
      </c>
      <c r="H1494" s="21">
        <f>IF(ISNUMBER(E1494),MAX($E$2:E1494),"")</f>
        <v>542.07000732421875</v>
      </c>
      <c r="I1494" s="21">
        <f>IF(AND(ISNUMBER(E1494),ISNUMBER(H1494)),E1494/H1494-1,"")</f>
        <v>-0.62648735682658174</v>
      </c>
      <c r="L1494"/>
      <c r="M1494"/>
      <c r="N1494" s="2">
        <v>44134</v>
      </c>
      <c r="O1494" s="21">
        <v>328.27999877929688</v>
      </c>
      <c r="P1494" s="21">
        <v>329.69000244140625</v>
      </c>
      <c r="Q1494" s="21">
        <v>322.60000610351563</v>
      </c>
      <c r="R1494" s="21">
        <v>326.54000854492188</v>
      </c>
      <c r="S1494">
        <v>120287300</v>
      </c>
      <c r="T1494" s="16">
        <f>(SP500_Data[[#This Row],[Close]]-R1495)/R1495</f>
        <v>-1.0424881286366093E-2</v>
      </c>
      <c r="U1494" s="21">
        <v>91523300</v>
      </c>
    </row>
    <row r="1495" spans="1:21" x14ac:dyDescent="0.25">
      <c r="A1495" s="2">
        <v>44133</v>
      </c>
      <c r="B1495" s="21">
        <v>204.07000732421875</v>
      </c>
      <c r="C1495" s="21">
        <v>207.36000061035156</v>
      </c>
      <c r="D1495" s="21">
        <v>203.3699951171875</v>
      </c>
      <c r="E1495" s="21">
        <v>204.72000122070313</v>
      </c>
      <c r="F1495" s="16">
        <f>(StockData[[#This Row],[Close]]-E1496)/E1496</f>
        <v>1.0065169817650387E-2</v>
      </c>
      <c r="G1495" s="21">
        <v>31432600</v>
      </c>
      <c r="H1495" s="21">
        <f>IF(ISNUMBER(E1495),MAX($E$2:E1495),"")</f>
        <v>542.07000732421875</v>
      </c>
      <c r="I1495" s="21">
        <f>IF(AND(ISNUMBER(E1495),ISNUMBER(H1495)),E1495/H1495-1,"")</f>
        <v>-0.62233660144517544</v>
      </c>
      <c r="L1495"/>
      <c r="M1495"/>
      <c r="N1495" s="2">
        <v>44133</v>
      </c>
      <c r="O1495" s="21">
        <v>326.91000366210938</v>
      </c>
      <c r="P1495" s="21">
        <v>333.39999389648438</v>
      </c>
      <c r="Q1495" s="21">
        <v>325.08999633789063</v>
      </c>
      <c r="R1495" s="21">
        <v>329.98001098632813</v>
      </c>
      <c r="S1495">
        <v>90597700</v>
      </c>
      <c r="T1495" s="16">
        <f>(SP500_Data[[#This Row],[Close]]-R1496)/R1496</f>
        <v>1.0163495031527948E-2</v>
      </c>
      <c r="U1495" s="21">
        <v>82096000</v>
      </c>
    </row>
    <row r="1496" spans="1:21" x14ac:dyDescent="0.25">
      <c r="A1496" s="2">
        <v>44132</v>
      </c>
      <c r="B1496" s="21">
        <v>207.66999816894531</v>
      </c>
      <c r="C1496" s="21">
        <v>208.83999633789065</v>
      </c>
      <c r="D1496" s="21">
        <v>202.1000061035156</v>
      </c>
      <c r="E1496" s="21">
        <v>202.67999267578125</v>
      </c>
      <c r="F1496" s="16">
        <f>(StockData[[#This Row],[Close]]-E1497)/E1497</f>
        <v>-4.9566271156946069E-2</v>
      </c>
      <c r="G1496" s="21">
        <v>51195600</v>
      </c>
      <c r="H1496" s="21">
        <f>IF(ISNUMBER(E1496),MAX($E$2:E1496),"")</f>
        <v>542.07000732421875</v>
      </c>
      <c r="I1496" s="21">
        <f>IF(AND(ISNUMBER(E1496),ISNUMBER(H1496)),E1496/H1496-1,"")</f>
        <v>-0.62609996875448626</v>
      </c>
      <c r="L1496"/>
      <c r="M1496"/>
      <c r="N1496" s="2">
        <v>44132</v>
      </c>
      <c r="O1496" s="21">
        <v>332.10000610351563</v>
      </c>
      <c r="P1496" s="21">
        <v>338.25</v>
      </c>
      <c r="Q1496" s="21">
        <v>326.1300048828125</v>
      </c>
      <c r="R1496" s="21">
        <v>326.66000366210938</v>
      </c>
      <c r="S1496">
        <v>127094300</v>
      </c>
      <c r="T1496" s="16">
        <f>(SP500_Data[[#This Row],[Close]]-R1497)/R1497</f>
        <v>-3.4178929444951288E-2</v>
      </c>
      <c r="U1496" s="21">
        <v>52920900</v>
      </c>
    </row>
    <row r="1497" spans="1:21" x14ac:dyDescent="0.25">
      <c r="A1497" s="2">
        <v>44131</v>
      </c>
      <c r="B1497" s="21">
        <v>211.58999633789065</v>
      </c>
      <c r="C1497" s="21">
        <v>214.66999816894531</v>
      </c>
      <c r="D1497" s="21">
        <v>210.33000183105469</v>
      </c>
      <c r="E1497" s="21">
        <v>213.25</v>
      </c>
      <c r="F1497" s="16">
        <f>(StockData[[#This Row],[Close]]-E1498)/E1498</f>
        <v>1.5089480870695201E-2</v>
      </c>
      <c r="G1497" s="21">
        <v>36700300</v>
      </c>
      <c r="H1497" s="21">
        <f>IF(ISNUMBER(E1497),MAX($E$2:E1497),"")</f>
        <v>542.07000732421875</v>
      </c>
      <c r="I1497" s="21">
        <f>IF(AND(ISNUMBER(E1497),ISNUMBER(H1497)),E1497/H1497-1,"")</f>
        <v>-0.60660062885115029</v>
      </c>
      <c r="L1497"/>
      <c r="M1497"/>
      <c r="N1497" s="2">
        <v>44131</v>
      </c>
      <c r="O1497" s="21">
        <v>339.760009765625</v>
      </c>
      <c r="P1497" s="21">
        <v>340.1199951171875</v>
      </c>
      <c r="Q1497" s="21">
        <v>337.989990234375</v>
      </c>
      <c r="R1497" s="21">
        <v>338.22000122070313</v>
      </c>
      <c r="S1497">
        <v>65994100</v>
      </c>
      <c r="T1497" s="16">
        <f>(SP500_Data[[#This Row],[Close]]-R1498)/R1498</f>
        <v>-3.4474008581140839E-3</v>
      </c>
      <c r="U1497" s="21">
        <v>65605700</v>
      </c>
    </row>
    <row r="1498" spans="1:21" x14ac:dyDescent="0.25">
      <c r="A1498" s="2">
        <v>44130</v>
      </c>
      <c r="B1498" s="21">
        <v>213.8500061035156</v>
      </c>
      <c r="C1498" s="21">
        <v>216.33999633789065</v>
      </c>
      <c r="D1498" s="21">
        <v>208.1000061035156</v>
      </c>
      <c r="E1498" s="21">
        <v>210.08000183105469</v>
      </c>
      <c r="F1498" s="16">
        <f>(StockData[[#This Row],[Close]]-E1499)/E1499</f>
        <v>-2.8441909161546933E-2</v>
      </c>
      <c r="G1498" s="21">
        <v>37111600</v>
      </c>
      <c r="H1498" s="21">
        <f>IF(ISNUMBER(E1498),MAX($E$2:E1498),"")</f>
        <v>542.07000732421875</v>
      </c>
      <c r="I1498" s="21">
        <f>IF(AND(ISNUMBER(E1498),ISNUMBER(H1498)),E1498/H1498-1,"")</f>
        <v>-0.61244857861061619</v>
      </c>
      <c r="L1498"/>
      <c r="M1498"/>
      <c r="N1498" s="2">
        <v>44130</v>
      </c>
      <c r="O1498" s="21">
        <v>342.1300048828125</v>
      </c>
      <c r="P1498" s="21">
        <v>342.98001098632813</v>
      </c>
      <c r="Q1498" s="21">
        <v>335.6199951171875</v>
      </c>
      <c r="R1498" s="21">
        <v>339.3900146484375</v>
      </c>
      <c r="S1498">
        <v>91473000</v>
      </c>
      <c r="T1498" s="16">
        <f>(SP500_Data[[#This Row],[Close]]-R1499)/R1499</f>
        <v>-1.847991252651357E-2</v>
      </c>
      <c r="U1498" s="21">
        <v>84680200</v>
      </c>
    </row>
    <row r="1499" spans="1:21" x14ac:dyDescent="0.25">
      <c r="A1499" s="2">
        <v>44127</v>
      </c>
      <c r="B1499" s="21">
        <v>215.02999877929688</v>
      </c>
      <c r="C1499" s="21">
        <v>216.27999877929688</v>
      </c>
      <c r="D1499" s="21">
        <v>213.16000366210935</v>
      </c>
      <c r="E1499" s="21">
        <v>216.22999572753903</v>
      </c>
      <c r="F1499" s="16">
        <f>(StockData[[#This Row],[Close]]-E1500)/E1500</f>
        <v>6.2357314984251714E-3</v>
      </c>
      <c r="G1499" s="21">
        <v>18879600</v>
      </c>
      <c r="H1499" s="21">
        <f>IF(ISNUMBER(E1499),MAX($E$2:E1499),"")</f>
        <v>542.07000732421875</v>
      </c>
      <c r="I1499" s="21">
        <f>IF(AND(ISNUMBER(E1499),ISNUMBER(H1499)),E1499/H1499-1,"")</f>
        <v>-0.60110319182775007</v>
      </c>
      <c r="L1499"/>
      <c r="M1499"/>
      <c r="N1499" s="2">
        <v>44127</v>
      </c>
      <c r="O1499" s="21">
        <v>345.92999267578125</v>
      </c>
      <c r="P1499" s="21">
        <v>345.989990234375</v>
      </c>
      <c r="Q1499" s="21">
        <v>343.1300048828125</v>
      </c>
      <c r="R1499" s="21">
        <v>345.77999877929688</v>
      </c>
      <c r="S1499">
        <v>49143900</v>
      </c>
      <c r="T1499" s="16">
        <f>(SP500_Data[[#This Row],[Close]]-R1500)/R1500</f>
        <v>3.3951814441498451E-3</v>
      </c>
      <c r="U1499" s="21">
        <v>90569500</v>
      </c>
    </row>
    <row r="1500" spans="1:21" x14ac:dyDescent="0.25">
      <c r="A1500" s="2">
        <v>44126</v>
      </c>
      <c r="B1500" s="21">
        <v>213.92999267578125</v>
      </c>
      <c r="C1500" s="21">
        <v>216.05999755859375</v>
      </c>
      <c r="D1500" s="21">
        <v>211.69999694824219</v>
      </c>
      <c r="E1500" s="21">
        <v>214.88999938964844</v>
      </c>
      <c r="F1500" s="16">
        <f>(StockData[[#This Row],[Close]]-E1501)/E1501</f>
        <v>4.1897735852889929E-4</v>
      </c>
      <c r="G1500" s="21">
        <v>22351500</v>
      </c>
      <c r="H1500" s="21">
        <f>IF(ISNUMBER(E1500),MAX($E$2:E1500),"")</f>
        <v>542.07000732421875</v>
      </c>
      <c r="I1500" s="21">
        <f>IF(AND(ISNUMBER(E1500),ISNUMBER(H1500)),E1500/H1500-1,"")</f>
        <v>-0.6035751904991119</v>
      </c>
      <c r="L1500"/>
      <c r="M1500"/>
      <c r="N1500" s="2">
        <v>44126</v>
      </c>
      <c r="O1500" s="21">
        <v>342.95999145507813</v>
      </c>
      <c r="P1500" s="21">
        <v>345.239990234375</v>
      </c>
      <c r="Q1500" s="21">
        <v>340.64999389648438</v>
      </c>
      <c r="R1500" s="21">
        <v>344.6099853515625</v>
      </c>
      <c r="S1500">
        <v>55399300</v>
      </c>
      <c r="T1500" s="16">
        <f>(SP500_Data[[#This Row],[Close]]-R1501)/R1501</f>
        <v>5.48529251880825E-3</v>
      </c>
      <c r="U1500" s="21">
        <v>91462300</v>
      </c>
    </row>
    <row r="1501" spans="1:21" x14ac:dyDescent="0.25">
      <c r="A1501" s="2">
        <v>44125</v>
      </c>
      <c r="B1501" s="21">
        <v>213.1199951171875</v>
      </c>
      <c r="C1501" s="21">
        <v>216.91999816894531</v>
      </c>
      <c r="D1501" s="21">
        <v>213.1199951171875</v>
      </c>
      <c r="E1501" s="21">
        <v>214.80000305175781</v>
      </c>
      <c r="F1501" s="16">
        <f>(StockData[[#This Row],[Close]]-E1502)/E1502</f>
        <v>6.9885469153915488E-4</v>
      </c>
      <c r="G1501" s="21">
        <v>22724900</v>
      </c>
      <c r="H1501" s="21">
        <f>IF(ISNUMBER(E1501),MAX($E$2:E1501),"")</f>
        <v>542.07000732421875</v>
      </c>
      <c r="I1501" s="21">
        <f>IF(AND(ISNUMBER(E1501),ISNUMBER(H1501)),E1501/H1501-1,"")</f>
        <v>-0.60374121395858138</v>
      </c>
      <c r="L1501"/>
      <c r="M1501"/>
      <c r="N1501" s="2">
        <v>44125</v>
      </c>
      <c r="O1501" s="21">
        <v>343.32998657226563</v>
      </c>
      <c r="P1501" s="21">
        <v>345.67001342773438</v>
      </c>
      <c r="Q1501" s="21">
        <v>342.39999389648438</v>
      </c>
      <c r="R1501" s="21">
        <v>342.73001098632813</v>
      </c>
      <c r="S1501">
        <v>63575000</v>
      </c>
      <c r="T1501" s="16">
        <f>(SP500_Data[[#This Row],[Close]]-R1502)/R1502</f>
        <v>-1.8929287880527655E-3</v>
      </c>
      <c r="U1501" s="21">
        <v>114465300</v>
      </c>
    </row>
    <row r="1502" spans="1:21" x14ac:dyDescent="0.25">
      <c r="A1502" s="2">
        <v>44124</v>
      </c>
      <c r="B1502" s="21">
        <v>215.80000305175781</v>
      </c>
      <c r="C1502" s="21">
        <v>217.3699951171875</v>
      </c>
      <c r="D1502" s="21">
        <v>213.08999633789065</v>
      </c>
      <c r="E1502" s="21">
        <v>214.6499938964844</v>
      </c>
      <c r="F1502" s="16">
        <f>(StockData[[#This Row],[Close]]-E1503)/E1503</f>
        <v>2.0072480316078072E-3</v>
      </c>
      <c r="G1502" s="21">
        <v>22753500</v>
      </c>
      <c r="H1502" s="21">
        <f>IF(ISNUMBER(E1502),MAX($E$2:E1502),"")</f>
        <v>542.07000732421875</v>
      </c>
      <c r="I1502" s="21">
        <f>IF(AND(ISNUMBER(E1502),ISNUMBER(H1502)),E1502/H1502-1,"")</f>
        <v>-0.60401794787347529</v>
      </c>
      <c r="L1502"/>
      <c r="M1502"/>
      <c r="N1502" s="2">
        <v>44124</v>
      </c>
      <c r="O1502" s="21">
        <v>343.45999145507813</v>
      </c>
      <c r="P1502" s="21">
        <v>346.8800048828125</v>
      </c>
      <c r="Q1502" s="21">
        <v>342.6400146484375</v>
      </c>
      <c r="R1502" s="21">
        <v>343.3800048828125</v>
      </c>
      <c r="S1502">
        <v>60051900</v>
      </c>
      <c r="T1502" s="16">
        <f>(SP500_Data[[#This Row],[Close]]-R1503)/R1503</f>
        <v>4.0057164353942149E-3</v>
      </c>
      <c r="U1502" s="21">
        <v>139156300</v>
      </c>
    </row>
    <row r="1503" spans="1:21" x14ac:dyDescent="0.25">
      <c r="A1503" s="2">
        <v>44123</v>
      </c>
      <c r="B1503" s="21">
        <v>220.41999816894531</v>
      </c>
      <c r="C1503" s="21">
        <v>222.30000305175781</v>
      </c>
      <c r="D1503" s="21">
        <v>213.72000122070313</v>
      </c>
      <c r="E1503" s="21">
        <v>214.22000122070313</v>
      </c>
      <c r="F1503" s="16">
        <f>(StockData[[#This Row],[Close]]-E1504)/E1504</f>
        <v>-2.4765557455668042E-2</v>
      </c>
      <c r="G1503" s="21">
        <v>27625800</v>
      </c>
      <c r="H1503" s="21">
        <f>IF(ISNUMBER(E1503),MAX($E$2:E1503),"")</f>
        <v>542.07000732421875</v>
      </c>
      <c r="I1503" s="21">
        <f>IF(AND(ISNUMBER(E1503),ISNUMBER(H1503)),E1503/H1503-1,"")</f>
        <v>-0.60481118983479287</v>
      </c>
      <c r="L1503"/>
      <c r="M1503"/>
      <c r="N1503" s="2">
        <v>44123</v>
      </c>
      <c r="O1503" s="21">
        <v>348.64999389648438</v>
      </c>
      <c r="P1503" s="21">
        <v>349.32998657226563</v>
      </c>
      <c r="Q1503" s="21">
        <v>341.04000854492188</v>
      </c>
      <c r="R1503" s="21">
        <v>342.010009765625</v>
      </c>
      <c r="S1503">
        <v>68425600</v>
      </c>
      <c r="T1503" s="16">
        <f>(SP500_Data[[#This Row],[Close]]-R1504)/R1504</f>
        <v>-1.5203428401004254E-2</v>
      </c>
      <c r="U1503" s="21">
        <v>148011100</v>
      </c>
    </row>
    <row r="1504" spans="1:21" x14ac:dyDescent="0.25">
      <c r="A1504" s="2">
        <v>44120</v>
      </c>
      <c r="B1504" s="21">
        <v>220.1499938964844</v>
      </c>
      <c r="C1504" s="21">
        <v>222.28999328613281</v>
      </c>
      <c r="D1504" s="21">
        <v>219.32000732421875</v>
      </c>
      <c r="E1504" s="21">
        <v>219.66000366210935</v>
      </c>
      <c r="F1504" s="16">
        <f>(StockData[[#This Row],[Close]]-E1505)/E1505</f>
        <v>0</v>
      </c>
      <c r="G1504" s="21">
        <v>26057900</v>
      </c>
      <c r="H1504" s="21">
        <f>IF(ISNUMBER(E1504),MAX($E$2:E1504),"")</f>
        <v>542.07000732421875</v>
      </c>
      <c r="I1504" s="21">
        <f>IF(AND(ISNUMBER(E1504),ISNUMBER(H1504)),E1504/H1504-1,"")</f>
        <v>-0.59477558120877916</v>
      </c>
      <c r="L1504"/>
      <c r="M1504"/>
      <c r="N1504" s="2">
        <v>44120</v>
      </c>
      <c r="O1504" s="21">
        <v>348.95999145507813</v>
      </c>
      <c r="P1504" s="21">
        <v>350.75</v>
      </c>
      <c r="Q1504" s="21">
        <v>347.10000610351563</v>
      </c>
      <c r="R1504" s="21">
        <v>347.29000854492188</v>
      </c>
      <c r="S1504">
        <v>89501900</v>
      </c>
      <c r="T1504" s="16">
        <f>(SP500_Data[[#This Row],[Close]]-R1505)/R1505</f>
        <v>-6.0429195705935252E-4</v>
      </c>
      <c r="U1504" s="21">
        <v>69540000</v>
      </c>
    </row>
    <row r="1505" spans="1:21" x14ac:dyDescent="0.25">
      <c r="A1505" s="2">
        <v>44119</v>
      </c>
      <c r="B1505" s="21">
        <v>217.1000061035156</v>
      </c>
      <c r="C1505" s="21">
        <v>220.36000061035156</v>
      </c>
      <c r="D1505" s="21">
        <v>216.00999450683591</v>
      </c>
      <c r="E1505" s="21">
        <v>219.66000366210935</v>
      </c>
      <c r="F1505" s="16">
        <f>(StockData[[#This Row],[Close]]-E1506)/E1506</f>
        <v>-5.4332923341754843E-3</v>
      </c>
      <c r="G1505" s="21">
        <v>22733100</v>
      </c>
      <c r="H1505" s="21">
        <f>IF(ISNUMBER(E1505),MAX($E$2:E1505),"")</f>
        <v>542.07000732421875</v>
      </c>
      <c r="I1505" s="21">
        <f>IF(AND(ISNUMBER(E1505),ISNUMBER(H1505)),E1505/H1505-1,"")</f>
        <v>-0.59477558120877916</v>
      </c>
      <c r="L1505"/>
      <c r="M1505"/>
      <c r="N1505" s="2">
        <v>44119</v>
      </c>
      <c r="O1505" s="21">
        <v>343.70999145507813</v>
      </c>
      <c r="P1505" s="21">
        <v>348.01998901367188</v>
      </c>
      <c r="Q1505" s="21">
        <v>343.1300048828125</v>
      </c>
      <c r="R1505" s="21">
        <v>347.5</v>
      </c>
      <c r="S1505">
        <v>60357700</v>
      </c>
      <c r="T1505" s="16">
        <f>(SP500_Data[[#This Row],[Close]]-R1506)/R1506</f>
        <v>-1.2358597557927088E-3</v>
      </c>
      <c r="U1505" s="21">
        <v>54908700</v>
      </c>
    </row>
    <row r="1506" spans="1:21" x14ac:dyDescent="0.25">
      <c r="A1506" s="2">
        <v>44118</v>
      </c>
      <c r="B1506" s="21">
        <v>223</v>
      </c>
      <c r="C1506" s="21">
        <v>224.22000122070313</v>
      </c>
      <c r="D1506" s="21">
        <v>219.1300048828125</v>
      </c>
      <c r="E1506" s="21">
        <v>220.86000061035156</v>
      </c>
      <c r="F1506" s="16">
        <f>(StockData[[#This Row],[Close]]-E1507)/E1507</f>
        <v>-8.9742438953717852E-3</v>
      </c>
      <c r="G1506" s="21">
        <v>23421700</v>
      </c>
      <c r="H1506" s="21">
        <f>IF(ISNUMBER(E1506),MAX($E$2:E1506),"")</f>
        <v>542.07000732421875</v>
      </c>
      <c r="I1506" s="21">
        <f>IF(AND(ISNUMBER(E1506),ISNUMBER(H1506)),E1506/H1506-1,"")</f>
        <v>-0.59256185063518463</v>
      </c>
      <c r="L1506"/>
      <c r="M1506"/>
      <c r="N1506" s="2">
        <v>44118</v>
      </c>
      <c r="O1506" s="21">
        <v>350.75</v>
      </c>
      <c r="P1506" s="21">
        <v>351.92999267578125</v>
      </c>
      <c r="Q1506" s="21">
        <v>347.1400146484375</v>
      </c>
      <c r="R1506" s="21">
        <v>347.92999267578125</v>
      </c>
      <c r="S1506">
        <v>57727900</v>
      </c>
      <c r="T1506" s="16">
        <f>(SP500_Data[[#This Row],[Close]]-R1507)/R1507</f>
        <v>-6.2834152353426201E-3</v>
      </c>
      <c r="U1506" s="21">
        <v>66099200</v>
      </c>
    </row>
    <row r="1507" spans="1:21" x14ac:dyDescent="0.25">
      <c r="A1507" s="2">
        <v>44117</v>
      </c>
      <c r="B1507" s="21">
        <v>222.72000122070313</v>
      </c>
      <c r="C1507" s="21">
        <v>225.21000671386719</v>
      </c>
      <c r="D1507" s="21">
        <v>220.42999267578125</v>
      </c>
      <c r="E1507" s="21">
        <v>222.86000061035156</v>
      </c>
      <c r="F1507" s="16">
        <f>(StockData[[#This Row],[Close]]-E1508)/E1508</f>
        <v>6.5944297837234149E-3</v>
      </c>
      <c r="G1507" s="21">
        <v>28950800</v>
      </c>
      <c r="H1507" s="21">
        <f>IF(ISNUMBER(E1507),MAX($E$2:E1507),"")</f>
        <v>542.07000732421875</v>
      </c>
      <c r="I1507" s="21">
        <f>IF(AND(ISNUMBER(E1507),ISNUMBER(H1507)),E1507/H1507-1,"")</f>
        <v>-0.58887229029615673</v>
      </c>
      <c r="L1507"/>
      <c r="M1507"/>
      <c r="N1507" s="2">
        <v>44117</v>
      </c>
      <c r="O1507" s="21">
        <v>352.27999877929688</v>
      </c>
      <c r="P1507" s="21">
        <v>352.47000122070313</v>
      </c>
      <c r="Q1507" s="21">
        <v>349.08999633789063</v>
      </c>
      <c r="R1507" s="21">
        <v>350.1300048828125</v>
      </c>
      <c r="S1507">
        <v>73255500</v>
      </c>
      <c r="T1507" s="16">
        <f>(SP500_Data[[#This Row],[Close]]-R1508)/R1508</f>
        <v>-6.5260841607332459E-3</v>
      </c>
      <c r="U1507" s="21">
        <v>48588900</v>
      </c>
    </row>
    <row r="1508" spans="1:21" x14ac:dyDescent="0.25">
      <c r="A1508" s="2">
        <v>44116</v>
      </c>
      <c r="B1508" s="21">
        <v>218.78999328613281</v>
      </c>
      <c r="C1508" s="21">
        <v>223.86000061035156</v>
      </c>
      <c r="D1508" s="21">
        <v>216.80999755859375</v>
      </c>
      <c r="E1508" s="21">
        <v>221.3999938964844</v>
      </c>
      <c r="F1508" s="16">
        <f>(StockData[[#This Row],[Close]]-E1509)/E1509</f>
        <v>2.5902397484495288E-2</v>
      </c>
      <c r="G1508" s="21">
        <v>40461400</v>
      </c>
      <c r="H1508" s="21">
        <f>IF(ISNUMBER(E1508),MAX($E$2:E1508),"")</f>
        <v>542.07000732421875</v>
      </c>
      <c r="I1508" s="21">
        <f>IF(AND(ISNUMBER(E1508),ISNUMBER(H1508)),E1508/H1508-1,"")</f>
        <v>-0.59156568172925617</v>
      </c>
      <c r="L1508"/>
      <c r="M1508"/>
      <c r="N1508" s="2">
        <v>44116</v>
      </c>
      <c r="O1508" s="21">
        <v>349.58999633789063</v>
      </c>
      <c r="P1508" s="21">
        <v>354.01998901367188</v>
      </c>
      <c r="Q1508" s="21">
        <v>349.05999755859375</v>
      </c>
      <c r="R1508" s="21">
        <v>352.42999267578125</v>
      </c>
      <c r="S1508">
        <v>80388500</v>
      </c>
      <c r="T1508" s="16">
        <f>(SP500_Data[[#This Row],[Close]]-R1509)/R1509</f>
        <v>1.6087606959996149E-2</v>
      </c>
      <c r="U1508" s="21">
        <v>58034100</v>
      </c>
    </row>
    <row r="1509" spans="1:21" x14ac:dyDescent="0.25">
      <c r="A1509" s="2">
        <v>44113</v>
      </c>
      <c r="B1509" s="21">
        <v>211.22999572753903</v>
      </c>
      <c r="C1509" s="21">
        <v>215.86000061035156</v>
      </c>
      <c r="D1509" s="21">
        <v>211.22999572753903</v>
      </c>
      <c r="E1509" s="21">
        <v>215.80999755859375</v>
      </c>
      <c r="F1509" s="16">
        <f>(StockData[[#This Row],[Close]]-E1510)/E1510</f>
        <v>2.4836146272498433E-2</v>
      </c>
      <c r="G1509" s="21">
        <v>26458000</v>
      </c>
      <c r="H1509" s="21">
        <f>IF(ISNUMBER(E1509),MAX($E$2:E1509),"")</f>
        <v>542.07000732421875</v>
      </c>
      <c r="I1509" s="21">
        <f>IF(AND(ISNUMBER(E1509),ISNUMBER(H1509)),E1509/H1509-1,"")</f>
        <v>-0.60187799612105242</v>
      </c>
      <c r="L1509"/>
      <c r="M1509"/>
      <c r="N1509" s="2">
        <v>44113</v>
      </c>
      <c r="O1509" s="21">
        <v>345.55999755859375</v>
      </c>
      <c r="P1509" s="21">
        <v>347.35000610351563</v>
      </c>
      <c r="Q1509" s="21">
        <v>344.8900146484375</v>
      </c>
      <c r="R1509" s="21">
        <v>346.85000610351563</v>
      </c>
      <c r="S1509">
        <v>59528600</v>
      </c>
      <c r="T1509" s="16">
        <f>(SP500_Data[[#This Row],[Close]]-R1510)/R1510</f>
        <v>8.9301510708005502E-3</v>
      </c>
      <c r="U1509" s="21">
        <v>50790200</v>
      </c>
    </row>
    <row r="1510" spans="1:21" x14ac:dyDescent="0.25">
      <c r="A1510" s="2">
        <v>44112</v>
      </c>
      <c r="B1510" s="21">
        <v>210.50999450683591</v>
      </c>
      <c r="C1510" s="21">
        <v>211.19000244140625</v>
      </c>
      <c r="D1510" s="21">
        <v>208.32000732421875</v>
      </c>
      <c r="E1510" s="21">
        <v>210.58000183105469</v>
      </c>
      <c r="F1510" s="16">
        <f>(StockData[[#This Row],[Close]]-E1511)/E1511</f>
        <v>3.5743220390564785E-3</v>
      </c>
      <c r="G1510" s="21">
        <v>19925800</v>
      </c>
      <c r="H1510" s="21">
        <f>IF(ISNUMBER(E1510),MAX($E$2:E1510),"")</f>
        <v>542.07000732421875</v>
      </c>
      <c r="I1510" s="21">
        <f>IF(AND(ISNUMBER(E1510),ISNUMBER(H1510)),E1510/H1510-1,"")</f>
        <v>-0.61152618852585916</v>
      </c>
      <c r="L1510"/>
      <c r="M1510"/>
      <c r="N1510" s="2">
        <v>44112</v>
      </c>
      <c r="O1510" s="21">
        <v>342.85000610351563</v>
      </c>
      <c r="P1510" s="21">
        <v>343.85000610351563</v>
      </c>
      <c r="Q1510" s="21">
        <v>341.8599853515625</v>
      </c>
      <c r="R1510" s="21">
        <v>343.77999877929688</v>
      </c>
      <c r="S1510">
        <v>45242500</v>
      </c>
      <c r="T1510" s="16">
        <f>(SP500_Data[[#This Row],[Close]]-R1511)/R1511</f>
        <v>8.8625100572952385E-3</v>
      </c>
      <c r="U1510" s="21">
        <v>38463400</v>
      </c>
    </row>
    <row r="1511" spans="1:21" x14ac:dyDescent="0.25">
      <c r="A1511" s="2">
        <v>44111</v>
      </c>
      <c r="B1511" s="21">
        <v>207.05999755859375</v>
      </c>
      <c r="C1511" s="21">
        <v>210.11000061035156</v>
      </c>
      <c r="D1511" s="21">
        <v>206.72000122070313</v>
      </c>
      <c r="E1511" s="21">
        <v>209.83000183105469</v>
      </c>
      <c r="F1511" s="16">
        <f>(StockData[[#This Row],[Close]]-E1512)/E1512</f>
        <v>1.9037434312214923E-2</v>
      </c>
      <c r="G1511" s="21">
        <v>25681100</v>
      </c>
      <c r="H1511" s="21">
        <f>IF(ISNUMBER(E1511),MAX($E$2:E1511),"")</f>
        <v>542.07000732421875</v>
      </c>
      <c r="I1511" s="21">
        <f>IF(AND(ISNUMBER(E1511),ISNUMBER(H1511)),E1511/H1511-1,"")</f>
        <v>-0.6129097736529947</v>
      </c>
      <c r="L1511"/>
      <c r="M1511"/>
      <c r="N1511" s="2">
        <v>44111</v>
      </c>
      <c r="O1511" s="21">
        <v>338.1199951171875</v>
      </c>
      <c r="P1511" s="21">
        <v>341.6300048828125</v>
      </c>
      <c r="Q1511" s="21">
        <v>338.08999633789063</v>
      </c>
      <c r="R1511" s="21">
        <v>340.760009765625</v>
      </c>
      <c r="S1511">
        <v>56999600</v>
      </c>
      <c r="T1511" s="16">
        <f>(SP500_Data[[#This Row],[Close]]-R1512)/R1512</f>
        <v>1.7406673685050715E-2</v>
      </c>
      <c r="U1511" s="21">
        <v>48588700</v>
      </c>
    </row>
    <row r="1512" spans="1:21" x14ac:dyDescent="0.25">
      <c r="A1512" s="2">
        <v>44110</v>
      </c>
      <c r="B1512" s="21">
        <v>208.82000732421875</v>
      </c>
      <c r="C1512" s="21">
        <v>210.17999267578125</v>
      </c>
      <c r="D1512" s="21">
        <v>204.82000732421875</v>
      </c>
      <c r="E1512" s="21">
        <v>205.91000366210935</v>
      </c>
      <c r="F1512" s="16">
        <f>(StockData[[#This Row],[Close]]-E1513)/E1513</f>
        <v>-2.1247272159695348E-2</v>
      </c>
      <c r="G1512" s="21">
        <v>28554300</v>
      </c>
      <c r="H1512" s="21">
        <f>IF(ISNUMBER(E1512),MAX($E$2:E1512),"")</f>
        <v>542.07000732421875</v>
      </c>
      <c r="I1512" s="21">
        <f>IF(AND(ISNUMBER(E1512),ISNUMBER(H1512)),E1512/H1512-1,"")</f>
        <v>-0.62014130853959593</v>
      </c>
      <c r="L1512"/>
      <c r="M1512"/>
      <c r="N1512" s="2">
        <v>44110</v>
      </c>
      <c r="O1512" s="21">
        <v>339.91000366210938</v>
      </c>
      <c r="P1512" s="21">
        <v>342.17001342773438</v>
      </c>
      <c r="Q1512" s="21">
        <v>334.3800048828125</v>
      </c>
      <c r="R1512" s="21">
        <v>334.92999267578125</v>
      </c>
      <c r="S1512">
        <v>90128900</v>
      </c>
      <c r="T1512" s="16">
        <f>(SP500_Data[[#This Row],[Close]]-R1513)/R1513</f>
        <v>-1.4215967009112158E-2</v>
      </c>
      <c r="U1512" s="21">
        <v>55106600</v>
      </c>
    </row>
    <row r="1513" spans="1:21" x14ac:dyDescent="0.25">
      <c r="A1513" s="2">
        <v>44109</v>
      </c>
      <c r="B1513" s="21">
        <v>207.22000122070313</v>
      </c>
      <c r="C1513" s="21">
        <v>210.41000366210935</v>
      </c>
      <c r="D1513" s="21">
        <v>206.97999572753903</v>
      </c>
      <c r="E1513" s="21">
        <v>210.3800048828125</v>
      </c>
      <c r="F1513" s="16">
        <f>(StockData[[#This Row],[Close]]-E1514)/E1514</f>
        <v>2.0321074697096132E-2</v>
      </c>
      <c r="G1513" s="21">
        <v>21331600</v>
      </c>
      <c r="H1513" s="21">
        <f>IF(ISNUMBER(E1513),MAX($E$2:E1513),"")</f>
        <v>542.07000732421875</v>
      </c>
      <c r="I1513" s="21">
        <f>IF(AND(ISNUMBER(E1513),ISNUMBER(H1513)),E1513/H1513-1,"")</f>
        <v>-0.61189513892993963</v>
      </c>
      <c r="L1513"/>
      <c r="M1513"/>
      <c r="N1513" s="2">
        <v>44109</v>
      </c>
      <c r="O1513" s="21">
        <v>336.05999755859375</v>
      </c>
      <c r="P1513" s="21">
        <v>339.95999145507813</v>
      </c>
      <c r="Q1513" s="21">
        <v>336.010009765625</v>
      </c>
      <c r="R1513" s="21">
        <v>339.760009765625</v>
      </c>
      <c r="S1513">
        <v>45713100</v>
      </c>
      <c r="T1513" s="16">
        <f>(SP500_Data[[#This Row],[Close]]-R1514)/R1514</f>
        <v>1.7733086187020356E-2</v>
      </c>
      <c r="U1513" s="21">
        <v>42207800</v>
      </c>
    </row>
    <row r="1514" spans="1:21" x14ac:dyDescent="0.25">
      <c r="A1514" s="2">
        <v>44106</v>
      </c>
      <c r="B1514" s="21">
        <v>208</v>
      </c>
      <c r="C1514" s="21">
        <v>210.99000549316409</v>
      </c>
      <c r="D1514" s="21">
        <v>205.53999328613281</v>
      </c>
      <c r="E1514" s="21">
        <v>206.19000244140625</v>
      </c>
      <c r="F1514" s="16">
        <f>(StockData[[#This Row],[Close]]-E1515)/E1515</f>
        <v>-2.9511456623952447E-2</v>
      </c>
      <c r="G1514" s="21">
        <v>33154800</v>
      </c>
      <c r="H1514" s="21">
        <f>IF(ISNUMBER(E1514),MAX($E$2:E1514),"")</f>
        <v>542.07000732421875</v>
      </c>
      <c r="I1514" s="21">
        <f>IF(AND(ISNUMBER(E1514),ISNUMBER(H1514)),E1514/H1514-1,"")</f>
        <v>-0.61962477234406088</v>
      </c>
      <c r="L1514"/>
      <c r="M1514"/>
      <c r="N1514" s="2">
        <v>44106</v>
      </c>
      <c r="O1514" s="21">
        <v>331.70001220703125</v>
      </c>
      <c r="P1514" s="21">
        <v>337.010009765625</v>
      </c>
      <c r="Q1514" s="21">
        <v>331.19000244140625</v>
      </c>
      <c r="R1514" s="21">
        <v>333.83999633789063</v>
      </c>
      <c r="S1514">
        <v>89431100</v>
      </c>
      <c r="T1514" s="16">
        <f>(SP500_Data[[#This Row],[Close]]-R1515)/R1515</f>
        <v>-9.4944580046933541E-3</v>
      </c>
      <c r="U1514" s="21">
        <v>68054200</v>
      </c>
    </row>
    <row r="1515" spans="1:21" x14ac:dyDescent="0.25">
      <c r="A1515" s="2">
        <v>44105</v>
      </c>
      <c r="B1515" s="21">
        <v>213.49000549316409</v>
      </c>
      <c r="C1515" s="21">
        <v>213.99000549316409</v>
      </c>
      <c r="D1515" s="21">
        <v>211.32000732421875</v>
      </c>
      <c r="E1515" s="21">
        <v>212.46000671386719</v>
      </c>
      <c r="F1515" s="16">
        <f>(StockData[[#This Row],[Close]]-E1516)/E1516</f>
        <v>1.0126966501542673E-2</v>
      </c>
      <c r="G1515" s="21">
        <v>27158400</v>
      </c>
      <c r="H1515" s="21">
        <f>IF(ISNUMBER(E1515),MAX($E$2:E1515),"")</f>
        <v>542.07000732421875</v>
      </c>
      <c r="I1515" s="21">
        <f>IF(AND(ISNUMBER(E1515),ISNUMBER(H1515)),E1515/H1515-1,"")</f>
        <v>-0.60805799279945727</v>
      </c>
      <c r="L1515"/>
      <c r="M1515"/>
      <c r="N1515" s="2">
        <v>44105</v>
      </c>
      <c r="O1515" s="21">
        <v>337.69000244140625</v>
      </c>
      <c r="P1515" s="21">
        <v>338.739990234375</v>
      </c>
      <c r="Q1515" s="21">
        <v>335.010009765625</v>
      </c>
      <c r="R1515" s="21">
        <v>337.04000854492188</v>
      </c>
      <c r="S1515">
        <v>88698700</v>
      </c>
      <c r="T1515" s="16">
        <f>(SP500_Data[[#This Row],[Close]]-R1516)/R1516</f>
        <v>6.4200000072901732E-3</v>
      </c>
      <c r="U1515" s="21">
        <v>38733900</v>
      </c>
    </row>
    <row r="1516" spans="1:21" x14ac:dyDescent="0.25">
      <c r="A1516" s="2">
        <v>44104</v>
      </c>
      <c r="B1516" s="21">
        <v>207.72999572753903</v>
      </c>
      <c r="C1516" s="21">
        <v>211.97999572753903</v>
      </c>
      <c r="D1516" s="21">
        <v>206.53999328613281</v>
      </c>
      <c r="E1516" s="21">
        <v>210.33000183105469</v>
      </c>
      <c r="F1516" s="16">
        <f>(StockData[[#This Row],[Close]]-E1517)/E1517</f>
        <v>1.4812348767661106E-2</v>
      </c>
      <c r="G1516" s="21">
        <v>33829100</v>
      </c>
      <c r="H1516" s="21">
        <f>IF(ISNUMBER(E1516),MAX($E$2:E1516),"")</f>
        <v>542.07000732421875</v>
      </c>
      <c r="I1516" s="21">
        <f>IF(AND(ISNUMBER(E1516),ISNUMBER(H1516)),E1516/H1516-1,"")</f>
        <v>-0.61198738356823768</v>
      </c>
      <c r="L1516"/>
      <c r="M1516"/>
      <c r="N1516" s="2">
        <v>44104</v>
      </c>
      <c r="O1516" s="21">
        <v>333.08999633789063</v>
      </c>
      <c r="P1516" s="21">
        <v>338.29000854492188</v>
      </c>
      <c r="Q1516" s="21">
        <v>332.8800048828125</v>
      </c>
      <c r="R1516" s="21">
        <v>334.8900146484375</v>
      </c>
      <c r="S1516">
        <v>104081100</v>
      </c>
      <c r="T1516" s="16">
        <f>(SP500_Data[[#This Row],[Close]]-R1517)/R1517</f>
        <v>7.5819705998475817E-3</v>
      </c>
      <c r="U1516" s="21">
        <v>35481000</v>
      </c>
    </row>
    <row r="1517" spans="1:21" x14ac:dyDescent="0.25">
      <c r="A1517" s="2">
        <v>44103</v>
      </c>
      <c r="B1517" s="21">
        <v>209.3500061035156</v>
      </c>
      <c r="C1517" s="21">
        <v>210.07000732421875</v>
      </c>
      <c r="D1517" s="21">
        <v>206.80999755859375</v>
      </c>
      <c r="E1517" s="21">
        <v>207.25999450683591</v>
      </c>
      <c r="F1517" s="16">
        <f>(StockData[[#This Row],[Close]]-E1518)/E1518</f>
        <v>-1.0408746701481864E-2</v>
      </c>
      <c r="G1517" s="21">
        <v>24221900</v>
      </c>
      <c r="H1517" s="21">
        <f>IF(ISNUMBER(E1517),MAX($E$2:E1517),"")</f>
        <v>542.07000732421875</v>
      </c>
      <c r="I1517" s="21">
        <f>IF(AND(ISNUMBER(E1517),ISNUMBER(H1517)),E1517/H1517-1,"")</f>
        <v>-0.61765087220021897</v>
      </c>
      <c r="L1517"/>
      <c r="M1517"/>
      <c r="N1517" s="2">
        <v>44103</v>
      </c>
      <c r="O1517" s="21">
        <v>333.97000122070313</v>
      </c>
      <c r="P1517" s="21">
        <v>334.76998901367188</v>
      </c>
      <c r="Q1517" s="21">
        <v>331.6199951171875</v>
      </c>
      <c r="R1517" s="21">
        <v>332.3699951171875</v>
      </c>
      <c r="S1517">
        <v>51304000</v>
      </c>
      <c r="T1517" s="16">
        <f>(SP500_Data[[#This Row],[Close]]-R1518)/R1518</f>
        <v>-5.4460256468559474E-3</v>
      </c>
      <c r="U1517" s="21">
        <v>47260400</v>
      </c>
    </row>
    <row r="1518" spans="1:21" x14ac:dyDescent="0.25">
      <c r="A1518" s="2">
        <v>44102</v>
      </c>
      <c r="B1518" s="21">
        <v>210.8800048828125</v>
      </c>
      <c r="C1518" s="21">
        <v>212.57000732421875</v>
      </c>
      <c r="D1518" s="21">
        <v>208.05999755859375</v>
      </c>
      <c r="E1518" s="21">
        <v>209.44000244140625</v>
      </c>
      <c r="F1518" s="16">
        <f>(StockData[[#This Row],[Close]]-E1519)/E1519</f>
        <v>7.7951836208924544E-3</v>
      </c>
      <c r="G1518" s="21">
        <v>32004900</v>
      </c>
      <c r="H1518" s="21">
        <f>IF(ISNUMBER(E1518),MAX($E$2:E1518),"")</f>
        <v>542.07000732421875</v>
      </c>
      <c r="I1518" s="21">
        <f>IF(AND(ISNUMBER(E1518),ISNUMBER(H1518)),E1518/H1518-1,"")</f>
        <v>-0.61362923679314063</v>
      </c>
      <c r="L1518"/>
      <c r="M1518"/>
      <c r="N1518" s="2">
        <v>44102</v>
      </c>
      <c r="O1518" s="21">
        <v>333.22000122070313</v>
      </c>
      <c r="P1518" s="21">
        <v>334.95999145507813</v>
      </c>
      <c r="Q1518" s="21">
        <v>332.14999389648438</v>
      </c>
      <c r="R1518" s="21">
        <v>334.19000244140625</v>
      </c>
      <c r="S1518">
        <v>64584600</v>
      </c>
      <c r="T1518" s="16">
        <f>(SP500_Data[[#This Row],[Close]]-R1519)/R1519</f>
        <v>1.6609348926481818E-2</v>
      </c>
      <c r="U1518" s="21">
        <v>41816100</v>
      </c>
    </row>
    <row r="1519" spans="1:21" x14ac:dyDescent="0.25">
      <c r="A1519" s="2">
        <v>44099</v>
      </c>
      <c r="B1519" s="21">
        <v>203.55000305175781</v>
      </c>
      <c r="C1519" s="21">
        <v>209.03999328613281</v>
      </c>
      <c r="D1519" s="21">
        <v>202.53999328613281</v>
      </c>
      <c r="E1519" s="21">
        <v>207.82000732421875</v>
      </c>
      <c r="F1519" s="16">
        <f>(StockData[[#This Row],[Close]]-E1520)/E1520</f>
        <v>2.2786578213402263E-2</v>
      </c>
      <c r="G1519" s="21">
        <v>29437300</v>
      </c>
      <c r="H1519" s="21">
        <f>IF(ISNUMBER(E1519),MAX($E$2:E1519),"")</f>
        <v>542.07000732421875</v>
      </c>
      <c r="I1519" s="21">
        <f>IF(AND(ISNUMBER(E1519),ISNUMBER(H1519)),E1519/H1519-1,"")</f>
        <v>-0.61661777166003762</v>
      </c>
      <c r="L1519"/>
      <c r="M1519"/>
      <c r="N1519" s="2">
        <v>44099</v>
      </c>
      <c r="O1519" s="21">
        <v>322.57998657226563</v>
      </c>
      <c r="P1519" s="21">
        <v>329.57998657226563</v>
      </c>
      <c r="Q1519" s="21">
        <v>321.6400146484375</v>
      </c>
      <c r="R1519" s="21">
        <v>328.73001098632813</v>
      </c>
      <c r="S1519">
        <v>71069400</v>
      </c>
      <c r="T1519" s="16">
        <f>(SP500_Data[[#This Row],[Close]]-R1520)/R1520</f>
        <v>1.6166958226671174E-2</v>
      </c>
      <c r="U1519" s="21">
        <v>53774400</v>
      </c>
    </row>
    <row r="1520" spans="1:21" x14ac:dyDescent="0.25">
      <c r="A1520" s="2">
        <v>44098</v>
      </c>
      <c r="B1520" s="21">
        <v>199.8500061035156</v>
      </c>
      <c r="C1520" s="21">
        <v>205.57000732421875</v>
      </c>
      <c r="D1520" s="21">
        <v>199.19999694824219</v>
      </c>
      <c r="E1520" s="21">
        <v>203.19000244140625</v>
      </c>
      <c r="F1520" s="16">
        <f>(StockData[[#This Row],[Close]]-E1521)/E1521</f>
        <v>1.2961793464196129E-2</v>
      </c>
      <c r="G1520" s="21">
        <v>31202500</v>
      </c>
      <c r="H1520" s="21">
        <f>IF(ISNUMBER(E1520),MAX($E$2:E1520),"")</f>
        <v>542.07000732421875</v>
      </c>
      <c r="I1520" s="21">
        <f>IF(AND(ISNUMBER(E1520),ISNUMBER(H1520)),E1520/H1520-1,"")</f>
        <v>-0.62515911285260284</v>
      </c>
      <c r="L1520"/>
      <c r="M1520"/>
      <c r="N1520" s="2">
        <v>44098</v>
      </c>
      <c r="O1520" s="21">
        <v>321.22000122070313</v>
      </c>
      <c r="P1520" s="21">
        <v>326.79998779296875</v>
      </c>
      <c r="Q1520" s="21">
        <v>319.79998779296875</v>
      </c>
      <c r="R1520" s="21">
        <v>323.5</v>
      </c>
      <c r="S1520">
        <v>76681300</v>
      </c>
      <c r="T1520" s="16">
        <f>(SP500_Data[[#This Row],[Close]]-R1521)/R1521</f>
        <v>2.6654640234243022E-3</v>
      </c>
      <c r="U1520" s="21">
        <v>69601100</v>
      </c>
    </row>
    <row r="1521" spans="1:21" x14ac:dyDescent="0.25">
      <c r="A1521" s="2">
        <v>44097</v>
      </c>
      <c r="B1521" s="21">
        <v>207.8999938964844</v>
      </c>
      <c r="C1521" s="21">
        <v>208.1000061035156</v>
      </c>
      <c r="D1521" s="21">
        <v>200.02999877929688</v>
      </c>
      <c r="E1521" s="21">
        <v>200.58999633789065</v>
      </c>
      <c r="F1521" s="16">
        <f>(StockData[[#This Row],[Close]]-E1522)/E1522</f>
        <v>-3.2928367039573331E-2</v>
      </c>
      <c r="G1521" s="21">
        <v>30803800</v>
      </c>
      <c r="H1521" s="21">
        <f>IF(ISNUMBER(E1521),MAX($E$2:E1521),"")</f>
        <v>542.07000732421875</v>
      </c>
      <c r="I1521" s="21">
        <f>IF(AND(ISNUMBER(E1521),ISNUMBER(H1521)),E1521/H1521-1,"")</f>
        <v>-0.62995555255298363</v>
      </c>
      <c r="L1521"/>
      <c r="M1521"/>
      <c r="N1521" s="2">
        <v>44097</v>
      </c>
      <c r="O1521" s="21">
        <v>330.89999389648438</v>
      </c>
      <c r="P1521" s="21">
        <v>331.20001220703125</v>
      </c>
      <c r="Q1521" s="21">
        <v>322.10000610351563</v>
      </c>
      <c r="R1521" s="21">
        <v>322.6400146484375</v>
      </c>
      <c r="S1521">
        <v>93112200</v>
      </c>
      <c r="T1521" s="16">
        <f>(SP500_Data[[#This Row],[Close]]-R1522)/R1522</f>
        <v>-2.3190958000678167E-2</v>
      </c>
      <c r="U1521" s="21">
        <v>44282100</v>
      </c>
    </row>
    <row r="1522" spans="1:21" x14ac:dyDescent="0.25">
      <c r="A1522" s="2">
        <v>44096</v>
      </c>
      <c r="B1522" s="21">
        <v>205.05999755859375</v>
      </c>
      <c r="C1522" s="21">
        <v>208.1000061035156</v>
      </c>
      <c r="D1522" s="21">
        <v>202.08000183105469</v>
      </c>
      <c r="E1522" s="21">
        <v>207.41999816894531</v>
      </c>
      <c r="F1522" s="16">
        <f>(StockData[[#This Row],[Close]]-E1523)/E1523</f>
        <v>2.4094031028817145E-2</v>
      </c>
      <c r="G1522" s="21">
        <v>33517100</v>
      </c>
      <c r="H1522" s="21">
        <f>IF(ISNUMBER(E1522),MAX($E$2:E1522),"")</f>
        <v>542.07000732421875</v>
      </c>
      <c r="I1522" s="21">
        <f>IF(AND(ISNUMBER(E1522),ISNUMBER(H1522)),E1522/H1522-1,"")</f>
        <v>-0.61735570061731004</v>
      </c>
      <c r="L1522"/>
      <c r="M1522"/>
      <c r="N1522" s="2">
        <v>44096</v>
      </c>
      <c r="O1522" s="21">
        <v>328.57000732421875</v>
      </c>
      <c r="P1522" s="21">
        <v>330.89999389648438</v>
      </c>
      <c r="Q1522" s="21">
        <v>325.8599853515625</v>
      </c>
      <c r="R1522" s="21">
        <v>330.29998779296875</v>
      </c>
      <c r="S1522">
        <v>63612100</v>
      </c>
      <c r="T1522" s="16">
        <f>(SP500_Data[[#This Row],[Close]]-R1523)/R1523</f>
        <v>1.0184379483847207E-2</v>
      </c>
      <c r="U1522" s="21">
        <v>57308300</v>
      </c>
    </row>
    <row r="1523" spans="1:21" x14ac:dyDescent="0.25">
      <c r="A1523" s="2">
        <v>44095</v>
      </c>
      <c r="B1523" s="21">
        <v>197.19000244140625</v>
      </c>
      <c r="C1523" s="21">
        <v>202.71000671386719</v>
      </c>
      <c r="D1523" s="21">
        <v>196.3800048828125</v>
      </c>
      <c r="E1523" s="21">
        <v>202.53999328613281</v>
      </c>
      <c r="F1523" s="16">
        <f>(StockData[[#This Row],[Close]]-E1524)/E1524</f>
        <v>1.0729047871814293E-2</v>
      </c>
      <c r="G1523" s="21">
        <v>39839700</v>
      </c>
      <c r="H1523" s="21">
        <f>IF(ISNUMBER(E1523),MAX($E$2:E1523),"")</f>
        <v>542.07000732421875</v>
      </c>
      <c r="I1523" s="21">
        <f>IF(AND(ISNUMBER(E1523),ISNUMBER(H1523)),E1523/H1523-1,"")</f>
        <v>-0.62635823685225378</v>
      </c>
      <c r="L1523"/>
      <c r="M1523"/>
      <c r="N1523" s="2">
        <v>44095</v>
      </c>
      <c r="O1523" s="21">
        <v>325.70001220703125</v>
      </c>
      <c r="P1523" s="21">
        <v>327.1300048828125</v>
      </c>
      <c r="Q1523" s="21">
        <v>321.73001098632813</v>
      </c>
      <c r="R1523" s="21">
        <v>326.97000122070313</v>
      </c>
      <c r="S1523">
        <v>99450800</v>
      </c>
      <c r="T1523" s="16">
        <f>(SP500_Data[[#This Row],[Close]]-R1524)/R1524</f>
        <v>-1.112957127993577E-2</v>
      </c>
      <c r="U1523" s="21">
        <v>43679400</v>
      </c>
    </row>
    <row r="1524" spans="1:21" x14ac:dyDescent="0.25">
      <c r="A1524" s="2">
        <v>44092</v>
      </c>
      <c r="B1524" s="21">
        <v>202.80000305175781</v>
      </c>
      <c r="C1524" s="21">
        <v>203.6499938964844</v>
      </c>
      <c r="D1524" s="21">
        <v>196.25</v>
      </c>
      <c r="E1524" s="21">
        <v>200.38999938964844</v>
      </c>
      <c r="F1524" s="16">
        <f>(StockData[[#This Row],[Close]]-E1525)/E1525</f>
        <v>-1.2419320028485541E-2</v>
      </c>
      <c r="G1524" s="21">
        <v>55225300</v>
      </c>
      <c r="H1524" s="21">
        <f>IF(ISNUMBER(E1524),MAX($E$2:E1524),"")</f>
        <v>542.07000732421875</v>
      </c>
      <c r="I1524" s="21">
        <f>IF(AND(ISNUMBER(E1524),ISNUMBER(H1524)),E1524/H1524-1,"")</f>
        <v>-0.6303245029570641</v>
      </c>
      <c r="L1524"/>
      <c r="M1524"/>
      <c r="N1524" s="2">
        <v>44092</v>
      </c>
      <c r="O1524" s="21">
        <v>335.3699951171875</v>
      </c>
      <c r="P1524" s="21">
        <v>335.489990234375</v>
      </c>
      <c r="Q1524" s="21">
        <v>327.97000122070313</v>
      </c>
      <c r="R1524" s="21">
        <v>330.64999389648438</v>
      </c>
      <c r="S1524">
        <v>105877900</v>
      </c>
      <c r="T1524" s="16">
        <f>(SP500_Data[[#This Row],[Close]]-R1525)/R1525</f>
        <v>-1.5453794955930614E-2</v>
      </c>
      <c r="U1524" s="21">
        <v>42697700</v>
      </c>
    </row>
    <row r="1525" spans="1:21" x14ac:dyDescent="0.25">
      <c r="A1525" s="2">
        <v>44091</v>
      </c>
      <c r="B1525" s="21">
        <v>200.05000305175781</v>
      </c>
      <c r="C1525" s="21">
        <v>204.33000183105469</v>
      </c>
      <c r="D1525" s="21">
        <v>199.96000671386719</v>
      </c>
      <c r="E1525" s="21">
        <v>202.91000366210935</v>
      </c>
      <c r="F1525" s="16">
        <f>(StockData[[#This Row],[Close]]-E1526)/E1526</f>
        <v>-1.0436475775658958E-2</v>
      </c>
      <c r="G1525" s="21">
        <v>34011300</v>
      </c>
      <c r="H1525" s="21">
        <f>IF(ISNUMBER(E1525),MAX($E$2:E1525),"")</f>
        <v>542.07000732421875</v>
      </c>
      <c r="I1525" s="21">
        <f>IF(AND(ISNUMBER(E1525),ISNUMBER(H1525)),E1525/H1525-1,"")</f>
        <v>-0.62567564904813788</v>
      </c>
      <c r="L1525"/>
      <c r="M1525"/>
      <c r="N1525" s="2">
        <v>44091</v>
      </c>
      <c r="O1525" s="21">
        <v>333.55999755859375</v>
      </c>
      <c r="P1525" s="21">
        <v>337.70001220703125</v>
      </c>
      <c r="Q1525" s="21">
        <v>332.989990234375</v>
      </c>
      <c r="R1525" s="21">
        <v>335.83999633789063</v>
      </c>
      <c r="S1525">
        <v>91523300</v>
      </c>
      <c r="T1525" s="16">
        <f>(SP500_Data[[#This Row],[Close]]-R1526)/R1526</f>
        <v>-8.7952627410120329E-3</v>
      </c>
      <c r="U1525" s="21">
        <v>41917900</v>
      </c>
    </row>
    <row r="1526" spans="1:21" x14ac:dyDescent="0.25">
      <c r="A1526" s="2">
        <v>44090</v>
      </c>
      <c r="B1526" s="21">
        <v>210.6199951171875</v>
      </c>
      <c r="C1526" s="21">
        <v>210.6499938964844</v>
      </c>
      <c r="D1526" s="21">
        <v>204.63999938964844</v>
      </c>
      <c r="E1526" s="21">
        <v>205.05000305175781</v>
      </c>
      <c r="F1526" s="16">
        <f>(StockData[[#This Row],[Close]]-E1527)/E1527</f>
        <v>-1.7865675588407647E-2</v>
      </c>
      <c r="G1526" s="21">
        <v>26328100</v>
      </c>
      <c r="H1526" s="21">
        <f>IF(ISNUMBER(E1526),MAX($E$2:E1526),"")</f>
        <v>542.07000732421875</v>
      </c>
      <c r="I1526" s="21">
        <f>IF(AND(ISNUMBER(E1526),ISNUMBER(H1526)),E1526/H1526-1,"")</f>
        <v>-0.62172782061134235</v>
      </c>
      <c r="L1526"/>
      <c r="M1526"/>
      <c r="N1526" s="2">
        <v>44090</v>
      </c>
      <c r="O1526" s="21">
        <v>341.510009765625</v>
      </c>
      <c r="P1526" s="21">
        <v>343.05999755859375</v>
      </c>
      <c r="Q1526" s="21">
        <v>338.51998901367188</v>
      </c>
      <c r="R1526" s="21">
        <v>338.82000732421875</v>
      </c>
      <c r="S1526">
        <v>82096000</v>
      </c>
      <c r="T1526" s="16">
        <f>(SP500_Data[[#This Row],[Close]]-R1527)/R1527</f>
        <v>-3.9686217192169406E-3</v>
      </c>
      <c r="U1526" s="21">
        <v>53077900</v>
      </c>
    </row>
    <row r="1527" spans="1:21" x14ac:dyDescent="0.25">
      <c r="A1527" s="2">
        <v>44089</v>
      </c>
      <c r="B1527" s="21">
        <v>208.41999816894531</v>
      </c>
      <c r="C1527" s="21">
        <v>209.77999877929688</v>
      </c>
      <c r="D1527" s="21">
        <v>206.92999267578125</v>
      </c>
      <c r="E1527" s="21">
        <v>208.77999877929688</v>
      </c>
      <c r="F1527" s="16">
        <f>(StockData[[#This Row],[Close]]-E1528)/E1528</f>
        <v>1.640618790276167E-2</v>
      </c>
      <c r="G1527" s="21">
        <v>21823900</v>
      </c>
      <c r="H1527" s="21">
        <f>IF(ISNUMBER(E1527),MAX($E$2:E1527),"")</f>
        <v>542.07000732421875</v>
      </c>
      <c r="I1527" s="21">
        <f>IF(AND(ISNUMBER(E1527),ISNUMBER(H1527)),E1527/H1527-1,"")</f>
        <v>-0.61484679846080659</v>
      </c>
      <c r="L1527"/>
      <c r="M1527"/>
      <c r="N1527" s="2">
        <v>44089</v>
      </c>
      <c r="O1527" s="21">
        <v>341.1199951171875</v>
      </c>
      <c r="P1527" s="21">
        <v>342.01998901367188</v>
      </c>
      <c r="Q1527" s="21">
        <v>338.47000122070313</v>
      </c>
      <c r="R1527" s="21">
        <v>340.17001342773438</v>
      </c>
      <c r="S1527">
        <v>52920900</v>
      </c>
      <c r="T1527" s="16">
        <f>(SP500_Data[[#This Row],[Close]]-R1528)/R1528</f>
        <v>5.0523607393141816E-3</v>
      </c>
      <c r="U1527" s="21">
        <v>84986800</v>
      </c>
    </row>
    <row r="1528" spans="1:21" x14ac:dyDescent="0.25">
      <c r="A1528" s="2">
        <v>44088</v>
      </c>
      <c r="B1528" s="21">
        <v>204.24000549316409</v>
      </c>
      <c r="C1528" s="21">
        <v>209.19999694824219</v>
      </c>
      <c r="D1528" s="21">
        <v>204.02999877929688</v>
      </c>
      <c r="E1528" s="21">
        <v>205.41000366210935</v>
      </c>
      <c r="F1528" s="16">
        <f>(StockData[[#This Row],[Close]]-E1529)/E1529</f>
        <v>6.7637351912414071E-3</v>
      </c>
      <c r="G1528" s="21">
        <v>30375800</v>
      </c>
      <c r="H1528" s="21">
        <f>IF(ISNUMBER(E1528),MAX($E$2:E1528),"")</f>
        <v>542.07000732421875</v>
      </c>
      <c r="I1528" s="21">
        <f>IF(AND(ISNUMBER(E1528),ISNUMBER(H1528)),E1528/H1528-1,"")</f>
        <v>-0.62106369862435296</v>
      </c>
      <c r="L1528"/>
      <c r="M1528"/>
      <c r="N1528" s="2">
        <v>44088</v>
      </c>
      <c r="O1528" s="21">
        <v>337.489990234375</v>
      </c>
      <c r="P1528" s="21">
        <v>340.3800048828125</v>
      </c>
      <c r="Q1528" s="21">
        <v>334.22000122070313</v>
      </c>
      <c r="R1528" s="21">
        <v>338.45999145507813</v>
      </c>
      <c r="S1528">
        <v>65605700</v>
      </c>
      <c r="T1528" s="16">
        <f>(SP500_Data[[#This Row],[Close]]-R1529)/R1529</f>
        <v>1.3171268420765108E-2</v>
      </c>
      <c r="U1528" s="21">
        <v>61861700</v>
      </c>
    </row>
    <row r="1529" spans="1:21" x14ac:dyDescent="0.25">
      <c r="A1529" s="2">
        <v>44085</v>
      </c>
      <c r="B1529" s="21">
        <v>207.19999694824219</v>
      </c>
      <c r="C1529" s="21">
        <v>208.6300048828125</v>
      </c>
      <c r="D1529" s="21">
        <v>201.24000549316409</v>
      </c>
      <c r="E1529" s="21">
        <v>204.02999877929688</v>
      </c>
      <c r="F1529" s="16">
        <f>(StockData[[#This Row],[Close]]-E1530)/E1530</f>
        <v>-6.524791204898267E-3</v>
      </c>
      <c r="G1529" s="21">
        <v>33620100</v>
      </c>
      <c r="H1529" s="21">
        <f>IF(ISNUMBER(E1529),MAX($E$2:E1529),"")</f>
        <v>542.07000732421875</v>
      </c>
      <c r="I1529" s="21">
        <f>IF(AND(ISNUMBER(E1529),ISNUMBER(H1529)),E1529/H1529-1,"")</f>
        <v>-0.62360950426599782</v>
      </c>
      <c r="L1529"/>
      <c r="M1529"/>
      <c r="N1529" s="2">
        <v>44085</v>
      </c>
      <c r="O1529" s="21">
        <v>335.82000732421875</v>
      </c>
      <c r="P1529" s="21">
        <v>336.97000122070313</v>
      </c>
      <c r="Q1529" s="21">
        <v>331</v>
      </c>
      <c r="R1529" s="21">
        <v>334.05999755859375</v>
      </c>
      <c r="S1529">
        <v>84680200</v>
      </c>
      <c r="T1529" s="16">
        <f>(SP500_Data[[#This Row],[Close]]-R1530)/R1530</f>
        <v>5.0909851357858053E-4</v>
      </c>
      <c r="U1529" s="21">
        <v>48454200</v>
      </c>
    </row>
    <row r="1530" spans="1:21" x14ac:dyDescent="0.25">
      <c r="A1530" s="2">
        <v>44084</v>
      </c>
      <c r="B1530" s="21">
        <v>213.3999938964844</v>
      </c>
      <c r="C1530" s="21">
        <v>214.74000549316409</v>
      </c>
      <c r="D1530" s="21">
        <v>204.11000061035156</v>
      </c>
      <c r="E1530" s="21">
        <v>205.3699951171875</v>
      </c>
      <c r="F1530" s="16">
        <f>(StockData[[#This Row],[Close]]-E1531)/E1531</f>
        <v>-2.8018355611040897E-2</v>
      </c>
      <c r="G1530" s="21">
        <v>35461500</v>
      </c>
      <c r="H1530" s="21">
        <f>IF(ISNUMBER(E1530),MAX($E$2:E1530),"")</f>
        <v>542.07000732421875</v>
      </c>
      <c r="I1530" s="21">
        <f>IF(AND(ISNUMBER(E1530),ISNUMBER(H1530)),E1530/H1530-1,"")</f>
        <v>-0.62113750559463599</v>
      </c>
      <c r="L1530"/>
      <c r="M1530"/>
      <c r="N1530" s="2">
        <v>44084</v>
      </c>
      <c r="O1530" s="21">
        <v>341.82000732421875</v>
      </c>
      <c r="P1530" s="21">
        <v>342.52999877929688</v>
      </c>
      <c r="Q1530" s="21">
        <v>332.85000610351563</v>
      </c>
      <c r="R1530" s="21">
        <v>333.8900146484375</v>
      </c>
      <c r="S1530">
        <v>90569500</v>
      </c>
      <c r="T1530" s="16">
        <f>(SP500_Data[[#This Row],[Close]]-R1531)/R1531</f>
        <v>-1.7363647394312266E-2</v>
      </c>
      <c r="U1530" s="21">
        <v>57495000</v>
      </c>
    </row>
    <row r="1531" spans="1:21" x14ac:dyDescent="0.25">
      <c r="A1531" s="2">
        <v>44083</v>
      </c>
      <c r="B1531" s="21">
        <v>207.6000061035156</v>
      </c>
      <c r="C1531" s="21">
        <v>214.83999633789065</v>
      </c>
      <c r="D1531" s="21">
        <v>206.69999694824219</v>
      </c>
      <c r="E1531" s="21">
        <v>211.28999328613281</v>
      </c>
      <c r="F1531" s="16">
        <f>(StockData[[#This Row],[Close]]-E1532)/E1532</f>
        <v>4.2583585651227274E-2</v>
      </c>
      <c r="G1531" s="21">
        <v>45679000</v>
      </c>
      <c r="H1531" s="21">
        <f>IF(ISNUMBER(E1531),MAX($E$2:E1531),"")</f>
        <v>542.07000732421875</v>
      </c>
      <c r="I1531" s="21">
        <f>IF(AND(ISNUMBER(E1531),ISNUMBER(H1531)),E1531/H1531-1,"")</f>
        <v>-0.61021641036900665</v>
      </c>
      <c r="L1531"/>
      <c r="M1531"/>
      <c r="N1531" s="2">
        <v>44083</v>
      </c>
      <c r="O1531" s="21">
        <v>337.54998779296875</v>
      </c>
      <c r="P1531" s="21">
        <v>342.45999145507813</v>
      </c>
      <c r="Q1531" s="21">
        <v>336.6099853515625</v>
      </c>
      <c r="R1531" s="21">
        <v>339.79000854492188</v>
      </c>
      <c r="S1531">
        <v>91462300</v>
      </c>
      <c r="T1531" s="16">
        <f>(SP500_Data[[#This Row],[Close]]-R1532)/R1532</f>
        <v>1.9747358298320531E-2</v>
      </c>
      <c r="U1531" s="21">
        <v>48293000</v>
      </c>
    </row>
    <row r="1532" spans="1:21" x14ac:dyDescent="0.25">
      <c r="A1532" s="2">
        <v>44082</v>
      </c>
      <c r="B1532" s="21">
        <v>206.5</v>
      </c>
      <c r="C1532" s="21">
        <v>210.02999877929688</v>
      </c>
      <c r="D1532" s="21">
        <v>202.19999694824219</v>
      </c>
      <c r="E1532" s="21">
        <v>202.66000366210935</v>
      </c>
      <c r="F1532" s="16">
        <f>(StockData[[#This Row],[Close]]-E1533)/E1533</f>
        <v>-5.4095665521076565E-2</v>
      </c>
      <c r="G1532" s="21">
        <v>52924300</v>
      </c>
      <c r="H1532" s="21">
        <f>IF(ISNUMBER(E1532),MAX($E$2:E1532),"")</f>
        <v>542.07000732421875</v>
      </c>
      <c r="I1532" s="21">
        <f>IF(AND(ISNUMBER(E1532),ISNUMBER(H1532)),E1532/H1532-1,"")</f>
        <v>-0.6261368440905164</v>
      </c>
      <c r="L1532"/>
      <c r="M1532"/>
      <c r="N1532" s="2">
        <v>44082</v>
      </c>
      <c r="O1532" s="21">
        <v>336.70999145507813</v>
      </c>
      <c r="P1532" s="21">
        <v>342.6400146484375</v>
      </c>
      <c r="Q1532" s="21">
        <v>332.8800048828125</v>
      </c>
      <c r="R1532" s="21">
        <v>333.20999145507813</v>
      </c>
      <c r="S1532">
        <v>114465300</v>
      </c>
      <c r="T1532" s="16">
        <f>(SP500_Data[[#This Row],[Close]]-R1533)/R1533</f>
        <v>-2.7322928654060538E-2</v>
      </c>
      <c r="U1532" s="21">
        <v>73766600</v>
      </c>
    </row>
    <row r="1533" spans="1:21" x14ac:dyDescent="0.25">
      <c r="A1533" s="2">
        <v>44078</v>
      </c>
      <c r="B1533" s="21">
        <v>215.1000061035156</v>
      </c>
      <c r="C1533" s="21">
        <v>218.36000061035156</v>
      </c>
      <c r="D1533" s="21">
        <v>205.19000244140625</v>
      </c>
      <c r="E1533" s="21">
        <v>214.25</v>
      </c>
      <c r="F1533" s="16">
        <f>(StockData[[#This Row],[Close]]-E1534)/E1534</f>
        <v>-1.4035908922796216E-2</v>
      </c>
      <c r="G1533" s="21">
        <v>59664100</v>
      </c>
      <c r="H1533" s="21">
        <f>IF(ISNUMBER(E1533),MAX($E$2:E1533),"")</f>
        <v>542.07000732421875</v>
      </c>
      <c r="I1533" s="21">
        <f>IF(AND(ISNUMBER(E1533),ISNUMBER(H1533)),E1533/H1533-1,"")</f>
        <v>-0.60475584868163634</v>
      </c>
      <c r="L1533"/>
      <c r="M1533"/>
      <c r="N1533" s="2">
        <v>44078</v>
      </c>
      <c r="O1533" s="21">
        <v>346.1300048828125</v>
      </c>
      <c r="P1533" s="21">
        <v>347.82998657226563</v>
      </c>
      <c r="Q1533" s="21">
        <v>334.8699951171875</v>
      </c>
      <c r="R1533" s="21">
        <v>342.57000732421875</v>
      </c>
      <c r="S1533">
        <v>139156300</v>
      </c>
      <c r="T1533" s="16">
        <f>(SP500_Data[[#This Row],[Close]]-R1534)/R1534</f>
        <v>-8.164704260744636E-3</v>
      </c>
      <c r="U1533" s="21">
        <v>75738000</v>
      </c>
    </row>
    <row r="1534" spans="1:21" x14ac:dyDescent="0.25">
      <c r="A1534" s="2">
        <v>44077</v>
      </c>
      <c r="B1534" s="21">
        <v>229.27000427246097</v>
      </c>
      <c r="C1534" s="21">
        <v>229.30999755859375</v>
      </c>
      <c r="D1534" s="21">
        <v>214.96000671386719</v>
      </c>
      <c r="E1534" s="21">
        <v>217.30000305175781</v>
      </c>
      <c r="F1534" s="16">
        <f>(StockData[[#This Row],[Close]]-E1535)/E1535</f>
        <v>-6.1946864765034519E-2</v>
      </c>
      <c r="G1534" s="21">
        <v>58400300</v>
      </c>
      <c r="H1534" s="21">
        <f>IF(ISNUMBER(E1534),MAX($E$2:E1534),"")</f>
        <v>542.07000732421875</v>
      </c>
      <c r="I1534" s="21">
        <f>IF(AND(ISNUMBER(E1534),ISNUMBER(H1534)),E1534/H1534-1,"")</f>
        <v>-0.59912926353479645</v>
      </c>
      <c r="L1534"/>
      <c r="M1534"/>
      <c r="N1534" s="2">
        <v>44077</v>
      </c>
      <c r="O1534" s="21">
        <v>355.8699951171875</v>
      </c>
      <c r="P1534" s="21">
        <v>356.3800048828125</v>
      </c>
      <c r="Q1534" s="21">
        <v>342.58999633789063</v>
      </c>
      <c r="R1534" s="21">
        <v>345.3900146484375</v>
      </c>
      <c r="S1534">
        <v>148011100</v>
      </c>
      <c r="T1534" s="16">
        <f>(SP500_Data[[#This Row],[Close]]-R1535)/R1535</f>
        <v>-3.4414305670945611E-2</v>
      </c>
      <c r="U1534" s="21">
        <v>57792900</v>
      </c>
    </row>
    <row r="1535" spans="1:21" x14ac:dyDescent="0.25">
      <c r="A1535" s="2">
        <v>44076</v>
      </c>
      <c r="B1535" s="21">
        <v>227.97000122070313</v>
      </c>
      <c r="C1535" s="21">
        <v>232.86000061035156</v>
      </c>
      <c r="D1535" s="21">
        <v>227.3500061035156</v>
      </c>
      <c r="E1535" s="21">
        <v>231.6499938964844</v>
      </c>
      <c r="F1535" s="16">
        <f>(StockData[[#This Row],[Close]]-E1536)/E1536</f>
        <v>1.9272185249631622E-2</v>
      </c>
      <c r="G1535" s="21">
        <v>34080800</v>
      </c>
      <c r="H1535" s="21">
        <f>IF(ISNUMBER(E1535),MAX($E$2:E1535),"")</f>
        <v>542.07000732421875</v>
      </c>
      <c r="I1535" s="21">
        <f>IF(AND(ISNUMBER(E1535),ISNUMBER(H1535)),E1535/H1535-1,"")</f>
        <v>-0.57265668499173816</v>
      </c>
      <c r="L1535"/>
      <c r="M1535"/>
      <c r="N1535" s="2">
        <v>44076</v>
      </c>
      <c r="O1535" s="21">
        <v>354.67001342773438</v>
      </c>
      <c r="P1535" s="21">
        <v>358.75</v>
      </c>
      <c r="Q1535" s="21">
        <v>353.42999267578125</v>
      </c>
      <c r="R1535" s="21">
        <v>357.70001220703125</v>
      </c>
      <c r="S1535">
        <v>69540000</v>
      </c>
      <c r="T1535" s="16">
        <f>(SP500_Data[[#This Row],[Close]]-R1536)/R1536</f>
        <v>1.4463998908775899E-2</v>
      </c>
      <c r="U1535" s="21">
        <v>57292200</v>
      </c>
    </row>
    <row r="1536" spans="1:21" x14ac:dyDescent="0.25">
      <c r="A1536" s="2">
        <v>44075</v>
      </c>
      <c r="B1536" s="21">
        <v>225.50999450683591</v>
      </c>
      <c r="C1536" s="21">
        <v>227.44999694824219</v>
      </c>
      <c r="D1536" s="21">
        <v>224.42999267578125</v>
      </c>
      <c r="E1536" s="21">
        <v>227.27000427246097</v>
      </c>
      <c r="F1536" s="16">
        <f>(StockData[[#This Row],[Close]]-E1537)/E1537</f>
        <v>7.7151842441450826E-3</v>
      </c>
      <c r="G1536" s="21">
        <v>25725500</v>
      </c>
      <c r="H1536" s="21">
        <f>IF(ISNUMBER(E1536),MAX($E$2:E1536),"")</f>
        <v>542.07000732421875</v>
      </c>
      <c r="I1536" s="21">
        <f>IF(AND(ISNUMBER(E1536),ISNUMBER(H1536)),E1536/H1536-1,"")</f>
        <v>-0.58073680299281349</v>
      </c>
      <c r="L1536"/>
      <c r="M1536"/>
      <c r="N1536" s="2">
        <v>44075</v>
      </c>
      <c r="O1536" s="21">
        <v>350.20999145507813</v>
      </c>
      <c r="P1536" s="21">
        <v>352.70999145507813</v>
      </c>
      <c r="Q1536" s="21">
        <v>349.239990234375</v>
      </c>
      <c r="R1536" s="21">
        <v>352.60000610351563</v>
      </c>
      <c r="S1536">
        <v>54908700</v>
      </c>
      <c r="T1536" s="16">
        <f>(SP500_Data[[#This Row],[Close]]-R1537)/R1537</f>
        <v>9.4185925622412344E-3</v>
      </c>
      <c r="U1536" s="21">
        <v>56308800</v>
      </c>
    </row>
    <row r="1537" spans="1:21" x14ac:dyDescent="0.25">
      <c r="A1537" s="2">
        <v>44074</v>
      </c>
      <c r="B1537" s="21">
        <v>227</v>
      </c>
      <c r="C1537" s="21">
        <v>228.69999694824219</v>
      </c>
      <c r="D1537" s="21">
        <v>224.30999755859375</v>
      </c>
      <c r="E1537" s="21">
        <v>225.52999877929688</v>
      </c>
      <c r="F1537" s="16">
        <f>(StockData[[#This Row],[Close]]-E1538)/E1538</f>
        <v>-1.4765649507400501E-2</v>
      </c>
      <c r="G1537" s="21">
        <v>28774200</v>
      </c>
      <c r="H1537" s="21">
        <f>IF(ISNUMBER(E1537),MAX($E$2:E1537),"")</f>
        <v>542.07000732421875</v>
      </c>
      <c r="I1537" s="21">
        <f>IF(AND(ISNUMBER(E1537),ISNUMBER(H1537)),E1537/H1537-1,"")</f>
        <v>-0.58394673062144786</v>
      </c>
      <c r="L1537"/>
      <c r="M1537"/>
      <c r="N1537" s="2">
        <v>44074</v>
      </c>
      <c r="O1537" s="21">
        <v>350.35000610351563</v>
      </c>
      <c r="P1537" s="21">
        <v>351.29998779296875</v>
      </c>
      <c r="Q1537" s="21">
        <v>349.05999755859375</v>
      </c>
      <c r="R1537" s="21">
        <v>349.30999755859375</v>
      </c>
      <c r="S1537">
        <v>66099200</v>
      </c>
      <c r="T1537" s="16">
        <f>(SP500_Data[[#This Row],[Close]]-R1538)/R1538</f>
        <v>-3.6225371165335761E-3</v>
      </c>
      <c r="U1537" s="21">
        <v>62774900</v>
      </c>
    </row>
    <row r="1538" spans="1:21" x14ac:dyDescent="0.25">
      <c r="A1538" s="2">
        <v>44071</v>
      </c>
      <c r="B1538" s="21">
        <v>228.17999267578125</v>
      </c>
      <c r="C1538" s="21">
        <v>230.63999938964844</v>
      </c>
      <c r="D1538" s="21">
        <v>226.58000183105469</v>
      </c>
      <c r="E1538" s="21">
        <v>228.91000366210935</v>
      </c>
      <c r="F1538" s="16">
        <f>(StockData[[#This Row],[Close]]-E1539)/E1539</f>
        <v>1.0283351629558124E-2</v>
      </c>
      <c r="G1538" s="21">
        <v>26292900</v>
      </c>
      <c r="H1538" s="21">
        <f>IF(ISNUMBER(E1538),MAX($E$2:E1538),"")</f>
        <v>542.07000732421875</v>
      </c>
      <c r="I1538" s="21">
        <f>IF(AND(ISNUMBER(E1538),ISNUMBER(H1538)),E1538/H1538-1,"")</f>
        <v>-0.57771136464077522</v>
      </c>
      <c r="L1538"/>
      <c r="M1538"/>
      <c r="N1538" s="2">
        <v>44071</v>
      </c>
      <c r="O1538" s="21">
        <v>349.44000244140625</v>
      </c>
      <c r="P1538" s="21">
        <v>350.72000122070313</v>
      </c>
      <c r="Q1538" s="21">
        <v>348.14999389648438</v>
      </c>
      <c r="R1538" s="21">
        <v>350.57998657226563</v>
      </c>
      <c r="S1538">
        <v>48588900</v>
      </c>
      <c r="T1538" s="16">
        <f>(SP500_Data[[#This Row],[Close]]-R1539)/R1539</f>
        <v>6.4593922049062747E-3</v>
      </c>
      <c r="U1538" s="21">
        <v>54622500</v>
      </c>
    </row>
    <row r="1539" spans="1:21" x14ac:dyDescent="0.25">
      <c r="A1539" s="2">
        <v>44070</v>
      </c>
      <c r="B1539" s="21">
        <v>222.88999938964844</v>
      </c>
      <c r="C1539" s="21">
        <v>231.1499938964844</v>
      </c>
      <c r="D1539" s="21">
        <v>219.3999938964844</v>
      </c>
      <c r="E1539" s="21">
        <v>226.58000183105469</v>
      </c>
      <c r="F1539" s="16">
        <f>(StockData[[#This Row],[Close]]-E1540)/E1540</f>
        <v>2.4553507051471839E-2</v>
      </c>
      <c r="G1539" s="21">
        <v>57602200</v>
      </c>
      <c r="H1539" s="21">
        <f>IF(ISNUMBER(E1539),MAX($E$2:E1539),"")</f>
        <v>542.07000732421875</v>
      </c>
      <c r="I1539" s="21">
        <f>IF(AND(ISNUMBER(E1539),ISNUMBER(H1539)),E1539/H1539-1,"")</f>
        <v>-0.58200970581363598</v>
      </c>
      <c r="L1539"/>
      <c r="M1539"/>
      <c r="N1539" s="2">
        <v>44070</v>
      </c>
      <c r="O1539" s="21">
        <v>348.510009765625</v>
      </c>
      <c r="P1539" s="21">
        <v>349.89999389648438</v>
      </c>
      <c r="Q1539" s="21">
        <v>346.52999877929688</v>
      </c>
      <c r="R1539" s="21">
        <v>348.32998657226563</v>
      </c>
      <c r="S1539">
        <v>58034100</v>
      </c>
      <c r="T1539" s="16">
        <f>(SP500_Data[[#This Row],[Close]]-R1540)/R1540</f>
        <v>2.1865501396326021E-3</v>
      </c>
      <c r="U1539" s="21">
        <v>87196500</v>
      </c>
    </row>
    <row r="1540" spans="1:21" x14ac:dyDescent="0.25">
      <c r="A1540" s="2">
        <v>44069</v>
      </c>
      <c r="B1540" s="21">
        <v>217.8800048828125</v>
      </c>
      <c r="C1540" s="21">
        <v>222.08999633789065</v>
      </c>
      <c r="D1540" s="21">
        <v>217.36000061035156</v>
      </c>
      <c r="E1540" s="21">
        <v>221.1499938964844</v>
      </c>
      <c r="F1540" s="16">
        <f>(StockData[[#This Row],[Close]]-E1541)/E1541</f>
        <v>2.1619590009655736E-2</v>
      </c>
      <c r="G1540" s="21">
        <v>39600800</v>
      </c>
      <c r="H1540" s="21">
        <f>IF(ISNUMBER(E1540),MAX($E$2:E1540),"")</f>
        <v>542.07000732421875</v>
      </c>
      <c r="I1540" s="21">
        <f>IF(AND(ISNUMBER(E1540),ISNUMBER(H1540)),E1540/H1540-1,"")</f>
        <v>-0.59202687677163457</v>
      </c>
      <c r="L1540"/>
      <c r="M1540"/>
      <c r="N1540" s="2">
        <v>44069</v>
      </c>
      <c r="O1540" s="21">
        <v>344.760009765625</v>
      </c>
      <c r="P1540" s="21">
        <v>347.8599853515625</v>
      </c>
      <c r="Q1540" s="21">
        <v>344.17001342773438</v>
      </c>
      <c r="R1540" s="21">
        <v>347.57000732421875</v>
      </c>
      <c r="S1540">
        <v>50790200</v>
      </c>
      <c r="T1540" s="16">
        <f>(SP500_Data[[#This Row],[Close]]-R1541)/R1541</f>
        <v>1.0025608090155801E-2</v>
      </c>
      <c r="U1540" s="21">
        <v>93657000</v>
      </c>
    </row>
    <row r="1541" spans="1:21" x14ac:dyDescent="0.25">
      <c r="A1541" s="2">
        <v>44068</v>
      </c>
      <c r="B1541" s="21">
        <v>213.1000061035156</v>
      </c>
      <c r="C1541" s="21">
        <v>216.61000061035156</v>
      </c>
      <c r="D1541" s="21">
        <v>213.1000061035156</v>
      </c>
      <c r="E1541" s="21">
        <v>216.47000122070313</v>
      </c>
      <c r="F1541" s="16">
        <f>(StockData[[#This Row],[Close]]-E1542)/E1542</f>
        <v>1.3009493881489144E-2</v>
      </c>
      <c r="G1541" s="21">
        <v>23043700</v>
      </c>
      <c r="H1541" s="21">
        <f>IF(ISNUMBER(E1541),MAX($E$2:E1541),"")</f>
        <v>542.07000732421875</v>
      </c>
      <c r="I1541" s="21">
        <f>IF(AND(ISNUMBER(E1541),ISNUMBER(H1541)),E1541/H1541-1,"")</f>
        <v>-0.60066043445338646</v>
      </c>
      <c r="L1541"/>
      <c r="M1541"/>
      <c r="N1541" s="2">
        <v>44068</v>
      </c>
      <c r="O1541" s="21">
        <v>343.52999877929688</v>
      </c>
      <c r="P1541" s="21">
        <v>344.20999145507813</v>
      </c>
      <c r="Q1541" s="21">
        <v>342.26998901367188</v>
      </c>
      <c r="R1541" s="21">
        <v>344.1199951171875</v>
      </c>
      <c r="S1541">
        <v>38463400</v>
      </c>
      <c r="T1541" s="16">
        <f>(SP500_Data[[#This Row],[Close]]-R1542)/R1542</f>
        <v>3.4993049179557565E-3</v>
      </c>
      <c r="U1541" s="21">
        <v>102997500</v>
      </c>
    </row>
    <row r="1542" spans="1:21" x14ac:dyDescent="0.25">
      <c r="A1542" s="2">
        <v>44067</v>
      </c>
      <c r="B1542" s="21">
        <v>214.78999328613281</v>
      </c>
      <c r="C1542" s="21">
        <v>215.52000427246097</v>
      </c>
      <c r="D1542" s="21">
        <v>212.42999267578125</v>
      </c>
      <c r="E1542" s="21">
        <v>213.69000244140625</v>
      </c>
      <c r="F1542" s="16">
        <f>(StockData[[#This Row],[Close]]-E1543)/E1543</f>
        <v>3.1452359191971946E-3</v>
      </c>
      <c r="G1542" s="21">
        <v>25460100</v>
      </c>
      <c r="H1542" s="21">
        <f>IF(ISNUMBER(E1542),MAX($E$2:E1542),"")</f>
        <v>542.07000732421875</v>
      </c>
      <c r="I1542" s="21">
        <f>IF(AND(ISNUMBER(E1542),ISNUMBER(H1542)),E1542/H1542-1,"")</f>
        <v>-0.60578892107270632</v>
      </c>
      <c r="L1542"/>
      <c r="M1542"/>
      <c r="N1542" s="2">
        <v>44067</v>
      </c>
      <c r="O1542" s="21">
        <v>342.1199951171875</v>
      </c>
      <c r="P1542" s="21">
        <v>343</v>
      </c>
      <c r="Q1542" s="21">
        <v>339.45001220703125</v>
      </c>
      <c r="R1542" s="21">
        <v>342.92001342773438</v>
      </c>
      <c r="S1542">
        <v>48588700</v>
      </c>
      <c r="T1542" s="16">
        <f>(SP500_Data[[#This Row],[Close]]-R1543)/R1543</f>
        <v>1.0133151673383177E-2</v>
      </c>
      <c r="U1542" s="21">
        <v>57550400</v>
      </c>
    </row>
    <row r="1543" spans="1:21" x14ac:dyDescent="0.25">
      <c r="A1543" s="2">
        <v>44064</v>
      </c>
      <c r="B1543" s="21">
        <v>213.86000061035156</v>
      </c>
      <c r="C1543" s="21">
        <v>216.25</v>
      </c>
      <c r="D1543" s="21">
        <v>212.8500061035156</v>
      </c>
      <c r="E1543" s="21">
        <v>213.02000427246097</v>
      </c>
      <c r="F1543" s="16">
        <f>(StockData[[#This Row],[Close]]-E1544)/E1544</f>
        <v>-7.2700044052658496E-3</v>
      </c>
      <c r="G1543" s="21">
        <v>36249300</v>
      </c>
      <c r="H1543" s="21">
        <f>IF(ISNUMBER(E1543),MAX($E$2:E1543),"")</f>
        <v>542.07000732421875</v>
      </c>
      <c r="I1543" s="21">
        <f>IF(AND(ISNUMBER(E1543),ISNUMBER(H1543)),E1543/H1543-1,"")</f>
        <v>-0.60702492040838729</v>
      </c>
      <c r="L1543"/>
      <c r="M1543"/>
      <c r="N1543" s="2">
        <v>44064</v>
      </c>
      <c r="O1543" s="21">
        <v>337.92001342773438</v>
      </c>
      <c r="P1543" s="21">
        <v>339.72000122070313</v>
      </c>
      <c r="Q1543" s="21">
        <v>337.54998779296875</v>
      </c>
      <c r="R1543" s="21">
        <v>339.48001098632813</v>
      </c>
      <c r="S1543">
        <v>55106600</v>
      </c>
      <c r="T1543" s="16">
        <f>(SP500_Data[[#This Row],[Close]]-R1544)/R1544</f>
        <v>3.5473933172566045E-3</v>
      </c>
      <c r="U1543" s="21">
        <v>83354200</v>
      </c>
    </row>
    <row r="1544" spans="1:21" x14ac:dyDescent="0.25">
      <c r="A1544" s="2">
        <v>44063</v>
      </c>
      <c r="B1544" s="21">
        <v>209.53999328613281</v>
      </c>
      <c r="C1544" s="21">
        <v>215</v>
      </c>
      <c r="D1544" s="21">
        <v>208.91000366210935</v>
      </c>
      <c r="E1544" s="21">
        <v>214.58000183105469</v>
      </c>
      <c r="F1544" s="16">
        <f>(StockData[[#This Row],[Close]]-E1545)/E1545</f>
        <v>2.3271363632956919E-2</v>
      </c>
      <c r="G1544" s="21">
        <v>26981500</v>
      </c>
      <c r="H1544" s="21">
        <f>IF(ISNUMBER(E1544),MAX($E$2:E1544),"")</f>
        <v>542.07000732421875</v>
      </c>
      <c r="I1544" s="21">
        <f>IF(AND(ISNUMBER(E1544),ISNUMBER(H1544)),E1544/H1544-1,"")</f>
        <v>-0.60414706784780337</v>
      </c>
      <c r="L1544"/>
      <c r="M1544"/>
      <c r="N1544" s="2">
        <v>44063</v>
      </c>
      <c r="O1544" s="21">
        <v>335.3599853515625</v>
      </c>
      <c r="P1544" s="21">
        <v>338.79998779296875</v>
      </c>
      <c r="Q1544" s="21">
        <v>335.22000122070313</v>
      </c>
      <c r="R1544" s="21">
        <v>338.27999877929688</v>
      </c>
      <c r="S1544">
        <v>42207800</v>
      </c>
      <c r="T1544" s="16">
        <f>(SP500_Data[[#This Row],[Close]]-R1545)/R1545</f>
        <v>3.1135656933312448E-3</v>
      </c>
      <c r="U1544" s="21">
        <v>54638600</v>
      </c>
    </row>
    <row r="1545" spans="1:21" x14ac:dyDescent="0.25">
      <c r="A1545" s="2">
        <v>44062</v>
      </c>
      <c r="B1545" s="21">
        <v>211.49000549316409</v>
      </c>
      <c r="C1545" s="21">
        <v>212.1000061035156</v>
      </c>
      <c r="D1545" s="21">
        <v>209.25</v>
      </c>
      <c r="E1545" s="21">
        <v>209.69999694824219</v>
      </c>
      <c r="F1545" s="16">
        <f>(StockData[[#This Row],[Close]]-E1546)/E1546</f>
        <v>-8.4637973352351212E-3</v>
      </c>
      <c r="G1545" s="21">
        <v>27627600</v>
      </c>
      <c r="H1545" s="21">
        <f>IF(ISNUMBER(E1545),MAX($E$2:E1545),"")</f>
        <v>542.07000732421875</v>
      </c>
      <c r="I1545" s="21">
        <f>IF(AND(ISNUMBER(E1545),ISNUMBER(H1545)),E1545/H1545-1,"")</f>
        <v>-0.6131496040827471</v>
      </c>
      <c r="L1545"/>
      <c r="M1545"/>
      <c r="N1545" s="2">
        <v>44062</v>
      </c>
      <c r="O1545" s="21">
        <v>339.04998779296875</v>
      </c>
      <c r="P1545" s="21">
        <v>339.6099853515625</v>
      </c>
      <c r="Q1545" s="21">
        <v>336.6199951171875</v>
      </c>
      <c r="R1545" s="21">
        <v>337.23001098632813</v>
      </c>
      <c r="S1545">
        <v>68054200</v>
      </c>
      <c r="T1545" s="16">
        <f>(SP500_Data[[#This Row],[Close]]-R1546)/R1546</f>
        <v>-4.1637243123001403E-3</v>
      </c>
      <c r="U1545" s="21">
        <v>82910000</v>
      </c>
    </row>
    <row r="1546" spans="1:21" x14ac:dyDescent="0.25">
      <c r="A1546" s="2">
        <v>44061</v>
      </c>
      <c r="B1546" s="21">
        <v>210.52999877929688</v>
      </c>
      <c r="C1546" s="21">
        <v>212.36000061035156</v>
      </c>
      <c r="D1546" s="21">
        <v>209.21000671386719</v>
      </c>
      <c r="E1546" s="21">
        <v>211.49000549316409</v>
      </c>
      <c r="F1546" s="16">
        <f>(StockData[[#This Row],[Close]]-E1547)/E1547</f>
        <v>5.7542644135983667E-3</v>
      </c>
      <c r="G1546" s="21">
        <v>21336200</v>
      </c>
      <c r="H1546" s="21">
        <f>IF(ISNUMBER(E1546),MAX($E$2:E1546),"")</f>
        <v>542.07000732421875</v>
      </c>
      <c r="I1546" s="21">
        <f>IF(AND(ISNUMBER(E1546),ISNUMBER(H1546)),E1546/H1546-1,"")</f>
        <v>-0.60984743181581469</v>
      </c>
      <c r="L1546"/>
      <c r="M1546"/>
      <c r="N1546" s="2">
        <v>44061</v>
      </c>
      <c r="O1546" s="21">
        <v>338.33999633789063</v>
      </c>
      <c r="P1546" s="21">
        <v>339.10000610351563</v>
      </c>
      <c r="Q1546" s="21">
        <v>336.6099853515625</v>
      </c>
      <c r="R1546" s="21">
        <v>338.6400146484375</v>
      </c>
      <c r="S1546">
        <v>38733900</v>
      </c>
      <c r="T1546" s="16">
        <f>(SP500_Data[[#This Row],[Close]]-R1547)/R1547</f>
        <v>2.1603710408588379E-3</v>
      </c>
      <c r="U1546" s="21">
        <v>61713800</v>
      </c>
    </row>
    <row r="1547" spans="1:21" x14ac:dyDescent="0.25">
      <c r="A1547" s="2">
        <v>44060</v>
      </c>
      <c r="B1547" s="21">
        <v>209.6000061035156</v>
      </c>
      <c r="C1547" s="21">
        <v>211.19000244140625</v>
      </c>
      <c r="D1547" s="21">
        <v>208.91999816894531</v>
      </c>
      <c r="E1547" s="21">
        <v>210.27999877929688</v>
      </c>
      <c r="F1547" s="16">
        <f>(StockData[[#This Row],[Close]]-E1548)/E1548</f>
        <v>6.6060551609987183E-3</v>
      </c>
      <c r="G1547" s="21">
        <v>20184800</v>
      </c>
      <c r="H1547" s="21">
        <f>IF(ISNUMBER(E1547),MAX($E$2:E1547),"")</f>
        <v>542.07000732421875</v>
      </c>
      <c r="I1547" s="21">
        <f>IF(AND(ISNUMBER(E1547),ISNUMBER(H1547)),E1547/H1547-1,"")</f>
        <v>-0.61207962820653572</v>
      </c>
      <c r="L1547"/>
      <c r="M1547"/>
      <c r="N1547" s="2">
        <v>44060</v>
      </c>
      <c r="O1547" s="21">
        <v>337.94000244140625</v>
      </c>
      <c r="P1547" s="21">
        <v>338.33999633789063</v>
      </c>
      <c r="Q1547" s="21">
        <v>336.85000610351563</v>
      </c>
      <c r="R1547" s="21">
        <v>337.91000366210938</v>
      </c>
      <c r="S1547">
        <v>35481000</v>
      </c>
      <c r="T1547" s="16">
        <f>(SP500_Data[[#This Row],[Close]]-R1548)/R1548</f>
        <v>3.1766041320859216E-3</v>
      </c>
      <c r="U1547" s="21">
        <v>69344200</v>
      </c>
    </row>
    <row r="1548" spans="1:21" x14ac:dyDescent="0.25">
      <c r="A1548" s="2">
        <v>44057</v>
      </c>
      <c r="B1548" s="21">
        <v>208.75999450683591</v>
      </c>
      <c r="C1548" s="21">
        <v>209.58999633789065</v>
      </c>
      <c r="D1548" s="21">
        <v>207.50999450683591</v>
      </c>
      <c r="E1548" s="21">
        <v>208.8999938964844</v>
      </c>
      <c r="F1548" s="16">
        <f>(StockData[[#This Row],[Close]]-E1549)/E1549</f>
        <v>9.5829875978299781E-4</v>
      </c>
      <c r="G1548" s="21">
        <v>17958900</v>
      </c>
      <c r="H1548" s="21">
        <f>IF(ISNUMBER(E1548),MAX($E$2:E1548),"")</f>
        <v>542.07000732421875</v>
      </c>
      <c r="I1548" s="21">
        <f>IF(AND(ISNUMBER(E1548),ISNUMBER(H1548)),E1548/H1548-1,"")</f>
        <v>-0.61462543384818047</v>
      </c>
      <c r="L1548"/>
      <c r="M1548"/>
      <c r="N1548" s="2">
        <v>44057</v>
      </c>
      <c r="O1548" s="21">
        <v>336.41000366210938</v>
      </c>
      <c r="P1548" s="21">
        <v>337.42001342773438</v>
      </c>
      <c r="Q1548" s="21">
        <v>335.6199951171875</v>
      </c>
      <c r="R1548" s="21">
        <v>336.83999633789063</v>
      </c>
      <c r="S1548">
        <v>47260400</v>
      </c>
      <c r="T1548" s="16">
        <f>(SP500_Data[[#This Row],[Close]]-R1549)/R1549</f>
        <v>2.9717560858710664E-5</v>
      </c>
      <c r="U1548" s="21">
        <v>72396500</v>
      </c>
    </row>
    <row r="1549" spans="1:21" x14ac:dyDescent="0.25">
      <c r="A1549" s="2">
        <v>44056</v>
      </c>
      <c r="B1549" s="21">
        <v>209.44000244140625</v>
      </c>
      <c r="C1549" s="21">
        <v>211.3500061035156</v>
      </c>
      <c r="D1549" s="21">
        <v>208.1499938964844</v>
      </c>
      <c r="E1549" s="21">
        <v>208.69999694824219</v>
      </c>
      <c r="F1549" s="16">
        <f>(StockData[[#This Row],[Close]]-E1550)/E1550</f>
        <v>-2.3423944139075773E-3</v>
      </c>
      <c r="G1549" s="21">
        <v>22588900</v>
      </c>
      <c r="H1549" s="21">
        <f>IF(ISNUMBER(E1549),MAX($E$2:E1549),"")</f>
        <v>542.07000732421875</v>
      </c>
      <c r="I1549" s="21">
        <f>IF(AND(ISNUMBER(E1549),ISNUMBER(H1549)),E1549/H1549-1,"")</f>
        <v>-0.61499438425226105</v>
      </c>
      <c r="L1549"/>
      <c r="M1549"/>
      <c r="N1549" s="2">
        <v>44056</v>
      </c>
      <c r="O1549" s="21">
        <v>336.6099853515625</v>
      </c>
      <c r="P1549" s="21">
        <v>338.25</v>
      </c>
      <c r="Q1549" s="21">
        <v>335.82998657226563</v>
      </c>
      <c r="R1549" s="21">
        <v>336.82998657226563</v>
      </c>
      <c r="S1549">
        <v>41816100</v>
      </c>
      <c r="T1549" s="16">
        <f>(SP500_Data[[#This Row],[Close]]-R1550)/R1550</f>
        <v>-1.8077757963700506E-3</v>
      </c>
      <c r="U1549" s="21">
        <v>113394800</v>
      </c>
    </row>
    <row r="1550" spans="1:21" x14ac:dyDescent="0.25">
      <c r="A1550" s="2">
        <v>44055</v>
      </c>
      <c r="B1550" s="21">
        <v>205.28999328613281</v>
      </c>
      <c r="C1550" s="21">
        <v>210.27999877929688</v>
      </c>
      <c r="D1550" s="21">
        <v>204.75</v>
      </c>
      <c r="E1550" s="21">
        <v>209.19000244140625</v>
      </c>
      <c r="F1550" s="16">
        <f>(StockData[[#This Row],[Close]]-E1551)/E1551</f>
        <v>2.8567201392002469E-2</v>
      </c>
      <c r="G1550" s="21">
        <v>28013100</v>
      </c>
      <c r="H1550" s="21">
        <f>IF(ISNUMBER(E1550),MAX($E$2:E1550),"")</f>
        <v>542.07000732421875</v>
      </c>
      <c r="I1550" s="21">
        <f>IF(AND(ISNUMBER(E1550),ISNUMBER(H1550)),E1550/H1550-1,"")</f>
        <v>-0.61409043183551915</v>
      </c>
      <c r="L1550"/>
      <c r="M1550"/>
      <c r="N1550" s="2">
        <v>44055</v>
      </c>
      <c r="O1550" s="21">
        <v>335.44000244140625</v>
      </c>
      <c r="P1550" s="21">
        <v>338.27999877929688</v>
      </c>
      <c r="Q1550" s="21">
        <v>335.41000366210938</v>
      </c>
      <c r="R1550" s="21">
        <v>337.44000244140625</v>
      </c>
      <c r="S1550">
        <v>53774400</v>
      </c>
      <c r="T1550" s="16">
        <f>(SP500_Data[[#This Row],[Close]]-R1551)/R1551</f>
        <v>1.3942352219447804E-2</v>
      </c>
      <c r="U1550" s="21">
        <v>79773300</v>
      </c>
    </row>
    <row r="1551" spans="1:21" x14ac:dyDescent="0.25">
      <c r="A1551" s="2">
        <v>44054</v>
      </c>
      <c r="B1551" s="21">
        <v>207.16000366210935</v>
      </c>
      <c r="C1551" s="21">
        <v>207.6499938964844</v>
      </c>
      <c r="D1551" s="21">
        <v>203.13999938964844</v>
      </c>
      <c r="E1551" s="21">
        <v>203.3800048828125</v>
      </c>
      <c r="F1551" s="16">
        <f>(StockData[[#This Row],[Close]]-E1552)/E1552</f>
        <v>-2.3385330694777912E-2</v>
      </c>
      <c r="G1551" s="21">
        <v>36446500</v>
      </c>
      <c r="H1551" s="21">
        <f>IF(ISNUMBER(E1551),MAX($E$2:E1551),"")</f>
        <v>542.07000732421875</v>
      </c>
      <c r="I1551" s="21">
        <f>IF(AND(ISNUMBER(E1551),ISNUMBER(H1551)),E1551/H1551-1,"")</f>
        <v>-0.62480860011653738</v>
      </c>
      <c r="L1551"/>
      <c r="M1551"/>
      <c r="N1551" s="2">
        <v>44054</v>
      </c>
      <c r="O1551" s="21">
        <v>336.85000610351563</v>
      </c>
      <c r="P1551" s="21">
        <v>337.54000854492188</v>
      </c>
      <c r="Q1551" s="21">
        <v>332.010009765625</v>
      </c>
      <c r="R1551" s="21">
        <v>332.79998779296875</v>
      </c>
      <c r="S1551">
        <v>69601100</v>
      </c>
      <c r="T1551" s="16">
        <f>(SP500_Data[[#This Row],[Close]]-R1552)/R1552</f>
        <v>-8.2546695794945748E-3</v>
      </c>
      <c r="U1551" s="21">
        <v>127961000</v>
      </c>
    </row>
    <row r="1552" spans="1:21" x14ac:dyDescent="0.25">
      <c r="A1552" s="2">
        <v>44053</v>
      </c>
      <c r="B1552" s="21">
        <v>211.66999816894531</v>
      </c>
      <c r="C1552" s="21">
        <v>211.8800048828125</v>
      </c>
      <c r="D1552" s="21">
        <v>206.3500061035156</v>
      </c>
      <c r="E1552" s="21">
        <v>208.25</v>
      </c>
      <c r="F1552" s="16">
        <f>(StockData[[#This Row],[Close]]-E1553)/E1553</f>
        <v>-1.9907736316801865E-2</v>
      </c>
      <c r="G1552" s="21">
        <v>36716500</v>
      </c>
      <c r="H1552" s="21">
        <f>IF(ISNUMBER(E1552),MAX($E$2:E1552),"")</f>
        <v>542.07000732421875</v>
      </c>
      <c r="I1552" s="21">
        <f>IF(AND(ISNUMBER(E1552),ISNUMBER(H1552)),E1552/H1552-1,"")</f>
        <v>-0.61582452969872004</v>
      </c>
      <c r="L1552"/>
      <c r="M1552"/>
      <c r="N1552" s="2">
        <v>44053</v>
      </c>
      <c r="O1552" s="21">
        <v>335.05999755859375</v>
      </c>
      <c r="P1552" s="21">
        <v>335.76998901367188</v>
      </c>
      <c r="Q1552" s="21">
        <v>332.95999145507813</v>
      </c>
      <c r="R1552" s="21">
        <v>335.57000732421875</v>
      </c>
      <c r="S1552">
        <v>44282100</v>
      </c>
      <c r="T1552" s="16">
        <f>(SP500_Data[[#This Row],[Close]]-R1553)/R1553</f>
        <v>2.9889110742402532E-3</v>
      </c>
      <c r="U1552" s="21">
        <v>89468000</v>
      </c>
    </row>
    <row r="1553" spans="1:21" x14ac:dyDescent="0.25">
      <c r="A1553" s="2">
        <v>44050</v>
      </c>
      <c r="B1553" s="21">
        <v>214.8500061035156</v>
      </c>
      <c r="C1553" s="21">
        <v>215.69999694824219</v>
      </c>
      <c r="D1553" s="21">
        <v>210.92999267578125</v>
      </c>
      <c r="E1553" s="21">
        <v>212.47999572753903</v>
      </c>
      <c r="F1553" s="16">
        <f>(StockData[[#This Row],[Close]]-E1554)/E1554</f>
        <v>-1.7887729451345168E-2</v>
      </c>
      <c r="G1553" s="21">
        <v>27820400</v>
      </c>
      <c r="H1553" s="21">
        <f>IF(ISNUMBER(E1553),MAX($E$2:E1553),"")</f>
        <v>542.07000732421875</v>
      </c>
      <c r="I1553" s="21">
        <f>IF(AND(ISNUMBER(E1553),ISNUMBER(H1553)),E1553/H1553-1,"")</f>
        <v>-0.60802111746342735</v>
      </c>
      <c r="L1553"/>
      <c r="M1553"/>
      <c r="N1553" s="2">
        <v>44050</v>
      </c>
      <c r="O1553" s="21">
        <v>333.27999877929688</v>
      </c>
      <c r="P1553" s="21">
        <v>334.8800048828125</v>
      </c>
      <c r="Q1553" s="21">
        <v>332.29998779296875</v>
      </c>
      <c r="R1553" s="21">
        <v>334.57000732421875</v>
      </c>
      <c r="S1553">
        <v>57308300</v>
      </c>
      <c r="T1553" s="16">
        <f>(SP500_Data[[#This Row],[Close]]-R1554)/R1554</f>
        <v>7.1791571678612911E-4</v>
      </c>
      <c r="U1553" s="21">
        <v>132813500</v>
      </c>
    </row>
    <row r="1554" spans="1:21" x14ac:dyDescent="0.25">
      <c r="A1554" s="2">
        <v>44049</v>
      </c>
      <c r="B1554" s="21">
        <v>212.33999633789065</v>
      </c>
      <c r="C1554" s="21">
        <v>216.3699951171875</v>
      </c>
      <c r="D1554" s="21">
        <v>211.55000305175781</v>
      </c>
      <c r="E1554" s="21">
        <v>216.3500061035156</v>
      </c>
      <c r="F1554" s="16">
        <f>(StockData[[#This Row],[Close]]-E1555)/E1555</f>
        <v>1.6013917643528074E-2</v>
      </c>
      <c r="G1554" s="21">
        <v>32656800</v>
      </c>
      <c r="H1554" s="21">
        <f>IF(ISNUMBER(E1554),MAX($E$2:E1554),"")</f>
        <v>542.07000732421875</v>
      </c>
      <c r="I1554" s="21">
        <f>IF(AND(ISNUMBER(E1554),ISNUMBER(H1554)),E1554/H1554-1,"")</f>
        <v>-0.60088179906601247</v>
      </c>
      <c r="L1554"/>
      <c r="M1554"/>
      <c r="N1554" s="2">
        <v>44049</v>
      </c>
      <c r="O1554" s="21">
        <v>331.48001098632813</v>
      </c>
      <c r="P1554" s="21">
        <v>334.45999145507813</v>
      </c>
      <c r="Q1554" s="21">
        <v>331.1300048828125</v>
      </c>
      <c r="R1554" s="21">
        <v>334.32998657226563</v>
      </c>
      <c r="S1554">
        <v>43679400</v>
      </c>
      <c r="T1554" s="16">
        <f>(SP500_Data[[#This Row],[Close]]-R1555)/R1555</f>
        <v>6.6845362037311002E-3</v>
      </c>
      <c r="U1554" s="21">
        <v>68471200</v>
      </c>
    </row>
    <row r="1555" spans="1:21" x14ac:dyDescent="0.25">
      <c r="A1555" s="2">
        <v>44048</v>
      </c>
      <c r="B1555" s="21">
        <v>214.8999938964844</v>
      </c>
      <c r="C1555" s="21">
        <v>215</v>
      </c>
      <c r="D1555" s="21">
        <v>211.57000732421875</v>
      </c>
      <c r="E1555" s="21">
        <v>212.94000244140625</v>
      </c>
      <c r="F1555" s="16">
        <f>(StockData[[#This Row],[Close]]-E1556)/E1556</f>
        <v>-1.6409154472476482E-3</v>
      </c>
      <c r="G1555" s="21">
        <v>28806400</v>
      </c>
      <c r="H1555" s="21">
        <f>IF(ISNUMBER(E1555),MAX($E$2:E1555),"")</f>
        <v>542.07000732421875</v>
      </c>
      <c r="I1555" s="21">
        <f>IF(AND(ISNUMBER(E1555),ISNUMBER(H1555)),E1555/H1555-1,"")</f>
        <v>-0.60717250619984187</v>
      </c>
      <c r="L1555"/>
      <c r="M1555"/>
      <c r="N1555" s="2">
        <v>44048</v>
      </c>
      <c r="O1555" s="21">
        <v>331.47000122070313</v>
      </c>
      <c r="P1555" s="21">
        <v>332.3900146484375</v>
      </c>
      <c r="Q1555" s="21">
        <v>331.17999267578125</v>
      </c>
      <c r="R1555" s="21">
        <v>332.1099853515625</v>
      </c>
      <c r="S1555">
        <v>42697700</v>
      </c>
      <c r="T1555" s="16">
        <f>(SP500_Data[[#This Row],[Close]]-R1556)/R1556</f>
        <v>6.210955002521403E-3</v>
      </c>
      <c r="U1555" s="21">
        <v>74649400</v>
      </c>
    </row>
    <row r="1556" spans="1:21" x14ac:dyDescent="0.25">
      <c r="A1556" s="2">
        <v>44047</v>
      </c>
      <c r="B1556" s="21">
        <v>214.16999816894531</v>
      </c>
      <c r="C1556" s="21">
        <v>214.77000427246097</v>
      </c>
      <c r="D1556" s="21">
        <v>210.30999755859375</v>
      </c>
      <c r="E1556" s="21">
        <v>213.28999328613281</v>
      </c>
      <c r="F1556" s="16">
        <f>(StockData[[#This Row],[Close]]-E1557)/E1557</f>
        <v>-1.5008774825745455E-2</v>
      </c>
      <c r="G1556" s="21">
        <v>49280100</v>
      </c>
      <c r="H1556" s="21">
        <f>IF(ISNUMBER(E1556),MAX($E$2:E1556),"")</f>
        <v>542.07000732421875</v>
      </c>
      <c r="I1556" s="21">
        <f>IF(AND(ISNUMBER(E1556),ISNUMBER(H1556)),E1556/H1556-1,"")</f>
        <v>-0.60652685002997875</v>
      </c>
      <c r="L1556"/>
      <c r="M1556"/>
      <c r="N1556" s="2">
        <v>44047</v>
      </c>
      <c r="O1556" s="21">
        <v>327.8599853515625</v>
      </c>
      <c r="P1556" s="21">
        <v>330.05999755859375</v>
      </c>
      <c r="Q1556" s="21">
        <v>327.8599853515625</v>
      </c>
      <c r="R1556" s="21">
        <v>330.05999755859375</v>
      </c>
      <c r="S1556">
        <v>41917900</v>
      </c>
      <c r="T1556" s="16">
        <f>(SP500_Data[[#This Row],[Close]]-R1557)/R1557</f>
        <v>3.8626143759425071E-3</v>
      </c>
      <c r="U1556" s="21">
        <v>135549600</v>
      </c>
    </row>
    <row r="1557" spans="1:21" x14ac:dyDescent="0.25">
      <c r="A1557" s="2">
        <v>44046</v>
      </c>
      <c r="B1557" s="21">
        <v>211.52000427246097</v>
      </c>
      <c r="C1557" s="21">
        <v>217.63999938964844</v>
      </c>
      <c r="D1557" s="21">
        <v>210.44000244140625</v>
      </c>
      <c r="E1557" s="21">
        <v>216.53999328613281</v>
      </c>
      <c r="F1557" s="16">
        <f>(StockData[[#This Row],[Close]]-E1558)/E1558</f>
        <v>5.6241154520456534E-2</v>
      </c>
      <c r="G1557" s="21">
        <v>78983000</v>
      </c>
      <c r="H1557" s="21">
        <f>IF(ISNUMBER(E1557),MAX($E$2:E1557),"")</f>
        <v>542.07000732421875</v>
      </c>
      <c r="I1557" s="21">
        <f>IF(AND(ISNUMBER(E1557),ISNUMBER(H1557)),E1557/H1557-1,"")</f>
        <v>-0.6005313144790585</v>
      </c>
      <c r="L1557"/>
      <c r="M1557"/>
      <c r="N1557" s="2">
        <v>44046</v>
      </c>
      <c r="O1557" s="21">
        <v>328.32000732421875</v>
      </c>
      <c r="P1557" s="21">
        <v>329.6199951171875</v>
      </c>
      <c r="Q1557" s="21">
        <v>327.73001098632813</v>
      </c>
      <c r="R1557" s="21">
        <v>328.79000854492188</v>
      </c>
      <c r="S1557">
        <v>53077900</v>
      </c>
      <c r="T1557" s="16">
        <f>(SP500_Data[[#This Row],[Close]]-R1558)/R1558</f>
        <v>6.9521609935952527E-3</v>
      </c>
      <c r="U1557" s="21">
        <v>80828700</v>
      </c>
    </row>
    <row r="1558" spans="1:21" x14ac:dyDescent="0.25">
      <c r="A1558" s="2">
        <v>44043</v>
      </c>
      <c r="B1558" s="21">
        <v>204.3999938964844</v>
      </c>
      <c r="C1558" s="21">
        <v>205.1000061035156</v>
      </c>
      <c r="D1558" s="21">
        <v>199.00999450683591</v>
      </c>
      <c r="E1558" s="21">
        <v>205.00999450683591</v>
      </c>
      <c r="F1558" s="16">
        <f>(StockData[[#This Row],[Close]]-E1559)/E1559</f>
        <v>5.4438481784115644E-3</v>
      </c>
      <c r="G1558" s="21">
        <v>51044000</v>
      </c>
      <c r="H1558" s="21">
        <f>IF(ISNUMBER(E1558),MAX($E$2:E1558),"")</f>
        <v>542.07000732421875</v>
      </c>
      <c r="I1558" s="21">
        <f>IF(AND(ISNUMBER(E1558),ISNUMBER(H1558)),E1558/H1558-1,"")</f>
        <v>-0.62180162758162538</v>
      </c>
      <c r="L1558"/>
      <c r="M1558"/>
      <c r="N1558" s="2">
        <v>44043</v>
      </c>
      <c r="O1558" s="21">
        <v>325.89999389648438</v>
      </c>
      <c r="P1558" s="21">
        <v>326.6300048828125</v>
      </c>
      <c r="Q1558" s="21">
        <v>321.32998657226563</v>
      </c>
      <c r="R1558" s="21">
        <v>326.51998901367188</v>
      </c>
      <c r="S1558">
        <v>84986800</v>
      </c>
      <c r="T1558" s="16">
        <f>(SP500_Data[[#This Row],[Close]]-R1559)/R1559</f>
        <v>7.9022028216985292E-3</v>
      </c>
      <c r="U1558" s="21">
        <v>83398900</v>
      </c>
    </row>
    <row r="1559" spans="1:21" x14ac:dyDescent="0.25">
      <c r="A1559" s="2">
        <v>44042</v>
      </c>
      <c r="B1559" s="21">
        <v>201</v>
      </c>
      <c r="C1559" s="21">
        <v>204.46000671386719</v>
      </c>
      <c r="D1559" s="21">
        <v>199.57000732421875</v>
      </c>
      <c r="E1559" s="21">
        <v>203.8999938964844</v>
      </c>
      <c r="F1559" s="16">
        <f>(StockData[[#This Row],[Close]]-E1560)/E1560</f>
        <v>-7.84101068429167E-4</v>
      </c>
      <c r="G1559" s="21">
        <v>25079600</v>
      </c>
      <c r="H1559" s="21">
        <f>IF(ISNUMBER(E1559),MAX($E$2:E1559),"")</f>
        <v>542.07000732421875</v>
      </c>
      <c r="I1559" s="21">
        <f>IF(AND(ISNUMBER(E1559),ISNUMBER(H1559)),E1559/H1559-1,"")</f>
        <v>-0.62384933469575032</v>
      </c>
      <c r="L1559"/>
      <c r="M1559"/>
      <c r="N1559" s="2">
        <v>44042</v>
      </c>
      <c r="O1559" s="21">
        <v>321.89999389648438</v>
      </c>
      <c r="P1559" s="21">
        <v>324.41000366210938</v>
      </c>
      <c r="Q1559" s="21">
        <v>319.6400146484375</v>
      </c>
      <c r="R1559" s="21">
        <v>323.95999145507813</v>
      </c>
      <c r="S1559">
        <v>61861700</v>
      </c>
      <c r="T1559" s="16">
        <f>(SP500_Data[[#This Row],[Close]]-R1560)/R1560</f>
        <v>-3.5679247032815034E-3</v>
      </c>
      <c r="U1559" s="21">
        <v>137627500</v>
      </c>
    </row>
    <row r="1560" spans="1:21" x14ac:dyDescent="0.25">
      <c r="A1560" s="2">
        <v>44041</v>
      </c>
      <c r="B1560" s="21">
        <v>202.5</v>
      </c>
      <c r="C1560" s="21">
        <v>204.6499938964844</v>
      </c>
      <c r="D1560" s="21">
        <v>202.00999450683591</v>
      </c>
      <c r="E1560" s="21">
        <v>204.05999755859375</v>
      </c>
      <c r="F1560" s="16">
        <f>(StockData[[#This Row],[Close]]-E1561)/E1561</f>
        <v>1.0097976650775038E-2</v>
      </c>
      <c r="G1560" s="21">
        <v>19632600</v>
      </c>
      <c r="H1560" s="21">
        <f>IF(ISNUMBER(E1560),MAX($E$2:E1560),"")</f>
        <v>542.07000732421875</v>
      </c>
      <c r="I1560" s="21">
        <f>IF(AND(ISNUMBER(E1560),ISNUMBER(H1560)),E1560/H1560-1,"")</f>
        <v>-0.6235541631128414</v>
      </c>
      <c r="L1560"/>
      <c r="M1560"/>
      <c r="N1560" s="2">
        <v>44041</v>
      </c>
      <c r="O1560" s="21">
        <v>322.1199951171875</v>
      </c>
      <c r="P1560" s="21">
        <v>325.73001098632813</v>
      </c>
      <c r="Q1560" s="21">
        <v>322.07998657226563</v>
      </c>
      <c r="R1560" s="21">
        <v>325.1199951171875</v>
      </c>
      <c r="S1560">
        <v>48454200</v>
      </c>
      <c r="T1560" s="16">
        <f>(SP500_Data[[#This Row],[Close]]-R1561)/R1561</f>
        <v>1.2298725050001905E-2</v>
      </c>
      <c r="U1560" s="21">
        <v>135782700</v>
      </c>
    </row>
    <row r="1561" spans="1:21" x14ac:dyDescent="0.25">
      <c r="A1561" s="2">
        <v>44040</v>
      </c>
      <c r="B1561" s="21">
        <v>203.61000061035156</v>
      </c>
      <c r="C1561" s="21">
        <v>204.69999694824219</v>
      </c>
      <c r="D1561" s="21">
        <v>201.74000549316409</v>
      </c>
      <c r="E1561" s="21">
        <v>202.02000427246097</v>
      </c>
      <c r="F1561" s="16">
        <f>(StockData[[#This Row],[Close]]-E1562)/E1562</f>
        <v>-8.9771978232139494E-3</v>
      </c>
      <c r="G1561" s="21">
        <v>23251400</v>
      </c>
      <c r="H1561" s="21">
        <f>IF(ISNUMBER(E1561),MAX($E$2:E1561),"")</f>
        <v>542.07000732421875</v>
      </c>
      <c r="I1561" s="21">
        <f>IF(AND(ISNUMBER(E1561),ISNUMBER(H1561)),E1561/H1561-1,"")</f>
        <v>-0.62731750227304062</v>
      </c>
      <c r="L1561"/>
      <c r="M1561"/>
      <c r="N1561" s="2">
        <v>44040</v>
      </c>
      <c r="O1561" s="21">
        <v>322.42999267578125</v>
      </c>
      <c r="P1561" s="21">
        <v>323.6400146484375</v>
      </c>
      <c r="Q1561" s="21">
        <v>320.85000610351563</v>
      </c>
      <c r="R1561" s="21">
        <v>321.17001342773438</v>
      </c>
      <c r="S1561">
        <v>57495000</v>
      </c>
      <c r="T1561" s="16">
        <f>(SP500_Data[[#This Row],[Close]]-R1562)/R1562</f>
        <v>-6.3423915142211892E-3</v>
      </c>
      <c r="U1561" s="21">
        <v>194678900</v>
      </c>
    </row>
    <row r="1562" spans="1:21" x14ac:dyDescent="0.25">
      <c r="A1562" s="2">
        <v>44039</v>
      </c>
      <c r="B1562" s="21">
        <v>201.47000122070313</v>
      </c>
      <c r="C1562" s="21">
        <v>203.97000122070313</v>
      </c>
      <c r="D1562" s="21">
        <v>200.86000061035156</v>
      </c>
      <c r="E1562" s="21">
        <v>203.8500061035156</v>
      </c>
      <c r="F1562" s="16">
        <f>(StockData[[#This Row],[Close]]-E1563)/E1563</f>
        <v>1.2667675176846038E-2</v>
      </c>
      <c r="G1562" s="21">
        <v>30160900</v>
      </c>
      <c r="H1562" s="21">
        <f>IF(ISNUMBER(E1562),MAX($E$2:E1562),"")</f>
        <v>542.07000732421875</v>
      </c>
      <c r="I1562" s="21">
        <f>IF(AND(ISNUMBER(E1562),ISNUMBER(H1562)),E1562/H1562-1,"")</f>
        <v>-0.62394155118493688</v>
      </c>
      <c r="L1562"/>
      <c r="M1562"/>
      <c r="N1562" s="2">
        <v>44039</v>
      </c>
      <c r="O1562" s="21">
        <v>321.6300048828125</v>
      </c>
      <c r="P1562" s="21">
        <v>323.41000366210938</v>
      </c>
      <c r="Q1562" s="21">
        <v>320.76998901367188</v>
      </c>
      <c r="R1562" s="21">
        <v>323.22000122070313</v>
      </c>
      <c r="S1562">
        <v>48293000</v>
      </c>
      <c r="T1562" s="16">
        <f>(SP500_Data[[#This Row],[Close]]-R1563)/R1563</f>
        <v>7.2924342504457609E-3</v>
      </c>
      <c r="U1562" s="21">
        <v>209243600</v>
      </c>
    </row>
    <row r="1563" spans="1:21" x14ac:dyDescent="0.25">
      <c r="A1563" s="2">
        <v>44036</v>
      </c>
      <c r="B1563" s="21">
        <v>200.41999816894531</v>
      </c>
      <c r="C1563" s="21">
        <v>202.86000061035156</v>
      </c>
      <c r="D1563" s="21">
        <v>197.50999450683591</v>
      </c>
      <c r="E1563" s="21">
        <v>201.30000305175781</v>
      </c>
      <c r="F1563" s="16">
        <f>(StockData[[#This Row],[Close]]-E1564)/E1564</f>
        <v>-6.1221994444486715E-3</v>
      </c>
      <c r="G1563" s="21">
        <v>39827000</v>
      </c>
      <c r="H1563" s="21">
        <f>IF(ISNUMBER(E1563),MAX($E$2:E1563),"")</f>
        <v>542.07000732421875</v>
      </c>
      <c r="I1563" s="21">
        <f>IF(AND(ISNUMBER(E1563),ISNUMBER(H1563)),E1563/H1563-1,"")</f>
        <v>-0.62864574624701963</v>
      </c>
      <c r="L1563"/>
      <c r="M1563"/>
      <c r="N1563" s="2">
        <v>44036</v>
      </c>
      <c r="O1563" s="21">
        <v>320.95001220703125</v>
      </c>
      <c r="P1563" s="21">
        <v>321.989990234375</v>
      </c>
      <c r="Q1563" s="21">
        <v>319.25</v>
      </c>
      <c r="R1563" s="21">
        <v>320.8800048828125</v>
      </c>
      <c r="S1563">
        <v>73766600</v>
      </c>
      <c r="T1563" s="16">
        <f>(SP500_Data[[#This Row],[Close]]-R1564)/R1564</f>
        <v>-6.4403846522733737E-3</v>
      </c>
      <c r="U1563" s="21">
        <v>95000800</v>
      </c>
    </row>
    <row r="1564" spans="1:21" x14ac:dyDescent="0.25">
      <c r="A1564" s="2">
        <v>44035</v>
      </c>
      <c r="B1564" s="21">
        <v>207.19000244140625</v>
      </c>
      <c r="C1564" s="21">
        <v>210.91999816894531</v>
      </c>
      <c r="D1564" s="21">
        <v>202.1499938964844</v>
      </c>
      <c r="E1564" s="21">
        <v>202.53999328613281</v>
      </c>
      <c r="F1564" s="16">
        <f>(StockData[[#This Row],[Close]]-E1565)/E1565</f>
        <v>-4.3494718837625443E-2</v>
      </c>
      <c r="G1564" s="21">
        <v>67457000</v>
      </c>
      <c r="H1564" s="21">
        <f>IF(ISNUMBER(E1564),MAX($E$2:E1564),"")</f>
        <v>542.07000732421875</v>
      </c>
      <c r="I1564" s="21">
        <f>IF(AND(ISNUMBER(E1564),ISNUMBER(H1564)),E1564/H1564-1,"")</f>
        <v>-0.62635823685225378</v>
      </c>
      <c r="L1564"/>
      <c r="M1564"/>
      <c r="N1564" s="2">
        <v>44035</v>
      </c>
      <c r="O1564" s="21">
        <v>326.47000122070313</v>
      </c>
      <c r="P1564" s="21">
        <v>327.23001098632813</v>
      </c>
      <c r="Q1564" s="21">
        <v>321.48001098632813</v>
      </c>
      <c r="R1564" s="21">
        <v>322.95999145507813</v>
      </c>
      <c r="S1564">
        <v>75738000</v>
      </c>
      <c r="T1564" s="16">
        <f>(SP500_Data[[#This Row],[Close]]-R1565)/R1565</f>
        <v>-1.1931695745166353E-2</v>
      </c>
      <c r="U1564" s="21">
        <v>77479200</v>
      </c>
    </row>
    <row r="1565" spans="1:21" x14ac:dyDescent="0.25">
      <c r="A1565" s="2">
        <v>44034</v>
      </c>
      <c r="B1565" s="21">
        <v>209.19999694824219</v>
      </c>
      <c r="C1565" s="21">
        <v>212.30000305175781</v>
      </c>
      <c r="D1565" s="21">
        <v>208.38999938964844</v>
      </c>
      <c r="E1565" s="21">
        <v>211.75</v>
      </c>
      <c r="F1565" s="16">
        <f>(StockData[[#This Row],[Close]]-E1566)/E1566</f>
        <v>1.437125748502994E-2</v>
      </c>
      <c r="G1565" s="21">
        <v>49605700</v>
      </c>
      <c r="H1565" s="21">
        <f>IF(ISNUMBER(E1565),MAX($E$2:E1565),"")</f>
        <v>542.07000732421875</v>
      </c>
      <c r="I1565" s="21">
        <f>IF(AND(ISNUMBER(E1565),ISNUMBER(H1565)),E1565/H1565-1,"")</f>
        <v>-0.60936779910542116</v>
      </c>
      <c r="L1565"/>
      <c r="M1565"/>
      <c r="N1565" s="2">
        <v>44034</v>
      </c>
      <c r="O1565" s="21">
        <v>324.6199951171875</v>
      </c>
      <c r="P1565" s="21">
        <v>327.20001220703125</v>
      </c>
      <c r="Q1565" s="21">
        <v>324.5</v>
      </c>
      <c r="R1565" s="21">
        <v>326.8599853515625</v>
      </c>
      <c r="S1565">
        <v>57792900</v>
      </c>
      <c r="T1565" s="16">
        <f>(SP500_Data[[#This Row],[Close]]-R1566)/R1566</f>
        <v>5.6920572608565988E-3</v>
      </c>
      <c r="U1565" s="21">
        <v>73641200</v>
      </c>
    </row>
    <row r="1566" spans="1:21" x14ac:dyDescent="0.25">
      <c r="A1566" s="2">
        <v>44033</v>
      </c>
      <c r="B1566" s="21">
        <v>213.66000366210935</v>
      </c>
      <c r="C1566" s="21">
        <v>213.94000244140625</v>
      </c>
      <c r="D1566" s="21">
        <v>208.02999877929688</v>
      </c>
      <c r="E1566" s="21">
        <v>208.75</v>
      </c>
      <c r="F1566" s="16">
        <f>(StockData[[#This Row],[Close]]-E1567)/E1567</f>
        <v>-1.3468837529812556E-2</v>
      </c>
      <c r="G1566" s="21">
        <v>37990400</v>
      </c>
      <c r="H1566" s="21">
        <f>IF(ISNUMBER(E1566),MAX($E$2:E1566),"")</f>
        <v>542.07000732421875</v>
      </c>
      <c r="I1566" s="21">
        <f>IF(AND(ISNUMBER(E1566),ISNUMBER(H1566)),E1566/H1566-1,"")</f>
        <v>-0.61490213961396312</v>
      </c>
      <c r="L1566"/>
      <c r="M1566"/>
      <c r="N1566" s="2">
        <v>44033</v>
      </c>
      <c r="O1566" s="21">
        <v>326.45001220703125</v>
      </c>
      <c r="P1566" s="21">
        <v>326.92999267578125</v>
      </c>
      <c r="Q1566" s="21">
        <v>323.94000244140625</v>
      </c>
      <c r="R1566" s="21">
        <v>325.010009765625</v>
      </c>
      <c r="S1566">
        <v>57292200</v>
      </c>
      <c r="T1566" s="16">
        <f>(SP500_Data[[#This Row],[Close]]-R1567)/R1567</f>
        <v>2.1275358467677356E-3</v>
      </c>
      <c r="U1566" s="21">
        <v>150524700</v>
      </c>
    </row>
    <row r="1567" spans="1:21" x14ac:dyDescent="0.25">
      <c r="A1567" s="2">
        <v>44032</v>
      </c>
      <c r="B1567" s="21">
        <v>205</v>
      </c>
      <c r="C1567" s="21">
        <v>212.30000305175781</v>
      </c>
      <c r="D1567" s="21">
        <v>203.00999450683591</v>
      </c>
      <c r="E1567" s="21">
        <v>211.6000061035156</v>
      </c>
      <c r="F1567" s="16">
        <f>(StockData[[#This Row],[Close]]-E1568)/E1568</f>
        <v>4.2981077537630884E-2</v>
      </c>
      <c r="G1567" s="21">
        <v>36884800</v>
      </c>
      <c r="H1567" s="21">
        <f>IF(ISNUMBER(E1567),MAX($E$2:E1567),"")</f>
        <v>542.07000732421875</v>
      </c>
      <c r="I1567" s="21">
        <f>IF(AND(ISNUMBER(E1567),ISNUMBER(H1567)),E1567/H1567-1,"")</f>
        <v>-0.60964450487120381</v>
      </c>
      <c r="L1567"/>
      <c r="M1567"/>
      <c r="N1567" s="2">
        <v>44032</v>
      </c>
      <c r="O1567" s="21">
        <v>321.42999267578125</v>
      </c>
      <c r="P1567" s="21">
        <v>325.1300048828125</v>
      </c>
      <c r="Q1567" s="21">
        <v>320.6199951171875</v>
      </c>
      <c r="R1567" s="21">
        <v>324.32000732421875</v>
      </c>
      <c r="S1567">
        <v>56308800</v>
      </c>
      <c r="T1567" s="16">
        <f>(SP500_Data[[#This Row],[Close]]-R1568)/R1568</f>
        <v>8.0815805472162581E-3</v>
      </c>
      <c r="U1567" s="21">
        <v>75794400</v>
      </c>
    </row>
    <row r="1568" spans="1:21" x14ac:dyDescent="0.25">
      <c r="A1568" s="2">
        <v>44029</v>
      </c>
      <c r="B1568" s="21">
        <v>204.47000122070313</v>
      </c>
      <c r="C1568" s="21">
        <v>205.03999328613281</v>
      </c>
      <c r="D1568" s="21">
        <v>201.38999938964844</v>
      </c>
      <c r="E1568" s="21">
        <v>202.8800048828125</v>
      </c>
      <c r="F1568" s="16">
        <f>(StockData[[#This Row],[Close]]-E1569)/E1569</f>
        <v>-5.1000063528403444E-3</v>
      </c>
      <c r="G1568" s="21">
        <v>31635300</v>
      </c>
      <c r="H1568" s="21">
        <f>IF(ISNUMBER(E1568),MAX($E$2:E1568),"")</f>
        <v>542.07000732421875</v>
      </c>
      <c r="I1568" s="21">
        <f>IF(AND(ISNUMBER(E1568),ISNUMBER(H1568)),E1568/H1568-1,"")</f>
        <v>-0.6257309902012943</v>
      </c>
      <c r="L1568"/>
      <c r="M1568"/>
      <c r="N1568" s="2">
        <v>44029</v>
      </c>
      <c r="O1568" s="21">
        <v>321.8800048828125</v>
      </c>
      <c r="P1568" s="21">
        <v>322.57000732421875</v>
      </c>
      <c r="Q1568" s="21">
        <v>319.739990234375</v>
      </c>
      <c r="R1568" s="21">
        <v>321.72000122070313</v>
      </c>
      <c r="S1568">
        <v>62774900</v>
      </c>
      <c r="T1568" s="16">
        <f>(SP500_Data[[#This Row],[Close]]-R1569)/R1569</f>
        <v>2.8990699554503683E-3</v>
      </c>
      <c r="U1568" s="21">
        <v>92567600</v>
      </c>
    </row>
    <row r="1569" spans="1:21" x14ac:dyDescent="0.25">
      <c r="A1569" s="2">
        <v>44028</v>
      </c>
      <c r="B1569" s="21">
        <v>205.3999938964844</v>
      </c>
      <c r="C1569" s="21">
        <v>205.69999694824219</v>
      </c>
      <c r="D1569" s="21">
        <v>202.30999755859375</v>
      </c>
      <c r="E1569" s="21">
        <v>203.91999816894531</v>
      </c>
      <c r="F1569" s="16">
        <f>(StockData[[#This Row],[Close]]-E1570)/E1570</f>
        <v>-1.9803861037050532E-2</v>
      </c>
      <c r="G1569" s="21">
        <v>29940700</v>
      </c>
      <c r="H1569" s="21">
        <f>IF(ISNUMBER(E1569),MAX($E$2:E1569),"")</f>
        <v>542.07000732421875</v>
      </c>
      <c r="I1569" s="21">
        <f>IF(AND(ISNUMBER(E1569),ISNUMBER(H1569)),E1569/H1569-1,"")</f>
        <v>-0.62381243121060881</v>
      </c>
      <c r="L1569"/>
      <c r="M1569"/>
      <c r="N1569" s="2">
        <v>44028</v>
      </c>
      <c r="O1569" s="21">
        <v>319.79000854492188</v>
      </c>
      <c r="P1569" s="21">
        <v>321.27999877929688</v>
      </c>
      <c r="Q1569" s="21">
        <v>319.08999633789063</v>
      </c>
      <c r="R1569" s="21">
        <v>320.79000854492188</v>
      </c>
      <c r="S1569">
        <v>54622500</v>
      </c>
      <c r="T1569" s="16">
        <f>(SP500_Data[[#This Row],[Close]]-R1570)/R1570</f>
        <v>-3.2934520381920586E-3</v>
      </c>
      <c r="U1569" s="21">
        <v>74267200</v>
      </c>
    </row>
    <row r="1570" spans="1:21" x14ac:dyDescent="0.25">
      <c r="A1570" s="2">
        <v>44027</v>
      </c>
      <c r="B1570" s="21">
        <v>209.55999755859375</v>
      </c>
      <c r="C1570" s="21">
        <v>211.33000183105469</v>
      </c>
      <c r="D1570" s="21">
        <v>205.02999877929688</v>
      </c>
      <c r="E1570" s="21">
        <v>208.03999328613281</v>
      </c>
      <c r="F1570" s="16">
        <f>(StockData[[#This Row],[Close]]-E1571)/E1571</f>
        <v>-1.4879424444497441E-3</v>
      </c>
      <c r="G1570" s="21">
        <v>32179400</v>
      </c>
      <c r="H1570" s="21">
        <f>IF(ISNUMBER(E1570),MAX($E$2:E1570),"")</f>
        <v>542.07000732421875</v>
      </c>
      <c r="I1570" s="21">
        <f>IF(AND(ISNUMBER(E1570),ISNUMBER(H1570)),E1570/H1570-1,"")</f>
        <v>-0.61621194591992712</v>
      </c>
      <c r="L1570"/>
      <c r="M1570"/>
      <c r="N1570" s="2">
        <v>44027</v>
      </c>
      <c r="O1570" s="21">
        <v>322.41000366210938</v>
      </c>
      <c r="P1570" s="21">
        <v>323.04000854492188</v>
      </c>
      <c r="Q1570" s="21">
        <v>319.26998901367188</v>
      </c>
      <c r="R1570" s="21">
        <v>321.85000610351563</v>
      </c>
      <c r="S1570">
        <v>87196500</v>
      </c>
      <c r="T1570" s="16">
        <f>(SP500_Data[[#This Row],[Close]]-R1571)/R1571</f>
        <v>9.1872336398391985E-3</v>
      </c>
      <c r="U1570" s="21">
        <v>55758300</v>
      </c>
    </row>
    <row r="1571" spans="1:21" x14ac:dyDescent="0.25">
      <c r="A1571" s="2">
        <v>44026</v>
      </c>
      <c r="B1571" s="21">
        <v>206.1300048828125</v>
      </c>
      <c r="C1571" s="21">
        <v>208.8500061035156</v>
      </c>
      <c r="D1571" s="21">
        <v>202.02999877929688</v>
      </c>
      <c r="E1571" s="21">
        <v>208.3500061035156</v>
      </c>
      <c r="F1571" s="16">
        <f>(StockData[[#This Row],[Close]]-E1572)/E1572</f>
        <v>6.1814784083756534E-3</v>
      </c>
      <c r="G1571" s="21">
        <v>37591800</v>
      </c>
      <c r="H1571" s="21">
        <f>IF(ISNUMBER(E1571),MAX($E$2:E1571),"")</f>
        <v>542.07000732421875</v>
      </c>
      <c r="I1571" s="21">
        <f>IF(AND(ISNUMBER(E1571),ISNUMBER(H1571)),E1571/H1571-1,"")</f>
        <v>-0.61564004042212406</v>
      </c>
      <c r="L1571"/>
      <c r="M1571"/>
      <c r="N1571" s="2">
        <v>44026</v>
      </c>
      <c r="O1571" s="21">
        <v>313.29998779296875</v>
      </c>
      <c r="P1571" s="21">
        <v>319.760009765625</v>
      </c>
      <c r="Q1571" s="21">
        <v>312</v>
      </c>
      <c r="R1571" s="21">
        <v>318.92001342773438</v>
      </c>
      <c r="S1571">
        <v>93657000</v>
      </c>
      <c r="T1571" s="16">
        <f>(SP500_Data[[#This Row],[Close]]-R1572)/R1572</f>
        <v>1.2959017714715698E-2</v>
      </c>
      <c r="U1571" s="21">
        <v>119090800</v>
      </c>
    </row>
    <row r="1572" spans="1:21" x14ac:dyDescent="0.25">
      <c r="A1572" s="2">
        <v>44025</v>
      </c>
      <c r="B1572" s="21">
        <v>214.47999572753903</v>
      </c>
      <c r="C1572" s="21">
        <v>215.80000305175781</v>
      </c>
      <c r="D1572" s="21">
        <v>206.5</v>
      </c>
      <c r="E1572" s="21">
        <v>207.07000732421875</v>
      </c>
      <c r="F1572" s="16">
        <f>(StockData[[#This Row],[Close]]-E1573)/E1573</f>
        <v>-3.0888711102566958E-2</v>
      </c>
      <c r="G1572" s="21">
        <v>38135600</v>
      </c>
      <c r="H1572" s="21">
        <f>IF(ISNUMBER(E1572),MAX($E$2:E1572),"")</f>
        <v>542.07000732421875</v>
      </c>
      <c r="I1572" s="21">
        <f>IF(AND(ISNUMBER(E1572),ISNUMBER(H1572)),E1572/H1572-1,"")</f>
        <v>-0.61800135678717294</v>
      </c>
      <c r="L1572"/>
      <c r="M1572"/>
      <c r="N1572" s="2">
        <v>44025</v>
      </c>
      <c r="O1572" s="21">
        <v>320.1300048828125</v>
      </c>
      <c r="P1572" s="21">
        <v>322.70999145507813</v>
      </c>
      <c r="Q1572" s="21">
        <v>314.1300048828125</v>
      </c>
      <c r="R1572" s="21">
        <v>314.83999633789063</v>
      </c>
      <c r="S1572">
        <v>102997500</v>
      </c>
      <c r="T1572" s="16">
        <f>(SP500_Data[[#This Row],[Close]]-R1573)/R1573</f>
        <v>-8.658962913536539E-3</v>
      </c>
      <c r="U1572" s="21">
        <v>90405200</v>
      </c>
    </row>
    <row r="1573" spans="1:21" x14ac:dyDescent="0.25">
      <c r="A1573" s="2">
        <v>44022</v>
      </c>
      <c r="B1573" s="21">
        <v>213.6199951171875</v>
      </c>
      <c r="C1573" s="21">
        <v>214.08000183105469</v>
      </c>
      <c r="D1573" s="21">
        <v>211.08000183105469</v>
      </c>
      <c r="E1573" s="21">
        <v>213.66999816894531</v>
      </c>
      <c r="F1573" s="16">
        <f>(StockData[[#This Row],[Close]]-E1574)/E1574</f>
        <v>-3.0328906917687693E-3</v>
      </c>
      <c r="G1573" s="21">
        <v>26177600</v>
      </c>
      <c r="H1573" s="21">
        <f>IF(ISNUMBER(E1573),MAX($E$2:E1573),"")</f>
        <v>542.07000732421875</v>
      </c>
      <c r="I1573" s="21">
        <f>IF(AND(ISNUMBER(E1573),ISNUMBER(H1573)),E1573/H1573-1,"")</f>
        <v>-0.60582582455784784</v>
      </c>
      <c r="L1573"/>
      <c r="M1573"/>
      <c r="N1573" s="2">
        <v>44022</v>
      </c>
      <c r="O1573" s="21">
        <v>314.30999755859375</v>
      </c>
      <c r="P1573" s="21">
        <v>317.8800048828125</v>
      </c>
      <c r="Q1573" s="21">
        <v>312.760009765625</v>
      </c>
      <c r="R1573" s="21">
        <v>317.58999633789063</v>
      </c>
      <c r="S1573">
        <v>57550400</v>
      </c>
      <c r="T1573" s="16">
        <f>(SP500_Data[[#This Row],[Close]]-R1574)/R1574</f>
        <v>1.0210545852859418E-2</v>
      </c>
      <c r="U1573" s="21">
        <v>104817400</v>
      </c>
    </row>
    <row r="1574" spans="1:21" x14ac:dyDescent="0.25">
      <c r="A1574" s="2">
        <v>44021</v>
      </c>
      <c r="B1574" s="21">
        <v>216.33000183105469</v>
      </c>
      <c r="C1574" s="21">
        <v>216.3800048828125</v>
      </c>
      <c r="D1574" s="21">
        <v>211.47000122070313</v>
      </c>
      <c r="E1574" s="21">
        <v>214.32000732421875</v>
      </c>
      <c r="F1574" s="16">
        <f>(StockData[[#This Row],[Close]]-E1575)/E1575</f>
        <v>7.0009184811586616E-3</v>
      </c>
      <c r="G1574" s="21">
        <v>33121700</v>
      </c>
      <c r="H1574" s="21">
        <f>IF(ISNUMBER(E1574),MAX($E$2:E1574),"")</f>
        <v>542.07000732421875</v>
      </c>
      <c r="I1574" s="21">
        <f>IF(AND(ISNUMBER(E1574),ISNUMBER(H1574)),E1574/H1574-1,"")</f>
        <v>-0.60462670055819689</v>
      </c>
      <c r="L1574"/>
      <c r="M1574"/>
      <c r="N1574" s="2">
        <v>44021</v>
      </c>
      <c r="O1574" s="21">
        <v>316.83999633789063</v>
      </c>
      <c r="P1574" s="21">
        <v>317.10000610351563</v>
      </c>
      <c r="Q1574" s="21">
        <v>310.67999267578125</v>
      </c>
      <c r="R1574" s="21">
        <v>314.3800048828125</v>
      </c>
      <c r="S1574">
        <v>83354200</v>
      </c>
      <c r="T1574" s="16">
        <f>(SP500_Data[[#This Row],[Close]]-R1575)/R1575</f>
        <v>-5.6929212305172703E-3</v>
      </c>
      <c r="U1574" s="21">
        <v>88951400</v>
      </c>
    </row>
    <row r="1575" spans="1:21" x14ac:dyDescent="0.25">
      <c r="A1575" s="2">
        <v>44020</v>
      </c>
      <c r="B1575" s="21">
        <v>210.07000732421875</v>
      </c>
      <c r="C1575" s="21">
        <v>213.25999450683591</v>
      </c>
      <c r="D1575" s="21">
        <v>208.69000244140625</v>
      </c>
      <c r="E1575" s="21">
        <v>212.83000183105469</v>
      </c>
      <c r="F1575" s="16">
        <f>(StockData[[#This Row],[Close]]-E1576)/E1576</f>
        <v>2.199280591142707E-2</v>
      </c>
      <c r="G1575" s="21">
        <v>33600000</v>
      </c>
      <c r="H1575" s="21">
        <f>IF(ISNUMBER(E1575),MAX($E$2:E1575),"")</f>
        <v>542.07000732421875</v>
      </c>
      <c r="I1575" s="21">
        <f>IF(AND(ISNUMBER(E1575),ISNUMBER(H1575)),E1575/H1575-1,"")</f>
        <v>-0.60737543314445275</v>
      </c>
      <c r="L1575"/>
      <c r="M1575"/>
      <c r="N1575" s="2">
        <v>44020</v>
      </c>
      <c r="O1575" s="21">
        <v>314.6099853515625</v>
      </c>
      <c r="P1575" s="21">
        <v>316.29998779296875</v>
      </c>
      <c r="Q1575" s="21">
        <v>312.70001220703125</v>
      </c>
      <c r="R1575" s="21">
        <v>316.17999267578125</v>
      </c>
      <c r="S1575">
        <v>54638600</v>
      </c>
      <c r="T1575" s="16">
        <f>(SP500_Data[[#This Row],[Close]]-R1576)/R1576</f>
        <v>7.6486516215855307E-3</v>
      </c>
      <c r="U1575" s="21">
        <v>63958200</v>
      </c>
    </row>
    <row r="1576" spans="1:21" x14ac:dyDescent="0.25">
      <c r="A1576" s="2">
        <v>44019</v>
      </c>
      <c r="B1576" s="21">
        <v>210.44999694824219</v>
      </c>
      <c r="C1576" s="21">
        <v>214.66999816894531</v>
      </c>
      <c r="D1576" s="21">
        <v>207.99000549316409</v>
      </c>
      <c r="E1576" s="21">
        <v>208.25</v>
      </c>
      <c r="F1576" s="16">
        <f>(StockData[[#This Row],[Close]]-E1577)/E1577</f>
        <v>-1.1627892661261033E-2</v>
      </c>
      <c r="G1576" s="21">
        <v>33600700</v>
      </c>
      <c r="H1576" s="21">
        <f>IF(ISNUMBER(E1576),MAX($E$2:E1576),"")</f>
        <v>542.07000732421875</v>
      </c>
      <c r="I1576" s="21">
        <f>IF(AND(ISNUMBER(E1576),ISNUMBER(H1576)),E1576/H1576-1,"")</f>
        <v>-0.61582452969872004</v>
      </c>
      <c r="L1576"/>
      <c r="M1576"/>
      <c r="N1576" s="2">
        <v>44019</v>
      </c>
      <c r="O1576" s="21">
        <v>315.3800048828125</v>
      </c>
      <c r="P1576" s="21">
        <v>317.51998901367188</v>
      </c>
      <c r="Q1576" s="21">
        <v>313.3699951171875</v>
      </c>
      <c r="R1576" s="21">
        <v>313.77999877929688</v>
      </c>
      <c r="S1576">
        <v>82910000</v>
      </c>
      <c r="T1576" s="16">
        <f>(SP500_Data[[#This Row],[Close]]-R1577)/R1577</f>
        <v>-1.0313796371464153E-2</v>
      </c>
      <c r="U1576" s="21">
        <v>78293900</v>
      </c>
    </row>
    <row r="1577" spans="1:21" x14ac:dyDescent="0.25">
      <c r="A1577" s="2">
        <v>44018</v>
      </c>
      <c r="B1577" s="21">
        <v>208.83000183105469</v>
      </c>
      <c r="C1577" s="21">
        <v>211.1300048828125</v>
      </c>
      <c r="D1577" s="21">
        <v>208.08999633789065</v>
      </c>
      <c r="E1577" s="21">
        <v>210.69999694824219</v>
      </c>
      <c r="F1577" s="16">
        <f>(StockData[[#This Row],[Close]]-E1578)/E1578</f>
        <v>2.1526241441158996E-2</v>
      </c>
      <c r="G1577" s="21">
        <v>31897600</v>
      </c>
      <c r="H1577" s="21">
        <f>IF(ISNUMBER(E1577),MAX($E$2:E1577),"")</f>
        <v>542.07000732421875</v>
      </c>
      <c r="I1577" s="21">
        <f>IF(AND(ISNUMBER(E1577),ISNUMBER(H1577)),E1577/H1577-1,"")</f>
        <v>-0.61130482391323315</v>
      </c>
      <c r="L1577"/>
      <c r="M1577"/>
      <c r="N1577" s="2">
        <v>44018</v>
      </c>
      <c r="O1577" s="21">
        <v>316.3699951171875</v>
      </c>
      <c r="P1577" s="21">
        <v>317.67999267578125</v>
      </c>
      <c r="Q1577" s="21">
        <v>315.55999755859375</v>
      </c>
      <c r="R1577" s="21">
        <v>317.04998779296875</v>
      </c>
      <c r="S1577">
        <v>61713800</v>
      </c>
      <c r="T1577" s="16">
        <f>(SP500_Data[[#This Row],[Close]]-R1578)/R1578</f>
        <v>1.543726303379492E-2</v>
      </c>
      <c r="U1577" s="21">
        <v>85861700</v>
      </c>
    </row>
    <row r="1578" spans="1:21" x14ac:dyDescent="0.25">
      <c r="A1578" s="2">
        <v>44014</v>
      </c>
      <c r="B1578" s="21">
        <v>205.67999267578125</v>
      </c>
      <c r="C1578" s="21">
        <v>208.02000427246097</v>
      </c>
      <c r="D1578" s="21">
        <v>205</v>
      </c>
      <c r="E1578" s="21">
        <v>206.25999450683591</v>
      </c>
      <c r="F1578" s="16">
        <f>(StockData[[#This Row],[Close]]-E1579)/E1579</f>
        <v>7.6208968336631804E-3</v>
      </c>
      <c r="G1578" s="21">
        <v>29315800</v>
      </c>
      <c r="H1578" s="21">
        <f>IF(ISNUMBER(E1578),MAX($E$2:E1578),"")</f>
        <v>542.07000732421875</v>
      </c>
      <c r="I1578" s="21">
        <f>IF(AND(ISNUMBER(E1578),ISNUMBER(H1578)),E1578/H1578-1,"")</f>
        <v>-0.61949565236973303</v>
      </c>
      <c r="L1578"/>
      <c r="M1578"/>
      <c r="N1578" s="2">
        <v>44014</v>
      </c>
      <c r="O1578" s="21">
        <v>314.239990234375</v>
      </c>
      <c r="P1578" s="21">
        <v>315.70001220703125</v>
      </c>
      <c r="Q1578" s="21">
        <v>311.510009765625</v>
      </c>
      <c r="R1578" s="21">
        <v>312.23001098632813</v>
      </c>
      <c r="S1578">
        <v>69344200</v>
      </c>
      <c r="T1578" s="16">
        <f>(SP500_Data[[#This Row],[Close]]-R1579)/R1579</f>
        <v>5.5069626212725376E-3</v>
      </c>
      <c r="U1578" s="21">
        <v>95189300</v>
      </c>
    </row>
    <row r="1579" spans="1:21" x14ac:dyDescent="0.25">
      <c r="A1579" s="2">
        <v>44013</v>
      </c>
      <c r="B1579" s="21">
        <v>203.13999938964844</v>
      </c>
      <c r="C1579" s="21">
        <v>206.3500061035156</v>
      </c>
      <c r="D1579" s="21">
        <v>201.77000427246097</v>
      </c>
      <c r="E1579" s="21">
        <v>204.69999694824219</v>
      </c>
      <c r="F1579" s="16">
        <f>(StockData[[#This Row],[Close]]-E1580)/E1580</f>
        <v>5.8473906615250102E-3</v>
      </c>
      <c r="G1579" s="21">
        <v>32061200</v>
      </c>
      <c r="H1579" s="21">
        <f>IF(ISNUMBER(E1579),MAX($E$2:E1579),"")</f>
        <v>542.07000732421875</v>
      </c>
      <c r="I1579" s="21">
        <f>IF(AND(ISNUMBER(E1579),ISNUMBER(H1579)),E1579/H1579-1,"")</f>
        <v>-0.62237350493031696</v>
      </c>
      <c r="L1579"/>
      <c r="M1579"/>
      <c r="N1579" s="2">
        <v>44013</v>
      </c>
      <c r="O1579" s="21">
        <v>309.57000732421875</v>
      </c>
      <c r="P1579" s="21">
        <v>311.8900146484375</v>
      </c>
      <c r="Q1579" s="21">
        <v>309.07000732421875</v>
      </c>
      <c r="R1579" s="21">
        <v>310.51998901367188</v>
      </c>
      <c r="S1579">
        <v>72396500</v>
      </c>
      <c r="T1579" s="16">
        <f>(SP500_Data[[#This Row],[Close]]-R1580)/R1580</f>
        <v>7.0048117937440745E-3</v>
      </c>
      <c r="U1579" s="21">
        <v>119703800</v>
      </c>
    </row>
    <row r="1580" spans="1:21" x14ac:dyDescent="0.25">
      <c r="A1580" s="2">
        <v>44012</v>
      </c>
      <c r="B1580" s="21">
        <v>197.8800048828125</v>
      </c>
      <c r="C1580" s="21">
        <v>204.3999938964844</v>
      </c>
      <c r="D1580" s="21">
        <v>197.74000549316409</v>
      </c>
      <c r="E1580" s="21">
        <v>203.50999450683591</v>
      </c>
      <c r="F1580" s="16">
        <f>(StockData[[#This Row],[Close]]-E1581)/E1581</f>
        <v>2.5549244119399187E-2</v>
      </c>
      <c r="G1580" s="21">
        <v>34310300</v>
      </c>
      <c r="H1580" s="21">
        <f>IF(ISNUMBER(E1580),MAX($E$2:E1580),"")</f>
        <v>542.07000732421875</v>
      </c>
      <c r="I1580" s="21">
        <f>IF(AND(ISNUMBER(E1580),ISNUMBER(H1580)),E1580/H1580-1,"")</f>
        <v>-0.62456879783589636</v>
      </c>
      <c r="L1580"/>
      <c r="M1580"/>
      <c r="N1580" s="2">
        <v>44012</v>
      </c>
      <c r="O1580" s="21">
        <v>303.989990234375</v>
      </c>
      <c r="P1580" s="21">
        <v>310.20001220703125</v>
      </c>
      <c r="Q1580" s="21">
        <v>303.82000732421875</v>
      </c>
      <c r="R1580" s="21">
        <v>308.3599853515625</v>
      </c>
      <c r="S1580">
        <v>113394800</v>
      </c>
      <c r="T1580" s="16">
        <f>(SP500_Data[[#This Row],[Close]]-R1581)/R1581</f>
        <v>1.2809544787298609E-2</v>
      </c>
      <c r="U1580" s="21">
        <v>111146300</v>
      </c>
    </row>
    <row r="1581" spans="1:21" x14ac:dyDescent="0.25">
      <c r="A1581" s="2">
        <v>44011</v>
      </c>
      <c r="B1581" s="21">
        <v>195.77999877929688</v>
      </c>
      <c r="C1581" s="21">
        <v>198.52999877929688</v>
      </c>
      <c r="D1581" s="21">
        <v>193.55000305175781</v>
      </c>
      <c r="E1581" s="21">
        <v>198.44000244140625</v>
      </c>
      <c r="F1581" s="16">
        <f>(StockData[[#This Row],[Close]]-E1582)/E1582</f>
        <v>1.0747214336437759E-2</v>
      </c>
      <c r="G1581" s="21">
        <v>26701600</v>
      </c>
      <c r="H1581" s="21">
        <f>IF(ISNUMBER(E1581),MAX($E$2:E1581),"")</f>
        <v>542.07000732421875</v>
      </c>
      <c r="I1581" s="21">
        <f>IF(AND(ISNUMBER(E1581),ISNUMBER(H1581)),E1581/H1581-1,"")</f>
        <v>-0.63392181865779407</v>
      </c>
      <c r="L1581"/>
      <c r="M1581"/>
      <c r="N1581" s="2">
        <v>44011</v>
      </c>
      <c r="O1581" s="21">
        <v>301.41000366210938</v>
      </c>
      <c r="P1581" s="21">
        <v>304.6099853515625</v>
      </c>
      <c r="Q1581" s="21">
        <v>298.92999267578125</v>
      </c>
      <c r="R1581" s="21">
        <v>304.45999145507813</v>
      </c>
      <c r="S1581">
        <v>79773300</v>
      </c>
      <c r="T1581" s="16">
        <f>(SP500_Data[[#This Row],[Close]]-R1582)/R1582</f>
        <v>1.4697563211208093E-2</v>
      </c>
      <c r="U1581" s="21">
        <v>121977900</v>
      </c>
    </row>
    <row r="1582" spans="1:21" x14ac:dyDescent="0.25">
      <c r="A1582" s="2">
        <v>44008</v>
      </c>
      <c r="B1582" s="21">
        <v>199.72999572753903</v>
      </c>
      <c r="C1582" s="21">
        <v>199.88999938964844</v>
      </c>
      <c r="D1582" s="21">
        <v>194.8800048828125</v>
      </c>
      <c r="E1582" s="21">
        <v>196.33000183105469</v>
      </c>
      <c r="F1582" s="16">
        <f>(StockData[[#This Row],[Close]]-E1583)/E1583</f>
        <v>-2.001594579283492E-2</v>
      </c>
      <c r="G1582" s="21">
        <v>54675800</v>
      </c>
      <c r="H1582" s="21">
        <f>IF(ISNUMBER(E1582),MAX($E$2:E1582),"")</f>
        <v>542.07000732421875</v>
      </c>
      <c r="I1582" s="21">
        <f>IF(AND(ISNUMBER(E1582),ISNUMBER(H1582)),E1582/H1582-1,"")</f>
        <v>-0.63781430594143296</v>
      </c>
      <c r="L1582"/>
      <c r="M1582"/>
      <c r="N1582" s="2">
        <v>44008</v>
      </c>
      <c r="O1582" s="21">
        <v>306.16000366210938</v>
      </c>
      <c r="P1582" s="21">
        <v>306.3900146484375</v>
      </c>
      <c r="Q1582" s="21">
        <v>299.42001342773438</v>
      </c>
      <c r="R1582" s="21">
        <v>300.04998779296875</v>
      </c>
      <c r="S1582">
        <v>127961000</v>
      </c>
      <c r="T1582" s="16">
        <f>(SP500_Data[[#This Row],[Close]]-R1583)/R1583</f>
        <v>-2.3751482562483585E-2</v>
      </c>
      <c r="U1582" s="21">
        <v>144721100</v>
      </c>
    </row>
    <row r="1583" spans="1:21" x14ac:dyDescent="0.25">
      <c r="A1583" s="2">
        <v>44007</v>
      </c>
      <c r="B1583" s="21">
        <v>197.80000305175781</v>
      </c>
      <c r="C1583" s="21">
        <v>200.61000061035156</v>
      </c>
      <c r="D1583" s="21">
        <v>195.47000122070313</v>
      </c>
      <c r="E1583" s="21">
        <v>200.33999633789065</v>
      </c>
      <c r="F1583" s="16">
        <f>(StockData[[#This Row],[Close]]-E1584)/E1584</f>
        <v>1.2636474152224778E-2</v>
      </c>
      <c r="G1583" s="21">
        <v>27803900</v>
      </c>
      <c r="H1583" s="21">
        <f>IF(ISNUMBER(E1583),MAX($E$2:E1583),"")</f>
        <v>542.07000732421875</v>
      </c>
      <c r="I1583" s="21">
        <f>IF(AND(ISNUMBER(E1583),ISNUMBER(H1583)),E1583/H1583-1,"")</f>
        <v>-0.63041674759536215</v>
      </c>
      <c r="L1583"/>
      <c r="M1583"/>
      <c r="N1583" s="2">
        <v>44007</v>
      </c>
      <c r="O1583" s="21">
        <v>303.47000122070313</v>
      </c>
      <c r="P1583" s="21">
        <v>307.6400146484375</v>
      </c>
      <c r="Q1583" s="21">
        <v>301.27999877929688</v>
      </c>
      <c r="R1583" s="21">
        <v>307.35000610351563</v>
      </c>
      <c r="S1583">
        <v>89468000</v>
      </c>
      <c r="T1583" s="16">
        <f>(SP500_Data[[#This Row],[Close]]-R1584)/R1584</f>
        <v>1.0720542618582655E-2</v>
      </c>
      <c r="U1583" s="21">
        <v>95870800</v>
      </c>
    </row>
    <row r="1584" spans="1:21" x14ac:dyDescent="0.25">
      <c r="A1584" s="2">
        <v>44006</v>
      </c>
      <c r="B1584" s="21">
        <v>201.6000061035156</v>
      </c>
      <c r="C1584" s="21">
        <v>203.25</v>
      </c>
      <c r="D1584" s="21">
        <v>196.55999755859375</v>
      </c>
      <c r="E1584" s="21">
        <v>197.83999633789065</v>
      </c>
      <c r="F1584" s="16">
        <f>(StockData[[#This Row],[Close]]-E1585)/E1585</f>
        <v>-2.0157531823087552E-2</v>
      </c>
      <c r="G1584" s="21">
        <v>36740600</v>
      </c>
      <c r="H1584" s="21">
        <f>IF(ISNUMBER(E1584),MAX($E$2:E1584),"")</f>
        <v>542.07000732421875</v>
      </c>
      <c r="I1584" s="21">
        <f>IF(AND(ISNUMBER(E1584),ISNUMBER(H1584)),E1584/H1584-1,"")</f>
        <v>-0.63502869801914696</v>
      </c>
      <c r="L1584"/>
      <c r="M1584"/>
      <c r="N1584" s="2">
        <v>44006</v>
      </c>
      <c r="O1584" s="21">
        <v>309.83999633789063</v>
      </c>
      <c r="P1584" s="21">
        <v>310.510009765625</v>
      </c>
      <c r="Q1584" s="21">
        <v>302.10000610351563</v>
      </c>
      <c r="R1584" s="21">
        <v>304.08999633789063</v>
      </c>
      <c r="S1584">
        <v>132813500</v>
      </c>
      <c r="T1584" s="16">
        <f>(SP500_Data[[#This Row],[Close]]-R1585)/R1585</f>
        <v>-2.5508706189596855E-2</v>
      </c>
      <c r="U1584" s="21">
        <v>79514200</v>
      </c>
    </row>
    <row r="1585" spans="1:21" x14ac:dyDescent="0.25">
      <c r="A1585" s="2">
        <v>44005</v>
      </c>
      <c r="B1585" s="21">
        <v>202.08999633789065</v>
      </c>
      <c r="C1585" s="21">
        <v>203.94999694824219</v>
      </c>
      <c r="D1585" s="21">
        <v>201.42999267578125</v>
      </c>
      <c r="E1585" s="21">
        <v>201.91000366210935</v>
      </c>
      <c r="F1585" s="16">
        <f>(StockData[[#This Row],[Close]]-E1586)/E1586</f>
        <v>6.6809407636133269E-3</v>
      </c>
      <c r="G1585" s="21">
        <v>30917400</v>
      </c>
      <c r="H1585" s="21">
        <f>IF(ISNUMBER(E1585),MAX($E$2:E1585),"")</f>
        <v>542.07000732421875</v>
      </c>
      <c r="I1585" s="21">
        <f>IF(AND(ISNUMBER(E1585),ISNUMBER(H1585)),E1585/H1585-1,"")</f>
        <v>-0.62752042921765172</v>
      </c>
      <c r="L1585"/>
      <c r="M1585"/>
      <c r="N1585" s="2">
        <v>44005</v>
      </c>
      <c r="O1585" s="21">
        <v>313.489990234375</v>
      </c>
      <c r="P1585" s="21">
        <v>314.5</v>
      </c>
      <c r="Q1585" s="21">
        <v>311.6099853515625</v>
      </c>
      <c r="R1585" s="21">
        <v>312.04998779296875</v>
      </c>
      <c r="S1585">
        <v>68471200</v>
      </c>
      <c r="T1585" s="16">
        <f>(SP500_Data[[#This Row],[Close]]-R1586)/R1586</f>
        <v>4.6036723271525295E-3</v>
      </c>
      <c r="U1585" s="21">
        <v>76452400</v>
      </c>
    </row>
    <row r="1586" spans="1:21" x14ac:dyDescent="0.25">
      <c r="A1586" s="2">
        <v>44004</v>
      </c>
      <c r="B1586" s="21">
        <v>195.78999328613281</v>
      </c>
      <c r="C1586" s="21">
        <v>200.75999450683591</v>
      </c>
      <c r="D1586" s="21">
        <v>195.22999572753903</v>
      </c>
      <c r="E1586" s="21">
        <v>200.57000732421875</v>
      </c>
      <c r="F1586" s="16">
        <f>(StockData[[#This Row],[Close]]-E1587)/E1587</f>
        <v>2.7773577234182979E-2</v>
      </c>
      <c r="G1586" s="21">
        <v>32818900</v>
      </c>
      <c r="H1586" s="21">
        <f>IF(ISNUMBER(E1586),MAX($E$2:E1586),"")</f>
        <v>542.07000732421875</v>
      </c>
      <c r="I1586" s="21">
        <f>IF(AND(ISNUMBER(E1586),ISNUMBER(H1586)),E1586/H1586-1,"")</f>
        <v>-0.62999242788901366</v>
      </c>
      <c r="L1586"/>
      <c r="M1586"/>
      <c r="N1586" s="2">
        <v>44004</v>
      </c>
      <c r="O1586" s="21">
        <v>307.989990234375</v>
      </c>
      <c r="P1586" s="21">
        <v>311.04998779296875</v>
      </c>
      <c r="Q1586" s="21">
        <v>306.75</v>
      </c>
      <c r="R1586" s="21">
        <v>310.6199951171875</v>
      </c>
      <c r="S1586">
        <v>74649400</v>
      </c>
      <c r="T1586" s="16">
        <f>(SP500_Data[[#This Row],[Close]]-R1587)/R1587</f>
        <v>6.4151774714154798E-3</v>
      </c>
      <c r="U1586" s="21">
        <v>75250400</v>
      </c>
    </row>
    <row r="1587" spans="1:21" x14ac:dyDescent="0.25">
      <c r="A1587" s="2">
        <v>44001</v>
      </c>
      <c r="B1587" s="21">
        <v>198.58999633789065</v>
      </c>
      <c r="C1587" s="21">
        <v>199.28999328613281</v>
      </c>
      <c r="D1587" s="21">
        <v>194.3699951171875</v>
      </c>
      <c r="E1587" s="21">
        <v>195.1499938964844</v>
      </c>
      <c r="F1587" s="16">
        <f>(StockData[[#This Row],[Close]]-E1588)/E1588</f>
        <v>-5.9597258765485463E-3</v>
      </c>
      <c r="G1587" s="21">
        <v>44441100</v>
      </c>
      <c r="H1587" s="21">
        <f>IF(ISNUMBER(E1587),MAX($E$2:E1587),"")</f>
        <v>542.07000732421875</v>
      </c>
      <c r="I1587" s="21">
        <f>IF(AND(ISNUMBER(E1587),ISNUMBER(H1587)),E1587/H1587-1,"")</f>
        <v>-0.63999116117899735</v>
      </c>
      <c r="L1587"/>
      <c r="M1587"/>
      <c r="N1587" s="2">
        <v>44001</v>
      </c>
      <c r="O1587" s="21">
        <v>314.17001342773438</v>
      </c>
      <c r="P1587" s="21">
        <v>314.3800048828125</v>
      </c>
      <c r="Q1587" s="21">
        <v>306.52999877929688</v>
      </c>
      <c r="R1587" s="21">
        <v>308.6400146484375</v>
      </c>
      <c r="S1587">
        <v>135549600</v>
      </c>
      <c r="T1587" s="16">
        <f>(SP500_Data[[#This Row],[Close]]-R1588)/R1588</f>
        <v>-1.0071153195051842E-2</v>
      </c>
      <c r="U1587" s="21">
        <v>73632600</v>
      </c>
    </row>
    <row r="1588" spans="1:21" x14ac:dyDescent="0.25">
      <c r="A1588" s="2">
        <v>44000</v>
      </c>
      <c r="B1588" s="21">
        <v>194</v>
      </c>
      <c r="C1588" s="21">
        <v>196.49000549316409</v>
      </c>
      <c r="D1588" s="21">
        <v>194</v>
      </c>
      <c r="E1588" s="21">
        <v>196.32000732421875</v>
      </c>
      <c r="F1588" s="16">
        <f>(StockData[[#This Row],[Close]]-E1589)/E1589</f>
        <v>1.0708411100862849E-2</v>
      </c>
      <c r="G1588" s="21">
        <v>23061600</v>
      </c>
      <c r="H1588" s="21">
        <f>IF(ISNUMBER(E1588),MAX($E$2:E1588),"")</f>
        <v>542.07000732421875</v>
      </c>
      <c r="I1588" s="21">
        <f>IF(AND(ISNUMBER(E1588),ISNUMBER(H1588)),E1588/H1588-1,"")</f>
        <v>-0.63783274360944797</v>
      </c>
      <c r="L1588"/>
      <c r="M1588"/>
      <c r="N1588" s="2">
        <v>44000</v>
      </c>
      <c r="O1588" s="21">
        <v>310.010009765625</v>
      </c>
      <c r="P1588" s="21">
        <v>312.29998779296875</v>
      </c>
      <c r="Q1588" s="21">
        <v>309.510009765625</v>
      </c>
      <c r="R1588" s="21">
        <v>311.77999877929688</v>
      </c>
      <c r="S1588">
        <v>80828700</v>
      </c>
      <c r="T1588" s="16">
        <f>(SP500_Data[[#This Row],[Close]]-R1589)/R1589</f>
        <v>3.8501930237283321E-4</v>
      </c>
      <c r="U1588" s="21">
        <v>79569900</v>
      </c>
    </row>
    <row r="1589" spans="1:21" x14ac:dyDescent="0.25">
      <c r="A1589" s="2">
        <v>43999</v>
      </c>
      <c r="B1589" s="21">
        <v>195.02999877929688</v>
      </c>
      <c r="C1589" s="21">
        <v>196.32000732421875</v>
      </c>
      <c r="D1589" s="21">
        <v>193.69000244140625</v>
      </c>
      <c r="E1589" s="21">
        <v>194.24000549316409</v>
      </c>
      <c r="F1589" s="16">
        <f>(StockData[[#This Row],[Close]]-E1590)/E1590</f>
        <v>3.4612705666902835E-3</v>
      </c>
      <c r="G1589" s="21">
        <v>25687800</v>
      </c>
      <c r="H1589" s="21">
        <f>IF(ISNUMBER(E1589),MAX($E$2:E1589),"")</f>
        <v>542.07000732421875</v>
      </c>
      <c r="I1589" s="21">
        <f>IF(AND(ISNUMBER(E1589),ISNUMBER(H1589)),E1589/H1589-1,"")</f>
        <v>-0.64166988973993033</v>
      </c>
      <c r="L1589"/>
      <c r="M1589"/>
      <c r="N1589" s="2">
        <v>43999</v>
      </c>
      <c r="O1589" s="21">
        <v>314.07000732421875</v>
      </c>
      <c r="P1589" s="21">
        <v>314.3900146484375</v>
      </c>
      <c r="Q1589" s="21">
        <v>310.8599853515625</v>
      </c>
      <c r="R1589" s="21">
        <v>311.66000366210938</v>
      </c>
      <c r="S1589">
        <v>83398900</v>
      </c>
      <c r="T1589" s="16">
        <f>(SP500_Data[[#This Row],[Close]]-R1590)/R1590</f>
        <v>-4.153846588902878E-3</v>
      </c>
      <c r="U1589" s="21">
        <v>80873200</v>
      </c>
    </row>
    <row r="1590" spans="1:21" x14ac:dyDescent="0.25">
      <c r="A1590" s="2">
        <v>43998</v>
      </c>
      <c r="B1590" s="21">
        <v>192.88999938964844</v>
      </c>
      <c r="C1590" s="21">
        <v>195.58000183105469</v>
      </c>
      <c r="D1590" s="21">
        <v>191.46000671386719</v>
      </c>
      <c r="E1590" s="21">
        <v>193.57000732421875</v>
      </c>
      <c r="F1590" s="16">
        <f>(StockData[[#This Row],[Close]]-E1591)/E1591</f>
        <v>2.4505159431488573E-2</v>
      </c>
      <c r="G1590" s="21">
        <v>42556700</v>
      </c>
      <c r="H1590" s="21">
        <f>IF(ISNUMBER(E1590),MAX($E$2:E1590),"")</f>
        <v>542.07000732421875</v>
      </c>
      <c r="I1590" s="21">
        <f>IF(AND(ISNUMBER(E1590),ISNUMBER(H1590)),E1590/H1590-1,"")</f>
        <v>-0.6429058890756113</v>
      </c>
      <c r="L1590"/>
      <c r="M1590"/>
      <c r="N1590" s="2">
        <v>43998</v>
      </c>
      <c r="O1590" s="21">
        <v>315.48001098632813</v>
      </c>
      <c r="P1590" s="21">
        <v>315.6400146484375</v>
      </c>
      <c r="Q1590" s="21">
        <v>307.67001342773438</v>
      </c>
      <c r="R1590" s="21">
        <v>312.95999145507813</v>
      </c>
      <c r="S1590">
        <v>137627500</v>
      </c>
      <c r="T1590" s="16">
        <f>(SP500_Data[[#This Row],[Close]]-R1591)/R1591</f>
        <v>1.9247692222981779E-2</v>
      </c>
      <c r="U1590" s="21">
        <v>125180000</v>
      </c>
    </row>
    <row r="1591" spans="1:21" x14ac:dyDescent="0.25">
      <c r="A1591" s="2">
        <v>43997</v>
      </c>
      <c r="B1591" s="21">
        <v>184.58000183105469</v>
      </c>
      <c r="C1591" s="21">
        <v>190.82000732421875</v>
      </c>
      <c r="D1591" s="21">
        <v>184.00999450683591</v>
      </c>
      <c r="E1591" s="21">
        <v>188.94000244140625</v>
      </c>
      <c r="F1591" s="16">
        <f>(StockData[[#This Row],[Close]]-E1592)/E1592</f>
        <v>6.3918020300998283E-3</v>
      </c>
      <c r="G1591" s="21">
        <v>32770200</v>
      </c>
      <c r="H1591" s="21">
        <f>IF(ISNUMBER(E1591),MAX($E$2:E1591),"")</f>
        <v>542.07000732421875</v>
      </c>
      <c r="I1591" s="21">
        <f>IF(AND(ISNUMBER(E1591),ISNUMBER(H1591)),E1591/H1591-1,"")</f>
        <v>-0.65144723026817664</v>
      </c>
      <c r="L1591"/>
      <c r="M1591"/>
      <c r="N1591" s="2">
        <v>43997</v>
      </c>
      <c r="O1591" s="21">
        <v>298.01998901367188</v>
      </c>
      <c r="P1591" s="21">
        <v>308.27999877929688</v>
      </c>
      <c r="Q1591" s="21">
        <v>296.739990234375</v>
      </c>
      <c r="R1591" s="21">
        <v>307.04998779296875</v>
      </c>
      <c r="S1591">
        <v>135782700</v>
      </c>
      <c r="T1591" s="16">
        <f>(SP500_Data[[#This Row],[Close]]-R1592)/R1592</f>
        <v>9.3356445141940698E-3</v>
      </c>
      <c r="U1591" s="21">
        <v>122901700</v>
      </c>
    </row>
    <row r="1592" spans="1:21" x14ac:dyDescent="0.25">
      <c r="A1592" s="2">
        <v>43994</v>
      </c>
      <c r="B1592" s="21">
        <v>190.53999328613281</v>
      </c>
      <c r="C1592" s="21">
        <v>191.72000122070313</v>
      </c>
      <c r="D1592" s="21">
        <v>185.17999267578125</v>
      </c>
      <c r="E1592" s="21">
        <v>187.74000549316409</v>
      </c>
      <c r="F1592" s="16">
        <f>(StockData[[#This Row],[Close]]-E1593)/E1593</f>
        <v>7.8917763836678922E-3</v>
      </c>
      <c r="G1592" s="21">
        <v>43373600</v>
      </c>
      <c r="H1592" s="21">
        <f>IF(ISNUMBER(E1592),MAX($E$2:E1592),"")</f>
        <v>542.07000732421875</v>
      </c>
      <c r="I1592" s="21">
        <f>IF(AND(ISNUMBER(E1592),ISNUMBER(H1592)),E1592/H1592-1,"")</f>
        <v>-0.65366096084177094</v>
      </c>
      <c r="L1592"/>
      <c r="M1592"/>
      <c r="N1592" s="2">
        <v>43994</v>
      </c>
      <c r="O1592" s="21">
        <v>308.239990234375</v>
      </c>
      <c r="P1592" s="21">
        <v>309.07998657226563</v>
      </c>
      <c r="Q1592" s="21">
        <v>298.60000610351563</v>
      </c>
      <c r="R1592" s="21">
        <v>304.20999145507813</v>
      </c>
      <c r="S1592">
        <v>194678900</v>
      </c>
      <c r="T1592" s="16">
        <f>(SP500_Data[[#This Row],[Close]]-R1593)/R1593</f>
        <v>1.1975670399988305E-2</v>
      </c>
      <c r="U1592" s="21">
        <v>118745600</v>
      </c>
    </row>
    <row r="1593" spans="1:21" x14ac:dyDescent="0.25">
      <c r="A1593" s="2">
        <v>43993</v>
      </c>
      <c r="B1593" s="21">
        <v>193.1300048828125</v>
      </c>
      <c r="C1593" s="21">
        <v>195.75999450683591</v>
      </c>
      <c r="D1593" s="21">
        <v>186.07000732421875</v>
      </c>
      <c r="E1593" s="21">
        <v>186.27000427246097</v>
      </c>
      <c r="F1593" s="16">
        <f>(StockData[[#This Row],[Close]]-E1594)/E1594</f>
        <v>-5.3698395966668797E-2</v>
      </c>
      <c r="G1593" s="21">
        <v>52854700</v>
      </c>
      <c r="H1593" s="21">
        <f>IF(ISNUMBER(E1593),MAX($E$2:E1593),"")</f>
        <v>542.07000732421875</v>
      </c>
      <c r="I1593" s="21">
        <f>IF(AND(ISNUMBER(E1593),ISNUMBER(H1593)),E1593/H1593-1,"")</f>
        <v>-0.65637278994288539</v>
      </c>
      <c r="L1593"/>
      <c r="M1593"/>
      <c r="N1593" s="2">
        <v>43993</v>
      </c>
      <c r="O1593" s="21">
        <v>311.45999145507813</v>
      </c>
      <c r="P1593" s="21">
        <v>312.14999389648438</v>
      </c>
      <c r="Q1593" s="21">
        <v>300.010009765625</v>
      </c>
      <c r="R1593" s="21">
        <v>300.6099853515625</v>
      </c>
      <c r="S1593">
        <v>209243600</v>
      </c>
      <c r="T1593" s="16">
        <f>(SP500_Data[[#This Row],[Close]]-R1594)/R1594</f>
        <v>-5.7648948741183384E-2</v>
      </c>
      <c r="U1593" s="21">
        <v>105270000</v>
      </c>
    </row>
    <row r="1594" spans="1:21" x14ac:dyDescent="0.25">
      <c r="A1594" s="2">
        <v>43992</v>
      </c>
      <c r="B1594" s="21">
        <v>191.1300048828125</v>
      </c>
      <c r="C1594" s="21">
        <v>198.52000427246097</v>
      </c>
      <c r="D1594" s="21">
        <v>191.00999450683591</v>
      </c>
      <c r="E1594" s="21">
        <v>196.83999633789065</v>
      </c>
      <c r="F1594" s="16">
        <f>(StockData[[#This Row],[Close]]-E1595)/E1595</f>
        <v>3.7091639478072397E-2</v>
      </c>
      <c r="G1594" s="21">
        <v>43872300</v>
      </c>
      <c r="H1594" s="21">
        <f>IF(ISNUMBER(E1594),MAX($E$2:E1594),"")</f>
        <v>542.07000732421875</v>
      </c>
      <c r="I1594" s="21">
        <f>IF(AND(ISNUMBER(E1594),ISNUMBER(H1594)),E1594/H1594-1,"")</f>
        <v>-0.63687347818866091</v>
      </c>
      <c r="L1594"/>
      <c r="M1594"/>
      <c r="N1594" s="2">
        <v>43992</v>
      </c>
      <c r="O1594" s="21">
        <v>321.42001342773438</v>
      </c>
      <c r="P1594" s="21">
        <v>322.3900146484375</v>
      </c>
      <c r="Q1594" s="21">
        <v>318.22000122070313</v>
      </c>
      <c r="R1594" s="21">
        <v>319</v>
      </c>
      <c r="S1594">
        <v>95000800</v>
      </c>
      <c r="T1594" s="16">
        <f>(SP500_Data[[#This Row],[Close]]-R1595)/R1595</f>
        <v>-5.5800009265912377E-3</v>
      </c>
      <c r="U1594" s="21">
        <v>77896600</v>
      </c>
    </row>
    <row r="1595" spans="1:21" x14ac:dyDescent="0.25">
      <c r="A1595" s="2">
        <v>43991</v>
      </c>
      <c r="B1595" s="21">
        <v>188</v>
      </c>
      <c r="C1595" s="21">
        <v>190.69999694824219</v>
      </c>
      <c r="D1595" s="21">
        <v>187.25999450683591</v>
      </c>
      <c r="E1595" s="21">
        <v>189.80000305175781</v>
      </c>
      <c r="F1595" s="16">
        <f>(StockData[[#This Row],[Close]]-E1596)/E1596</f>
        <v>7.6449481670213633E-3</v>
      </c>
      <c r="G1595" s="21">
        <v>29783900</v>
      </c>
      <c r="H1595" s="21">
        <f>IF(ISNUMBER(E1595),MAX($E$2:E1595),"")</f>
        <v>542.07000732421875</v>
      </c>
      <c r="I1595" s="21">
        <f>IF(AND(ISNUMBER(E1595),ISNUMBER(H1595)),E1595/H1595-1,"")</f>
        <v>-0.64986071819643021</v>
      </c>
      <c r="L1595"/>
      <c r="M1595"/>
      <c r="N1595" s="2">
        <v>43991</v>
      </c>
      <c r="O1595" s="21">
        <v>320.29998779296875</v>
      </c>
      <c r="P1595" s="21">
        <v>323.27999877929688</v>
      </c>
      <c r="Q1595" s="21">
        <v>319.3599853515625</v>
      </c>
      <c r="R1595" s="21">
        <v>320.79000854492188</v>
      </c>
      <c r="S1595">
        <v>77479200</v>
      </c>
      <c r="T1595" s="16">
        <f>(SP500_Data[[#This Row],[Close]]-R1596)/R1596</f>
        <v>-7.4566942174668187E-3</v>
      </c>
      <c r="U1595" s="21">
        <v>85063200</v>
      </c>
    </row>
    <row r="1596" spans="1:21" x14ac:dyDescent="0.25">
      <c r="A1596" s="2">
        <v>43990</v>
      </c>
      <c r="B1596" s="21">
        <v>185.94000244140625</v>
      </c>
      <c r="C1596" s="21">
        <v>188.55000305175781</v>
      </c>
      <c r="D1596" s="21">
        <v>184.44000244140625</v>
      </c>
      <c r="E1596" s="21">
        <v>188.36000061035156</v>
      </c>
      <c r="F1596" s="16">
        <f>(StockData[[#This Row],[Close]]-E1597)/E1597</f>
        <v>6.1966008601490388E-3</v>
      </c>
      <c r="G1596" s="21">
        <v>33211600</v>
      </c>
      <c r="H1596" s="21">
        <f>IF(ISNUMBER(E1596),MAX($E$2:E1596),"")</f>
        <v>542.07000732421875</v>
      </c>
      <c r="I1596" s="21">
        <f>IF(AND(ISNUMBER(E1596),ISNUMBER(H1596)),E1596/H1596-1,"")</f>
        <v>-0.65251720614438802</v>
      </c>
      <c r="L1596"/>
      <c r="M1596"/>
      <c r="N1596" s="2">
        <v>43990</v>
      </c>
      <c r="O1596" s="21">
        <v>320.22000122070313</v>
      </c>
      <c r="P1596" s="21">
        <v>323.41000366210938</v>
      </c>
      <c r="Q1596" s="21">
        <v>319.6300048828125</v>
      </c>
      <c r="R1596" s="21">
        <v>323.20001220703125</v>
      </c>
      <c r="S1596">
        <v>73641200</v>
      </c>
      <c r="T1596" s="16">
        <f>(SP500_Data[[#This Row],[Close]]-R1597)/R1597</f>
        <v>1.2087480157218949E-2</v>
      </c>
      <c r="U1596" s="21">
        <v>104709700</v>
      </c>
    </row>
    <row r="1597" spans="1:21" x14ac:dyDescent="0.25">
      <c r="A1597" s="2">
        <v>43987</v>
      </c>
      <c r="B1597" s="21">
        <v>182.6199951171875</v>
      </c>
      <c r="C1597" s="21">
        <v>187.72999572753903</v>
      </c>
      <c r="D1597" s="21">
        <v>182.00999450683591</v>
      </c>
      <c r="E1597" s="21">
        <v>187.19999694824219</v>
      </c>
      <c r="F1597" s="16">
        <f>(StockData[[#This Row],[Close]]-E1598)/E1598</f>
        <v>2.33982004271827E-2</v>
      </c>
      <c r="G1597" s="21">
        <v>39893600</v>
      </c>
      <c r="H1597" s="21">
        <f>IF(ISNUMBER(E1597),MAX($E$2:E1597),"")</f>
        <v>542.07000732421875</v>
      </c>
      <c r="I1597" s="21">
        <f>IF(AND(ISNUMBER(E1597),ISNUMBER(H1597)),E1597/H1597-1,"")</f>
        <v>-0.654657157896811</v>
      </c>
      <c r="L1597"/>
      <c r="M1597"/>
      <c r="N1597" s="2">
        <v>43987</v>
      </c>
      <c r="O1597" s="21">
        <v>317.23001098632813</v>
      </c>
      <c r="P1597" s="21">
        <v>321.26998901367188</v>
      </c>
      <c r="Q1597" s="21">
        <v>317.16000366210938</v>
      </c>
      <c r="R1597" s="21">
        <v>319.33999633789063</v>
      </c>
      <c r="S1597">
        <v>150524700</v>
      </c>
      <c r="T1597" s="16">
        <f>(SP500_Data[[#This Row],[Close]]-R1598)/R1598</f>
        <v>2.5629532893630319E-2</v>
      </c>
      <c r="U1597" s="21">
        <v>92951600</v>
      </c>
    </row>
    <row r="1598" spans="1:21" x14ac:dyDescent="0.25">
      <c r="A1598" s="2">
        <v>43986</v>
      </c>
      <c r="B1598" s="21">
        <v>184.30000305175781</v>
      </c>
      <c r="C1598" s="21">
        <v>185.83999633789065</v>
      </c>
      <c r="D1598" s="21">
        <v>182.30000305175781</v>
      </c>
      <c r="E1598" s="21">
        <v>182.91999816894531</v>
      </c>
      <c r="F1598" s="16">
        <f>(StockData[[#This Row],[Close]]-E1599)/E1599</f>
        <v>-1.3163586714349558E-2</v>
      </c>
      <c r="G1598" s="21">
        <v>28761800</v>
      </c>
      <c r="H1598" s="21">
        <f>IF(ISNUMBER(E1598),MAX($E$2:E1598),"")</f>
        <v>542.07000732421875</v>
      </c>
      <c r="I1598" s="21">
        <f>IF(AND(ISNUMBER(E1598),ISNUMBER(H1598)),E1598/H1598-1,"")</f>
        <v>-0.66255281477040184</v>
      </c>
      <c r="L1598"/>
      <c r="M1598"/>
      <c r="N1598" s="2">
        <v>43986</v>
      </c>
      <c r="O1598" s="21">
        <v>311.1099853515625</v>
      </c>
      <c r="P1598" s="21">
        <v>313</v>
      </c>
      <c r="Q1598" s="21">
        <v>309.07998657226563</v>
      </c>
      <c r="R1598" s="21">
        <v>311.3599853515625</v>
      </c>
      <c r="S1598">
        <v>75794400</v>
      </c>
      <c r="T1598" s="16">
        <f>(SP500_Data[[#This Row],[Close]]-R1599)/R1599</f>
        <v>-2.6267132534351094E-3</v>
      </c>
      <c r="U1598" s="21">
        <v>126385700</v>
      </c>
    </row>
    <row r="1599" spans="1:21" x14ac:dyDescent="0.25">
      <c r="A1599" s="2">
        <v>43985</v>
      </c>
      <c r="B1599" s="21">
        <v>184.82000732421875</v>
      </c>
      <c r="C1599" s="21">
        <v>185.94000244140625</v>
      </c>
      <c r="D1599" s="21">
        <v>183.58000183105469</v>
      </c>
      <c r="E1599" s="21">
        <v>185.36000061035156</v>
      </c>
      <c r="F1599" s="16">
        <f>(StockData[[#This Row],[Close]]-E1600)/E1600</f>
        <v>2.4335998016878878E-3</v>
      </c>
      <c r="G1599" s="21">
        <v>27311000</v>
      </c>
      <c r="H1599" s="21">
        <f>IF(ISNUMBER(E1599),MAX($E$2:E1599),"")</f>
        <v>542.07000732421875</v>
      </c>
      <c r="I1599" s="21">
        <f>IF(AND(ISNUMBER(E1599),ISNUMBER(H1599)),E1599/H1599-1,"")</f>
        <v>-0.65805154665292998</v>
      </c>
      <c r="L1599"/>
      <c r="M1599"/>
      <c r="N1599" s="2">
        <v>43985</v>
      </c>
      <c r="O1599" s="21">
        <v>310.239990234375</v>
      </c>
      <c r="P1599" s="21">
        <v>313.22000122070313</v>
      </c>
      <c r="Q1599" s="21">
        <v>309.94000244140625</v>
      </c>
      <c r="R1599" s="21">
        <v>312.17999267578125</v>
      </c>
      <c r="S1599">
        <v>92567600</v>
      </c>
      <c r="T1599" s="16">
        <f>(SP500_Data[[#This Row],[Close]]-R1600)/R1600</f>
        <v>1.3308252019654954E-2</v>
      </c>
      <c r="U1599" s="21">
        <v>100109300</v>
      </c>
    </row>
    <row r="1600" spans="1:21" x14ac:dyDescent="0.25">
      <c r="A1600" s="2">
        <v>43984</v>
      </c>
      <c r="B1600" s="21">
        <v>184.25</v>
      </c>
      <c r="C1600" s="21">
        <v>185</v>
      </c>
      <c r="D1600" s="21">
        <v>181.3500061035156</v>
      </c>
      <c r="E1600" s="21">
        <v>184.91000366210935</v>
      </c>
      <c r="F1600" s="16">
        <f>(StockData[[#This Row],[Close]]-E1601)/E1601</f>
        <v>1.1376698628361329E-2</v>
      </c>
      <c r="G1600" s="21">
        <v>30794600</v>
      </c>
      <c r="H1600" s="21">
        <f>IF(ISNUMBER(E1600),MAX($E$2:E1600),"")</f>
        <v>542.07000732421875</v>
      </c>
      <c r="I1600" s="21">
        <f>IF(AND(ISNUMBER(E1600),ISNUMBER(H1600)),E1600/H1600-1,"")</f>
        <v>-0.65888169209938896</v>
      </c>
      <c r="L1600"/>
      <c r="M1600"/>
      <c r="N1600" s="2">
        <v>43984</v>
      </c>
      <c r="O1600" s="21">
        <v>306.54998779296875</v>
      </c>
      <c r="P1600" s="21">
        <v>308.1300048828125</v>
      </c>
      <c r="Q1600" s="21">
        <v>305.10000610351563</v>
      </c>
      <c r="R1600" s="21">
        <v>308.07998657226563</v>
      </c>
      <c r="S1600">
        <v>74267200</v>
      </c>
      <c r="T1600" s="16">
        <f>(SP500_Data[[#This Row],[Close]]-R1601)/R1601</f>
        <v>8.2801468838909729E-3</v>
      </c>
      <c r="U1600" s="21">
        <v>146684800</v>
      </c>
    </row>
    <row r="1601" spans="1:21" x14ac:dyDescent="0.25">
      <c r="A1601" s="2">
        <v>43983</v>
      </c>
      <c r="B1601" s="21">
        <v>182.53999328613281</v>
      </c>
      <c r="C1601" s="21">
        <v>183</v>
      </c>
      <c r="D1601" s="21">
        <v>181.46000671386719</v>
      </c>
      <c r="E1601" s="21">
        <v>182.83000183105469</v>
      </c>
      <c r="F1601" s="16">
        <f>(StockData[[#This Row],[Close]]-E1602)/E1602</f>
        <v>-2.2919408946538199E-3</v>
      </c>
      <c r="G1601" s="21">
        <v>22622400</v>
      </c>
      <c r="H1601" s="21">
        <f>IF(ISNUMBER(E1601),MAX($E$2:E1601),"")</f>
        <v>542.07000732421875</v>
      </c>
      <c r="I1601" s="21">
        <f>IF(AND(ISNUMBER(E1601),ISNUMBER(H1601)),E1601/H1601-1,"")</f>
        <v>-0.66271883822987121</v>
      </c>
      <c r="L1601"/>
      <c r="M1601"/>
      <c r="N1601" s="2">
        <v>43983</v>
      </c>
      <c r="O1601" s="21">
        <v>303.6199951171875</v>
      </c>
      <c r="P1601" s="21">
        <v>306.20999145507813</v>
      </c>
      <c r="Q1601" s="21">
        <v>303.05999755859375</v>
      </c>
      <c r="R1601" s="21">
        <v>305.54998779296875</v>
      </c>
      <c r="S1601">
        <v>55758300</v>
      </c>
      <c r="T1601" s="16">
        <f>(SP500_Data[[#This Row],[Close]]-R1602)/R1602</f>
        <v>4.0417338300061034E-3</v>
      </c>
      <c r="U1601" s="21">
        <v>131798300</v>
      </c>
    </row>
    <row r="1602" spans="1:21" x14ac:dyDescent="0.25">
      <c r="A1602" s="2">
        <v>43980</v>
      </c>
      <c r="B1602" s="21">
        <v>182.72999572753903</v>
      </c>
      <c r="C1602" s="21">
        <v>184.27000427246097</v>
      </c>
      <c r="D1602" s="21">
        <v>180.41000366210935</v>
      </c>
      <c r="E1602" s="21">
        <v>183.25</v>
      </c>
      <c r="F1602" s="16">
        <f>(StockData[[#This Row],[Close]]-E1603)/E1603</f>
        <v>1.019849043970365E-2</v>
      </c>
      <c r="G1602" s="21">
        <v>42130400</v>
      </c>
      <c r="H1602" s="21">
        <f>IF(ISNUMBER(E1602),MAX($E$2:E1602),"")</f>
        <v>542.07000732421875</v>
      </c>
      <c r="I1602" s="21">
        <f>IF(AND(ISNUMBER(E1602),ISNUMBER(H1602)),E1602/H1602-1,"")</f>
        <v>-0.66194403393656875</v>
      </c>
      <c r="L1602"/>
      <c r="M1602"/>
      <c r="N1602" s="2">
        <v>43980</v>
      </c>
      <c r="O1602" s="21">
        <v>302.45999145507813</v>
      </c>
      <c r="P1602" s="21">
        <v>304.95999145507813</v>
      </c>
      <c r="Q1602" s="21">
        <v>299.47000122070313</v>
      </c>
      <c r="R1602" s="21">
        <v>304.32000732421875</v>
      </c>
      <c r="S1602">
        <v>119090800</v>
      </c>
      <c r="T1602" s="16">
        <f>(SP500_Data[[#This Row],[Close]]-R1603)/R1603</f>
        <v>4.455906849114716E-3</v>
      </c>
      <c r="U1602" s="21">
        <v>121775000</v>
      </c>
    </row>
    <row r="1603" spans="1:21" x14ac:dyDescent="0.25">
      <c r="A1603" s="2">
        <v>43979</v>
      </c>
      <c r="B1603" s="21">
        <v>180.74000549316409</v>
      </c>
      <c r="C1603" s="21">
        <v>184.1499938964844</v>
      </c>
      <c r="D1603" s="21">
        <v>180.3800048828125</v>
      </c>
      <c r="E1603" s="21">
        <v>181.3999938964844</v>
      </c>
      <c r="F1603" s="16">
        <f>(StockData[[#This Row],[Close]]-E1604)/E1604</f>
        <v>-2.2551216523569368E-3</v>
      </c>
      <c r="G1603" s="21">
        <v>33810200</v>
      </c>
      <c r="H1603" s="21">
        <f>IF(ISNUMBER(E1603),MAX($E$2:E1603),"")</f>
        <v>542.07000732421875</v>
      </c>
      <c r="I1603" s="21">
        <f>IF(AND(ISNUMBER(E1603),ISNUMBER(H1603)),E1603/H1603-1,"")</f>
        <v>-0.66535688850981412</v>
      </c>
      <c r="L1603"/>
      <c r="M1603"/>
      <c r="N1603" s="2">
        <v>43979</v>
      </c>
      <c r="O1603" s="21">
        <v>304.64999389648438</v>
      </c>
      <c r="P1603" s="21">
        <v>306.83999633789063</v>
      </c>
      <c r="Q1603" s="21">
        <v>302.239990234375</v>
      </c>
      <c r="R1603" s="21">
        <v>302.97000122070313</v>
      </c>
      <c r="S1603">
        <v>90405200</v>
      </c>
      <c r="T1603" s="16">
        <f>(SP500_Data[[#This Row],[Close]]-R1604)/R1604</f>
        <v>-1.8449496288534437E-3</v>
      </c>
      <c r="U1603" s="21">
        <v>134143400</v>
      </c>
    </row>
    <row r="1604" spans="1:21" x14ac:dyDescent="0.25">
      <c r="A1604" s="2">
        <v>43978</v>
      </c>
      <c r="B1604" s="21">
        <v>180.19999694824219</v>
      </c>
      <c r="C1604" s="21">
        <v>181.99000549316409</v>
      </c>
      <c r="D1604" s="21">
        <v>176.60000610351563</v>
      </c>
      <c r="E1604" s="21">
        <v>181.80999755859375</v>
      </c>
      <c r="F1604" s="16">
        <f>(StockData[[#This Row],[Close]]-E1605)/E1605</f>
        <v>1.3217504251484867E-3</v>
      </c>
      <c r="G1604" s="21">
        <v>39517100</v>
      </c>
      <c r="H1604" s="21">
        <f>IF(ISNUMBER(E1604),MAX($E$2:E1604),"")</f>
        <v>542.07000732421875</v>
      </c>
      <c r="I1604" s="21">
        <f>IF(AND(ISNUMBER(E1604),ISNUMBER(H1604)),E1604/H1604-1,"")</f>
        <v>-0.66460052188452678</v>
      </c>
      <c r="L1604"/>
      <c r="M1604"/>
      <c r="N1604" s="2">
        <v>43978</v>
      </c>
      <c r="O1604" s="21">
        <v>302.1199951171875</v>
      </c>
      <c r="P1604" s="21">
        <v>303.57000732421875</v>
      </c>
      <c r="Q1604" s="21">
        <v>296.8699951171875</v>
      </c>
      <c r="R1604" s="21">
        <v>303.52999877929688</v>
      </c>
      <c r="S1604">
        <v>104817400</v>
      </c>
      <c r="T1604" s="16">
        <f>(SP500_Data[[#This Row],[Close]]-R1605)/R1605</f>
        <v>1.4879003633885779E-2</v>
      </c>
      <c r="U1604" s="21">
        <v>114839100</v>
      </c>
    </row>
    <row r="1605" spans="1:21" x14ac:dyDescent="0.25">
      <c r="A1605" s="2">
        <v>43977</v>
      </c>
      <c r="B1605" s="21">
        <v>186.33999633789065</v>
      </c>
      <c r="C1605" s="21">
        <v>186.5</v>
      </c>
      <c r="D1605" s="21">
        <v>181.1000061035156</v>
      </c>
      <c r="E1605" s="21">
        <v>181.57000732421875</v>
      </c>
      <c r="F1605" s="16">
        <f>(StockData[[#This Row],[Close]]-E1606)/E1606</f>
        <v>-1.0571561444545151E-2</v>
      </c>
      <c r="G1605" s="21">
        <v>36073600</v>
      </c>
      <c r="H1605" s="21">
        <f>IF(ISNUMBER(E1605),MAX($E$2:E1605),"")</f>
        <v>542.07000732421875</v>
      </c>
      <c r="I1605" s="21">
        <f>IF(AND(ISNUMBER(E1605),ISNUMBER(H1605)),E1605/H1605-1,"")</f>
        <v>-0.6650432511097788</v>
      </c>
      <c r="L1605"/>
      <c r="M1605"/>
      <c r="N1605" s="2">
        <v>43977</v>
      </c>
      <c r="O1605" s="21">
        <v>301.92999267578125</v>
      </c>
      <c r="P1605" s="21">
        <v>302.19000244140625</v>
      </c>
      <c r="Q1605" s="21">
        <v>295.45999145507813</v>
      </c>
      <c r="R1605" s="21">
        <v>299.07998657226563</v>
      </c>
      <c r="S1605">
        <v>88951400</v>
      </c>
      <c r="T1605" s="16">
        <f>(SP500_Data[[#This Row],[Close]]-R1606)/R1606</f>
        <v>1.2320552737543665E-2</v>
      </c>
      <c r="U1605" s="21">
        <v>189999200</v>
      </c>
    </row>
    <row r="1606" spans="1:21" x14ac:dyDescent="0.25">
      <c r="A1606" s="2">
        <v>43973</v>
      </c>
      <c r="B1606" s="21">
        <v>183.19000244140625</v>
      </c>
      <c r="C1606" s="21">
        <v>184.46000671386719</v>
      </c>
      <c r="D1606" s="21">
        <v>182.53999328613281</v>
      </c>
      <c r="E1606" s="21">
        <v>183.50999450683591</v>
      </c>
      <c r="F1606" s="16">
        <f>(StockData[[#This Row],[Close]]-E1607)/E1607</f>
        <v>4.3614367469372927E-4</v>
      </c>
      <c r="G1606" s="21">
        <v>20826900</v>
      </c>
      <c r="H1606" s="21">
        <f>IF(ISNUMBER(E1606),MAX($E$2:E1606),"")</f>
        <v>542.07000732421875</v>
      </c>
      <c r="I1606" s="21">
        <f>IF(AND(ISNUMBER(E1606),ISNUMBER(H1606)),E1606/H1606-1,"")</f>
        <v>-0.66146440122617534</v>
      </c>
      <c r="L1606"/>
      <c r="M1606"/>
      <c r="N1606" s="2">
        <v>43973</v>
      </c>
      <c r="O1606" s="21">
        <v>294.57000732421875</v>
      </c>
      <c r="P1606" s="21">
        <v>295.6300048828125</v>
      </c>
      <c r="Q1606" s="21">
        <v>293.22000122070313</v>
      </c>
      <c r="R1606" s="21">
        <v>295.44000244140625</v>
      </c>
      <c r="S1606">
        <v>63958200</v>
      </c>
      <c r="T1606" s="16">
        <f>(SP500_Data[[#This Row],[Close]]-R1607)/R1607</f>
        <v>1.899069280117169E-3</v>
      </c>
      <c r="U1606" s="21">
        <v>153774500</v>
      </c>
    </row>
    <row r="1607" spans="1:21" x14ac:dyDescent="0.25">
      <c r="A1607" s="2">
        <v>43972</v>
      </c>
      <c r="B1607" s="21">
        <v>185.3999938964844</v>
      </c>
      <c r="C1607" s="21">
        <v>186.66999816894531</v>
      </c>
      <c r="D1607" s="21">
        <v>183.28999328613281</v>
      </c>
      <c r="E1607" s="21">
        <v>183.42999267578125</v>
      </c>
      <c r="F1607" s="16">
        <f>(StockData[[#This Row],[Close]]-E1608)/E1608</f>
        <v>-1.2011262212331902E-2</v>
      </c>
      <c r="G1607" s="21">
        <v>29119500</v>
      </c>
      <c r="H1607" s="21">
        <f>IF(ISNUMBER(E1607),MAX($E$2:E1607),"")</f>
        <v>542.07000732421875</v>
      </c>
      <c r="I1607" s="21">
        <f>IF(AND(ISNUMBER(E1607),ISNUMBER(H1607)),E1607/H1607-1,"")</f>
        <v>-0.6616119870176298</v>
      </c>
      <c r="L1607"/>
      <c r="M1607"/>
      <c r="N1607" s="2">
        <v>43972</v>
      </c>
      <c r="O1607" s="21">
        <v>296.79000854492188</v>
      </c>
      <c r="P1607" s="21">
        <v>297.67001342773438</v>
      </c>
      <c r="Q1607" s="21">
        <v>293.69000244140625</v>
      </c>
      <c r="R1607" s="21">
        <v>294.8800048828125</v>
      </c>
      <c r="S1607">
        <v>78293900</v>
      </c>
      <c r="T1607" s="16">
        <f>(SP500_Data[[#This Row],[Close]]-R1608)/R1608</f>
        <v>-6.9039431634888354E-3</v>
      </c>
      <c r="U1607" s="21">
        <v>201427200</v>
      </c>
    </row>
    <row r="1608" spans="1:21" x14ac:dyDescent="0.25">
      <c r="A1608" s="2">
        <v>43971</v>
      </c>
      <c r="B1608" s="21">
        <v>184.80999755859375</v>
      </c>
      <c r="C1608" s="21">
        <v>185.8500061035156</v>
      </c>
      <c r="D1608" s="21">
        <v>183.94000244140625</v>
      </c>
      <c r="E1608" s="21">
        <v>185.66000366210935</v>
      </c>
      <c r="F1608" s="16">
        <f>(StockData[[#This Row],[Close]]-E1609)/E1609</f>
        <v>1.1054831592431393E-2</v>
      </c>
      <c r="G1608" s="21">
        <v>31261300</v>
      </c>
      <c r="H1608" s="21">
        <f>IF(ISNUMBER(E1608),MAX($E$2:E1608),"")</f>
        <v>542.07000732421875</v>
      </c>
      <c r="I1608" s="21">
        <f>IF(AND(ISNUMBER(E1608),ISNUMBER(H1608)),E1608/H1608-1,"")</f>
        <v>-0.65749810697225342</v>
      </c>
      <c r="L1608"/>
      <c r="M1608"/>
      <c r="N1608" s="2">
        <v>43971</v>
      </c>
      <c r="O1608" s="21">
        <v>295.82000732421875</v>
      </c>
      <c r="P1608" s="21">
        <v>297.8699951171875</v>
      </c>
      <c r="Q1608" s="21">
        <v>295.57000732421875</v>
      </c>
      <c r="R1608" s="21">
        <v>296.92999267578125</v>
      </c>
      <c r="S1608">
        <v>85861700</v>
      </c>
      <c r="T1608" s="16">
        <f>(SP500_Data[[#This Row],[Close]]-R1609)/R1609</f>
        <v>1.698801737966503E-2</v>
      </c>
      <c r="U1608" s="21">
        <v>188061200</v>
      </c>
    </row>
    <row r="1609" spans="1:21" x14ac:dyDescent="0.25">
      <c r="A1609" s="2">
        <v>43970</v>
      </c>
      <c r="B1609" s="21">
        <v>185.02999877929688</v>
      </c>
      <c r="C1609" s="21">
        <v>186.6000061035156</v>
      </c>
      <c r="D1609" s="21">
        <v>183.49000549316409</v>
      </c>
      <c r="E1609" s="21">
        <v>183.6300048828125</v>
      </c>
      <c r="F1609" s="16">
        <f>(StockData[[#This Row],[Close]]-E1610)/E1610</f>
        <v>-6.922279779063875E-3</v>
      </c>
      <c r="G1609" s="21">
        <v>26799100</v>
      </c>
      <c r="H1609" s="21">
        <f>IF(ISNUMBER(E1609),MAX($E$2:E1609),"")</f>
        <v>542.07000732421875</v>
      </c>
      <c r="I1609" s="21">
        <f>IF(AND(ISNUMBER(E1609),ISNUMBER(H1609)),E1609/H1609-1,"")</f>
        <v>-0.66124300846443784</v>
      </c>
      <c r="L1609"/>
      <c r="M1609"/>
      <c r="N1609" s="2">
        <v>43970</v>
      </c>
      <c r="O1609" s="21">
        <v>294.35000610351563</v>
      </c>
      <c r="P1609" s="21">
        <v>296.20999145507813</v>
      </c>
      <c r="Q1609" s="21">
        <v>291.95001220703125</v>
      </c>
      <c r="R1609" s="21">
        <v>291.97000122070313</v>
      </c>
      <c r="S1609">
        <v>95189300</v>
      </c>
      <c r="T1609" s="16">
        <f>(SP500_Data[[#This Row],[Close]]-R1610)/R1610</f>
        <v>-1.0271182302701271E-2</v>
      </c>
      <c r="U1609" s="21">
        <v>135561200</v>
      </c>
    </row>
    <row r="1610" spans="1:21" x14ac:dyDescent="0.25">
      <c r="A1610" s="2">
        <v>43969</v>
      </c>
      <c r="B1610" s="21">
        <v>185.75</v>
      </c>
      <c r="C1610" s="21">
        <v>186.19999694824219</v>
      </c>
      <c r="D1610" s="21">
        <v>183.96000671386719</v>
      </c>
      <c r="E1610" s="21">
        <v>184.91000366210935</v>
      </c>
      <c r="F1610" s="16">
        <f>(StockData[[#This Row],[Close]]-E1611)/E1611</f>
        <v>9.5544876884168014E-3</v>
      </c>
      <c r="G1610" s="21">
        <v>35264500</v>
      </c>
      <c r="H1610" s="21">
        <f>IF(ISNUMBER(E1610),MAX($E$2:E1610),"")</f>
        <v>542.07000732421875</v>
      </c>
      <c r="I1610" s="21">
        <f>IF(AND(ISNUMBER(E1610),ISNUMBER(H1610)),E1610/H1610-1,"")</f>
        <v>-0.65888169209938896</v>
      </c>
      <c r="L1610"/>
      <c r="M1610"/>
      <c r="N1610" s="2">
        <v>43969</v>
      </c>
      <c r="O1610" s="21">
        <v>293.04998779296875</v>
      </c>
      <c r="P1610" s="21">
        <v>296.75</v>
      </c>
      <c r="Q1610" s="21">
        <v>292.70001220703125</v>
      </c>
      <c r="R1610" s="21">
        <v>295</v>
      </c>
      <c r="S1610">
        <v>119703800</v>
      </c>
      <c r="T1610" s="16">
        <f>(SP500_Data[[#This Row],[Close]]-R1611)/R1611</f>
        <v>3.045969420806682E-2</v>
      </c>
      <c r="U1610" s="21">
        <v>177660400</v>
      </c>
    </row>
    <row r="1611" spans="1:21" x14ac:dyDescent="0.25">
      <c r="A1611" s="2">
        <v>43966</v>
      </c>
      <c r="B1611" s="21">
        <v>179.05999755859375</v>
      </c>
      <c r="C1611" s="21">
        <v>187.05999755859375</v>
      </c>
      <c r="D1611" s="21">
        <v>177</v>
      </c>
      <c r="E1611" s="21">
        <v>183.16000366210935</v>
      </c>
      <c r="F1611" s="16">
        <f>(StockData[[#This Row],[Close]]-E1612)/E1612</f>
        <v>1.4568242954611264E-2</v>
      </c>
      <c r="G1611" s="21">
        <v>46610400</v>
      </c>
      <c r="H1611" s="21">
        <f>IF(ISNUMBER(E1611),MAX($E$2:E1611),"")</f>
        <v>542.07000732421875</v>
      </c>
      <c r="I1611" s="21">
        <f>IF(AND(ISNUMBER(E1611),ISNUMBER(H1611)),E1611/H1611-1,"")</f>
        <v>-0.66211005739603834</v>
      </c>
      <c r="L1611"/>
      <c r="M1611"/>
      <c r="N1611" s="2">
        <v>43966</v>
      </c>
      <c r="O1611" s="21">
        <v>282.3699951171875</v>
      </c>
      <c r="P1611" s="21">
        <v>286.32998657226563</v>
      </c>
      <c r="Q1611" s="21">
        <v>281.33999633789063</v>
      </c>
      <c r="R1611" s="21">
        <v>286.27999877929688</v>
      </c>
      <c r="S1611">
        <v>111146300</v>
      </c>
      <c r="T1611" s="16">
        <f>(SP500_Data[[#This Row],[Close]]-R1612)/R1612</f>
        <v>4.5969665332568996E-3</v>
      </c>
      <c r="U1611" s="21">
        <v>189554600</v>
      </c>
    </row>
    <row r="1612" spans="1:21" x14ac:dyDescent="0.25">
      <c r="A1612" s="2">
        <v>43965</v>
      </c>
      <c r="B1612" s="21">
        <v>177.53999328613281</v>
      </c>
      <c r="C1612" s="21">
        <v>180.69000244140625</v>
      </c>
      <c r="D1612" s="21">
        <v>175.67999267578125</v>
      </c>
      <c r="E1612" s="21">
        <v>180.52999877929688</v>
      </c>
      <c r="F1612" s="16">
        <f>(StockData[[#This Row],[Close]]-E1613)/E1613</f>
        <v>4.3393534314151603E-3</v>
      </c>
      <c r="G1612" s="21">
        <v>41873900</v>
      </c>
      <c r="H1612" s="21">
        <f>IF(ISNUMBER(E1612),MAX($E$2:E1612),"")</f>
        <v>542.07000732421875</v>
      </c>
      <c r="I1612" s="21">
        <f>IF(AND(ISNUMBER(E1612),ISNUMBER(H1612)),E1612/H1612-1,"")</f>
        <v>-0.66696183824957567</v>
      </c>
      <c r="L1612"/>
      <c r="M1612"/>
      <c r="N1612" s="2">
        <v>43965</v>
      </c>
      <c r="O1612" s="21">
        <v>278.95001220703125</v>
      </c>
      <c r="P1612" s="21">
        <v>285.1099853515625</v>
      </c>
      <c r="Q1612" s="21">
        <v>272.989990234375</v>
      </c>
      <c r="R1612" s="21">
        <v>284.97000122070313</v>
      </c>
      <c r="S1612">
        <v>121977900</v>
      </c>
      <c r="T1612" s="16">
        <f>(SP500_Data[[#This Row],[Close]]-R1613)/R1613</f>
        <v>1.1967311946537018E-2</v>
      </c>
      <c r="U1612" s="21">
        <v>194881100</v>
      </c>
    </row>
    <row r="1613" spans="1:21" x14ac:dyDescent="0.25">
      <c r="A1613" s="2">
        <v>43964</v>
      </c>
      <c r="B1613" s="21">
        <v>182.55000305175781</v>
      </c>
      <c r="C1613" s="21">
        <v>184.05000305175781</v>
      </c>
      <c r="D1613" s="21">
        <v>176.53999328613281</v>
      </c>
      <c r="E1613" s="21">
        <v>179.75</v>
      </c>
      <c r="F1613" s="16">
        <f>(StockData[[#This Row],[Close]]-E1614)/E1614</f>
        <v>-1.5122429400613091E-2</v>
      </c>
      <c r="G1613" s="21">
        <v>44711500</v>
      </c>
      <c r="H1613" s="21">
        <f>IF(ISNUMBER(E1613),MAX($E$2:E1613),"")</f>
        <v>542.07000732421875</v>
      </c>
      <c r="I1613" s="21">
        <f>IF(AND(ISNUMBER(E1613),ISNUMBER(H1613)),E1613/H1613-1,"")</f>
        <v>-0.66840076452986763</v>
      </c>
      <c r="L1613"/>
      <c r="M1613"/>
      <c r="N1613" s="2">
        <v>43964</v>
      </c>
      <c r="O1613" s="21">
        <v>286.05999755859375</v>
      </c>
      <c r="P1613" s="21">
        <v>287.19000244140625</v>
      </c>
      <c r="Q1613" s="21">
        <v>278.95999145507813</v>
      </c>
      <c r="R1613" s="21">
        <v>281.60000610351563</v>
      </c>
      <c r="S1613">
        <v>144721100</v>
      </c>
      <c r="T1613" s="16">
        <f>(SP500_Data[[#This Row],[Close]]-R1614)/R1614</f>
        <v>-1.7685865583205933E-2</v>
      </c>
      <c r="U1613" s="21">
        <v>171369500</v>
      </c>
    </row>
    <row r="1614" spans="1:21" x14ac:dyDescent="0.25">
      <c r="A1614" s="2">
        <v>43963</v>
      </c>
      <c r="B1614" s="21">
        <v>186.80000305175781</v>
      </c>
      <c r="C1614" s="21">
        <v>187.03999328613281</v>
      </c>
      <c r="D1614" s="21">
        <v>182.30000305175781</v>
      </c>
      <c r="E1614" s="21">
        <v>182.50999450683591</v>
      </c>
      <c r="F1614" s="16">
        <f>(StockData[[#This Row],[Close]]-E1615)/E1615</f>
        <v>-2.2651873524139037E-2</v>
      </c>
      <c r="G1614" s="21">
        <v>32038200</v>
      </c>
      <c r="H1614" s="21">
        <f>IF(ISNUMBER(E1614),MAX($E$2:E1614),"")</f>
        <v>542.07000732421875</v>
      </c>
      <c r="I1614" s="21">
        <f>IF(AND(ISNUMBER(E1614),ISNUMBER(H1614)),E1614/H1614-1,"")</f>
        <v>-0.66330918139568928</v>
      </c>
      <c r="L1614"/>
      <c r="M1614"/>
      <c r="N1614" s="2">
        <v>43963</v>
      </c>
      <c r="O1614" s="21">
        <v>293.79000854492188</v>
      </c>
      <c r="P1614" s="21">
        <v>294.239990234375</v>
      </c>
      <c r="Q1614" s="21">
        <v>286.51998901367188</v>
      </c>
      <c r="R1614" s="21">
        <v>286.67001342773438</v>
      </c>
      <c r="S1614">
        <v>95870800</v>
      </c>
      <c r="T1614" s="16">
        <f>(SP500_Data[[#This Row],[Close]]-R1615)/R1615</f>
        <v>-1.9931578024839743E-2</v>
      </c>
      <c r="U1614" s="21">
        <v>224341200</v>
      </c>
    </row>
    <row r="1615" spans="1:21" x14ac:dyDescent="0.25">
      <c r="A1615" s="2">
        <v>43962</v>
      </c>
      <c r="B1615" s="21">
        <v>183.1499938964844</v>
      </c>
      <c r="C1615" s="21">
        <v>187.50999450683591</v>
      </c>
      <c r="D1615" s="21">
        <v>182.8500061035156</v>
      </c>
      <c r="E1615" s="21">
        <v>186.74000549316409</v>
      </c>
      <c r="F1615" s="16">
        <f>(StockData[[#This Row],[Close]]-E1616)/E1616</f>
        <v>1.1154499128659479E-2</v>
      </c>
      <c r="G1615" s="21">
        <v>30892700</v>
      </c>
      <c r="H1615" s="21">
        <f>IF(ISNUMBER(E1615),MAX($E$2:E1615),"")</f>
        <v>542.07000732421875</v>
      </c>
      <c r="I1615" s="21">
        <f>IF(AND(ISNUMBER(E1615),ISNUMBER(H1615)),E1615/H1615-1,"")</f>
        <v>-0.655505741011285</v>
      </c>
      <c r="L1615"/>
      <c r="M1615"/>
      <c r="N1615" s="2">
        <v>43962</v>
      </c>
      <c r="O1615" s="21">
        <v>290.33999633789063</v>
      </c>
      <c r="P1615" s="21">
        <v>294</v>
      </c>
      <c r="Q1615" s="21">
        <v>289.8800048828125</v>
      </c>
      <c r="R1615" s="21">
        <v>292.5</v>
      </c>
      <c r="S1615">
        <v>79514200</v>
      </c>
      <c r="T1615" s="16">
        <f>(SP500_Data[[#This Row],[Close]]-R1616)/R1616</f>
        <v>2.0516194122851305E-4</v>
      </c>
      <c r="U1615" s="21">
        <v>257632800</v>
      </c>
    </row>
    <row r="1616" spans="1:21" x14ac:dyDescent="0.25">
      <c r="A1616" s="2">
        <v>43959</v>
      </c>
      <c r="B1616" s="21">
        <v>184.97999572753903</v>
      </c>
      <c r="C1616" s="21">
        <v>185</v>
      </c>
      <c r="D1616" s="21">
        <v>183.36000061035156</v>
      </c>
      <c r="E1616" s="21">
        <v>184.67999267578125</v>
      </c>
      <c r="F1616" s="16">
        <f>(StockData[[#This Row],[Close]]-E1617)/E1617</f>
        <v>5.8822796098206322E-3</v>
      </c>
      <c r="G1616" s="21">
        <v>30877800</v>
      </c>
      <c r="H1616" s="21">
        <f>IF(ISNUMBER(E1616),MAX($E$2:E1616),"")</f>
        <v>542.07000732421875</v>
      </c>
      <c r="I1616" s="21">
        <f>IF(AND(ISNUMBER(E1616),ISNUMBER(H1616)),E1616/H1616-1,"")</f>
        <v>-0.65930601180573734</v>
      </c>
      <c r="L1616"/>
      <c r="M1616"/>
      <c r="N1616" s="2">
        <v>43959</v>
      </c>
      <c r="O1616" s="21">
        <v>291.08999633789063</v>
      </c>
      <c r="P1616" s="21">
        <v>292.95001220703125</v>
      </c>
      <c r="Q1616" s="21">
        <v>289.8599853515625</v>
      </c>
      <c r="R1616" s="21">
        <v>292.44000244140625</v>
      </c>
      <c r="S1616">
        <v>76452400</v>
      </c>
      <c r="T1616" s="16">
        <f>(SP500_Data[[#This Row],[Close]]-R1617)/R1617</f>
        <v>1.6546196770067315E-2</v>
      </c>
      <c r="U1616" s="21">
        <v>299430300</v>
      </c>
    </row>
    <row r="1617" spans="1:21" x14ac:dyDescent="0.25">
      <c r="A1617" s="2">
        <v>43958</v>
      </c>
      <c r="B1617" s="21">
        <v>184.16999816894531</v>
      </c>
      <c r="C1617" s="21">
        <v>184.55000305175781</v>
      </c>
      <c r="D1617" s="21">
        <v>182.58000183105469</v>
      </c>
      <c r="E1617" s="21">
        <v>183.6000061035156</v>
      </c>
      <c r="F1617" s="16">
        <f>(StockData[[#This Row],[Close]]-E1618)/E1618</f>
        <v>5.8070168531298566E-3</v>
      </c>
      <c r="G1617" s="21">
        <v>28316000</v>
      </c>
      <c r="H1617" s="21">
        <f>IF(ISNUMBER(E1617),MAX($E$2:E1617),"")</f>
        <v>542.07000732421875</v>
      </c>
      <c r="I1617" s="21">
        <f>IF(AND(ISNUMBER(E1617),ISNUMBER(H1617)),E1617/H1617-1,"")</f>
        <v>-0.66129834961759437</v>
      </c>
      <c r="L1617"/>
      <c r="M1617"/>
      <c r="N1617" s="2">
        <v>43958</v>
      </c>
      <c r="O1617" s="21">
        <v>287.75</v>
      </c>
      <c r="P1617" s="21">
        <v>289.77999877929688</v>
      </c>
      <c r="Q1617" s="21">
        <v>287.1300048828125</v>
      </c>
      <c r="R1617" s="21">
        <v>287.67999267578125</v>
      </c>
      <c r="S1617">
        <v>75250400</v>
      </c>
      <c r="T1617" s="16">
        <f>(SP500_Data[[#This Row],[Close]]-R1618)/R1618</f>
        <v>1.206681680134125E-2</v>
      </c>
      <c r="U1617" s="21">
        <v>235494500</v>
      </c>
    </row>
    <row r="1618" spans="1:21" x14ac:dyDescent="0.25">
      <c r="A1618" s="2">
        <v>43957</v>
      </c>
      <c r="B1618" s="21">
        <v>182.08000183105469</v>
      </c>
      <c r="C1618" s="21">
        <v>184.19999694824219</v>
      </c>
      <c r="D1618" s="21">
        <v>181.6300048828125</v>
      </c>
      <c r="E1618" s="21">
        <v>182.53999328613281</v>
      </c>
      <c r="F1618" s="16">
        <f>(StockData[[#This Row],[Close]]-E1619)/E1619</f>
        <v>9.8473048981509471E-3</v>
      </c>
      <c r="G1618" s="21">
        <v>32139300</v>
      </c>
      <c r="H1618" s="21">
        <f>IF(ISNUMBER(E1618),MAX($E$2:E1618),"")</f>
        <v>542.07000732421875</v>
      </c>
      <c r="I1618" s="21">
        <f>IF(AND(ISNUMBER(E1618),ISNUMBER(H1618)),E1618/H1618-1,"")</f>
        <v>-0.66325384024253276</v>
      </c>
      <c r="L1618"/>
      <c r="M1618"/>
      <c r="N1618" s="2">
        <v>43957</v>
      </c>
      <c r="O1618" s="21">
        <v>288.04000854492188</v>
      </c>
      <c r="P1618" s="21">
        <v>288.45999145507813</v>
      </c>
      <c r="Q1618" s="21">
        <v>283.77999877929688</v>
      </c>
      <c r="R1618" s="21">
        <v>284.25</v>
      </c>
      <c r="S1618">
        <v>73632600</v>
      </c>
      <c r="T1618" s="16">
        <f>(SP500_Data[[#This Row],[Close]]-R1619)/R1619</f>
        <v>-6.7787219150097344E-3</v>
      </c>
      <c r="U1618" s="21">
        <v>326025200</v>
      </c>
    </row>
    <row r="1619" spans="1:21" x14ac:dyDescent="0.25">
      <c r="A1619" s="2">
        <v>43956</v>
      </c>
      <c r="B1619" s="21">
        <v>180.6199951171875</v>
      </c>
      <c r="C1619" s="21">
        <v>183.6499938964844</v>
      </c>
      <c r="D1619" s="21">
        <v>179.89999389648438</v>
      </c>
      <c r="E1619" s="21">
        <v>180.75999450683591</v>
      </c>
      <c r="F1619" s="16">
        <f>(StockData[[#This Row],[Close]]-E1620)/E1620</f>
        <v>1.0735843258002217E-2</v>
      </c>
      <c r="G1619" s="21">
        <v>36839200</v>
      </c>
      <c r="H1619" s="21">
        <f>IF(ISNUMBER(E1619),MAX($E$2:E1619),"")</f>
        <v>542.07000732421875</v>
      </c>
      <c r="I1619" s="21">
        <f>IF(AND(ISNUMBER(E1619),ISNUMBER(H1619)),E1619/H1619-1,"")</f>
        <v>-0.66653754669233867</v>
      </c>
      <c r="L1619"/>
      <c r="M1619"/>
      <c r="N1619" s="2">
        <v>43956</v>
      </c>
      <c r="O1619" s="21">
        <v>286.6400146484375</v>
      </c>
      <c r="P1619" s="21">
        <v>289.25</v>
      </c>
      <c r="Q1619" s="21">
        <v>283.70999145507813</v>
      </c>
      <c r="R1619" s="21">
        <v>286.19000244140625</v>
      </c>
      <c r="S1619">
        <v>79569900</v>
      </c>
      <c r="T1619" s="16">
        <f>(SP500_Data[[#This Row],[Close]]-R1620)/R1620</f>
        <v>9.2393237984154577E-3</v>
      </c>
      <c r="U1619" s="21">
        <v>347158800</v>
      </c>
    </row>
    <row r="1620" spans="1:21" x14ac:dyDescent="0.25">
      <c r="A1620" s="2">
        <v>43955</v>
      </c>
      <c r="B1620" s="21">
        <v>174.49000549316406</v>
      </c>
      <c r="C1620" s="21">
        <v>179</v>
      </c>
      <c r="D1620" s="21">
        <v>173.80000305175781</v>
      </c>
      <c r="E1620" s="21">
        <v>178.83999633789063</v>
      </c>
      <c r="F1620" s="16">
        <f>(StockData[[#This Row],[Close]]-E1621)/E1621</f>
        <v>2.44600380049333E-2</v>
      </c>
      <c r="G1620" s="21">
        <v>30372900</v>
      </c>
      <c r="H1620" s="21">
        <f>IF(ISNUMBER(E1620),MAX($E$2:E1620),"")</f>
        <v>542.07000732421875</v>
      </c>
      <c r="I1620" s="21">
        <f>IF(AND(ISNUMBER(E1620),ISNUMBER(H1620)),E1620/H1620-1,"")</f>
        <v>-0.67007952123991199</v>
      </c>
      <c r="L1620"/>
      <c r="M1620"/>
      <c r="N1620" s="2">
        <v>43955</v>
      </c>
      <c r="O1620" s="21">
        <v>280.739990234375</v>
      </c>
      <c r="P1620" s="21">
        <v>283.89999389648438</v>
      </c>
      <c r="Q1620" s="21">
        <v>279.1300048828125</v>
      </c>
      <c r="R1620" s="21">
        <v>283.57000732421875</v>
      </c>
      <c r="S1620">
        <v>80873200</v>
      </c>
      <c r="T1620" s="16">
        <f>(SP500_Data[[#This Row],[Close]]-R1621)/R1621</f>
        <v>2.7582260890697992E-3</v>
      </c>
      <c r="U1620" s="21">
        <v>289322000</v>
      </c>
    </row>
    <row r="1621" spans="1:21" x14ac:dyDescent="0.25">
      <c r="A1621" s="2">
        <v>43952</v>
      </c>
      <c r="B1621" s="21">
        <v>175.80000305175781</v>
      </c>
      <c r="C1621" s="21">
        <v>178.63999938964844</v>
      </c>
      <c r="D1621" s="21">
        <v>174.00999450683594</v>
      </c>
      <c r="E1621" s="21">
        <v>174.57000732421875</v>
      </c>
      <c r="F1621" s="16">
        <f>(StockData[[#This Row],[Close]]-E1622)/E1622</f>
        <v>-2.5891407933803713E-2</v>
      </c>
      <c r="G1621" s="21">
        <v>39370500</v>
      </c>
      <c r="H1621" s="21">
        <f>IF(ISNUMBER(E1621),MAX($E$2:E1621),"")</f>
        <v>542.07000732421875</v>
      </c>
      <c r="I1621" s="21">
        <f>IF(AND(ISNUMBER(E1621),ISNUMBER(H1621)),E1621/H1621-1,"")</f>
        <v>-0.67795671229637633</v>
      </c>
      <c r="L1621"/>
      <c r="M1621"/>
      <c r="N1621" s="2">
        <v>43952</v>
      </c>
      <c r="O1621" s="21">
        <v>285.30999755859375</v>
      </c>
      <c r="P1621" s="21">
        <v>290.66000366210938</v>
      </c>
      <c r="Q1621" s="21">
        <v>281.51998901367188</v>
      </c>
      <c r="R1621" s="21">
        <v>282.79000854492188</v>
      </c>
      <c r="S1621">
        <v>125180000</v>
      </c>
      <c r="T1621" s="16">
        <f>(SP500_Data[[#This Row],[Close]]-R1622)/R1622</f>
        <v>-2.6473430702838245E-2</v>
      </c>
      <c r="U1621" s="21">
        <v>327597100</v>
      </c>
    </row>
    <row r="1622" spans="1:21" x14ac:dyDescent="0.25">
      <c r="A1622" s="2">
        <v>43951</v>
      </c>
      <c r="B1622" s="21">
        <v>180</v>
      </c>
      <c r="C1622" s="21">
        <v>180.3999938964844</v>
      </c>
      <c r="D1622" s="21">
        <v>176.22999572753906</v>
      </c>
      <c r="E1622" s="21">
        <v>179.21000671386719</v>
      </c>
      <c r="F1622" s="16">
        <f>(StockData[[#This Row],[Close]]-E1623)/E1623</f>
        <v>1.0032204878340757E-2</v>
      </c>
      <c r="G1622" s="21">
        <v>53875900</v>
      </c>
      <c r="H1622" s="21">
        <f>IF(ISNUMBER(E1622),MAX($E$2:E1622),"")</f>
        <v>542.07000732421875</v>
      </c>
      <c r="I1622" s="21">
        <f>IF(AND(ISNUMBER(E1622),ISNUMBER(H1622)),E1622/H1622-1,"")</f>
        <v>-0.66939693343579609</v>
      </c>
      <c r="L1622"/>
      <c r="M1622"/>
      <c r="N1622" s="2">
        <v>43951</v>
      </c>
      <c r="O1622" s="21">
        <v>291.70999145507813</v>
      </c>
      <c r="P1622" s="21">
        <v>293.32000732421875</v>
      </c>
      <c r="Q1622" s="21">
        <v>288.58999633789063</v>
      </c>
      <c r="R1622" s="21">
        <v>290.48001098632813</v>
      </c>
      <c r="S1622">
        <v>122901700</v>
      </c>
      <c r="T1622" s="16">
        <f>(SP500_Data[[#This Row],[Close]]-R1623)/R1623</f>
        <v>-9.3106665813202771E-3</v>
      </c>
      <c r="U1622" s="21">
        <v>262070500</v>
      </c>
    </row>
    <row r="1623" spans="1:21" x14ac:dyDescent="0.25">
      <c r="A1623" s="2">
        <v>43950</v>
      </c>
      <c r="B1623" s="21">
        <v>173.22000122070313</v>
      </c>
      <c r="C1623" s="21">
        <v>177.67999267578125</v>
      </c>
      <c r="D1623" s="21">
        <v>171.8800048828125</v>
      </c>
      <c r="E1623" s="21">
        <v>177.42999267578125</v>
      </c>
      <c r="F1623" s="16">
        <f>(StockData[[#This Row],[Close]]-E1624)/E1624</f>
        <v>4.4873654241459983E-2</v>
      </c>
      <c r="G1623" s="21">
        <v>51286600</v>
      </c>
      <c r="H1623" s="21">
        <f>IF(ISNUMBER(E1623),MAX($E$2:E1623),"")</f>
        <v>542.07000732421875</v>
      </c>
      <c r="I1623" s="21">
        <f>IF(AND(ISNUMBER(E1623),ISNUMBER(H1623)),E1623/H1623-1,"")</f>
        <v>-0.67268066803471349</v>
      </c>
      <c r="L1623"/>
      <c r="M1623"/>
      <c r="N1623" s="2">
        <v>43950</v>
      </c>
      <c r="O1623" s="21">
        <v>291.52999877929688</v>
      </c>
      <c r="P1623" s="21">
        <v>294.8800048828125</v>
      </c>
      <c r="Q1623" s="21">
        <v>290.41000366210938</v>
      </c>
      <c r="R1623" s="21">
        <v>293.20999145507813</v>
      </c>
      <c r="S1623">
        <v>118745600</v>
      </c>
      <c r="T1623" s="16">
        <f>(SP500_Data[[#This Row],[Close]]-R1624)/R1624</f>
        <v>2.617849081701085E-2</v>
      </c>
      <c r="U1623" s="21">
        <v>297240000</v>
      </c>
    </row>
    <row r="1624" spans="1:21" x14ac:dyDescent="0.25">
      <c r="A1624" s="2">
        <v>43949</v>
      </c>
      <c r="B1624" s="21">
        <v>175.58999633789063</v>
      </c>
      <c r="C1624" s="21">
        <v>175.66999816894531</v>
      </c>
      <c r="D1624" s="21">
        <v>169.38999938964844</v>
      </c>
      <c r="E1624" s="21">
        <v>169.80999755859375</v>
      </c>
      <c r="F1624" s="16">
        <f>(StockData[[#This Row],[Close]]-E1625)/E1625</f>
        <v>-2.43608469912132E-2</v>
      </c>
      <c r="G1624" s="21">
        <v>34392700</v>
      </c>
      <c r="H1624" s="21">
        <f>IF(ISNUMBER(E1624),MAX($E$2:E1624),"")</f>
        <v>542.07000732421875</v>
      </c>
      <c r="I1624" s="21">
        <f>IF(AND(ISNUMBER(E1624),ISNUMBER(H1624)),E1624/H1624-1,"")</f>
        <v>-0.68673788391869417</v>
      </c>
      <c r="L1624"/>
      <c r="M1624"/>
      <c r="N1624" s="2">
        <v>43949</v>
      </c>
      <c r="O1624" s="21">
        <v>291.01998901367188</v>
      </c>
      <c r="P1624" s="21">
        <v>291.39999389648438</v>
      </c>
      <c r="Q1624" s="21">
        <v>285.39999389648438</v>
      </c>
      <c r="R1624" s="21">
        <v>285.73001098632813</v>
      </c>
      <c r="S1624">
        <v>105270000</v>
      </c>
      <c r="T1624" s="16">
        <f>(SP500_Data[[#This Row],[Close]]-R1625)/R1625</f>
        <v>-4.5984213996645143E-3</v>
      </c>
      <c r="U1624" s="21">
        <v>329566100</v>
      </c>
    </row>
    <row r="1625" spans="1:21" x14ac:dyDescent="0.25">
      <c r="A1625" s="2">
        <v>43948</v>
      </c>
      <c r="B1625" s="21">
        <v>176.58999633789063</v>
      </c>
      <c r="C1625" s="21">
        <v>176.89999389648438</v>
      </c>
      <c r="D1625" s="21">
        <v>173.30000305175781</v>
      </c>
      <c r="E1625" s="21">
        <v>174.05000305175781</v>
      </c>
      <c r="F1625" s="16">
        <f>(StockData[[#This Row],[Close]]-E1626)/E1626</f>
        <v>-2.8645086866697978E-3</v>
      </c>
      <c r="G1625" s="21">
        <v>33194400</v>
      </c>
      <c r="H1625" s="21">
        <f>IF(ISNUMBER(E1625),MAX($E$2:E1625),"")</f>
        <v>542.07000732421875</v>
      </c>
      <c r="I1625" s="21">
        <f>IF(AND(ISNUMBER(E1625),ISNUMBER(H1625)),E1625/H1625-1,"")</f>
        <v>-0.67891600586627487</v>
      </c>
      <c r="L1625"/>
      <c r="M1625"/>
      <c r="N1625" s="2">
        <v>43948</v>
      </c>
      <c r="O1625" s="21">
        <v>285.1199951171875</v>
      </c>
      <c r="P1625" s="21">
        <v>288.26998901367188</v>
      </c>
      <c r="Q1625" s="21">
        <v>284.6199951171875</v>
      </c>
      <c r="R1625" s="21">
        <v>287.04998779296875</v>
      </c>
      <c r="S1625">
        <v>77896600</v>
      </c>
      <c r="T1625" s="16">
        <f>(SP500_Data[[#This Row],[Close]]-R1626)/R1626</f>
        <v>1.4418442077481669E-2</v>
      </c>
      <c r="U1625" s="21">
        <v>392220700</v>
      </c>
    </row>
    <row r="1626" spans="1:21" x14ac:dyDescent="0.25">
      <c r="A1626" s="2">
        <v>43945</v>
      </c>
      <c r="B1626" s="21">
        <v>172.05999755859375</v>
      </c>
      <c r="C1626" s="21">
        <v>174.55999755859375</v>
      </c>
      <c r="D1626" s="21">
        <v>170.71000671386719</v>
      </c>
      <c r="E1626" s="21">
        <v>174.55000305175781</v>
      </c>
      <c r="F1626" s="16">
        <f>(StockData[[#This Row],[Close]]-E1627)/E1627</f>
        <v>1.8259274975185105E-2</v>
      </c>
      <c r="G1626" s="21">
        <v>34277600</v>
      </c>
      <c r="H1626" s="21">
        <f>IF(ISNUMBER(E1626),MAX($E$2:E1626),"")</f>
        <v>542.07000732421875</v>
      </c>
      <c r="I1626" s="21">
        <f>IF(AND(ISNUMBER(E1626),ISNUMBER(H1626)),E1626/H1626-1,"")</f>
        <v>-0.67799361578151784</v>
      </c>
      <c r="L1626"/>
      <c r="M1626"/>
      <c r="N1626" s="2">
        <v>43945</v>
      </c>
      <c r="O1626" s="21">
        <v>280.73001098632813</v>
      </c>
      <c r="P1626" s="21">
        <v>283.70001220703125</v>
      </c>
      <c r="Q1626" s="21">
        <v>278.5</v>
      </c>
      <c r="R1626" s="21">
        <v>282.97000122070313</v>
      </c>
      <c r="S1626">
        <v>85063200</v>
      </c>
      <c r="T1626" s="16">
        <f>(SP500_Data[[#This Row],[Close]]-R1627)/R1627</f>
        <v>1.3938708741589432E-2</v>
      </c>
      <c r="U1626" s="21">
        <v>255316300</v>
      </c>
    </row>
    <row r="1627" spans="1:21" x14ac:dyDescent="0.25">
      <c r="A1627" s="2">
        <v>43944</v>
      </c>
      <c r="B1627" s="21">
        <v>174.11000061035156</v>
      </c>
      <c r="C1627" s="21">
        <v>175.05999755859375</v>
      </c>
      <c r="D1627" s="21">
        <v>170.91000366210938</v>
      </c>
      <c r="E1627" s="21">
        <v>171.41999816894531</v>
      </c>
      <c r="F1627" s="16">
        <f>(StockData[[#This Row],[Close]]-E1628)/E1628</f>
        <v>-1.2102386190690715E-2</v>
      </c>
      <c r="G1627" s="21">
        <v>32790800</v>
      </c>
      <c r="H1627" s="21">
        <f>IF(ISNUMBER(E1627),MAX($E$2:E1627),"")</f>
        <v>542.07000732421875</v>
      </c>
      <c r="I1627" s="21">
        <f>IF(AND(ISNUMBER(E1627),ISNUMBER(H1627)),E1627/H1627-1,"")</f>
        <v>-0.6837677867198122</v>
      </c>
      <c r="L1627"/>
      <c r="M1627"/>
      <c r="N1627" s="2">
        <v>43944</v>
      </c>
      <c r="O1627" s="21">
        <v>280.489990234375</v>
      </c>
      <c r="P1627" s="21">
        <v>283.94000244140625</v>
      </c>
      <c r="Q1627" s="21">
        <v>278.75</v>
      </c>
      <c r="R1627" s="21">
        <v>279.07998657226563</v>
      </c>
      <c r="S1627">
        <v>104709700</v>
      </c>
      <c r="T1627" s="16">
        <f>(SP500_Data[[#This Row],[Close]]-R1628)/R1628</f>
        <v>-7.1728881448232358E-5</v>
      </c>
      <c r="U1627" s="21">
        <v>276444100</v>
      </c>
    </row>
    <row r="1628" spans="1:21" x14ac:dyDescent="0.25">
      <c r="A1628" s="2">
        <v>43943</v>
      </c>
      <c r="B1628" s="21">
        <v>171.38999938964844</v>
      </c>
      <c r="C1628" s="21">
        <v>174</v>
      </c>
      <c r="D1628" s="21">
        <v>170.82000732421875</v>
      </c>
      <c r="E1628" s="21">
        <v>173.52000427246094</v>
      </c>
      <c r="F1628" s="16">
        <f>(StockData[[#This Row],[Close]]-E1629)/E1629</f>
        <v>3.3964942792727423E-2</v>
      </c>
      <c r="G1628" s="21">
        <v>34620200</v>
      </c>
      <c r="H1628" s="21">
        <f>IF(ISNUMBER(E1628),MAX($E$2:E1628),"")</f>
        <v>542.07000732421875</v>
      </c>
      <c r="I1628" s="21">
        <f>IF(AND(ISNUMBER(E1628),ISNUMBER(H1628)),E1628/H1628-1,"")</f>
        <v>-0.67989373710418832</v>
      </c>
      <c r="L1628"/>
      <c r="M1628"/>
      <c r="N1628" s="2">
        <v>43943</v>
      </c>
      <c r="O1628" s="21">
        <v>278.35000610351563</v>
      </c>
      <c r="P1628" s="21">
        <v>281</v>
      </c>
      <c r="Q1628" s="21">
        <v>276.91000366210938</v>
      </c>
      <c r="R1628" s="21">
        <v>279.10000610351563</v>
      </c>
      <c r="S1628">
        <v>92951600</v>
      </c>
      <c r="T1628" s="16">
        <f>(SP500_Data[[#This Row],[Close]]-R1629)/R1629</f>
        <v>2.2194540612888714E-2</v>
      </c>
      <c r="U1628" s="21">
        <v>309417300</v>
      </c>
    </row>
    <row r="1629" spans="1:21" x14ac:dyDescent="0.25">
      <c r="A1629" s="2">
        <v>43942</v>
      </c>
      <c r="B1629" s="21">
        <v>173.5</v>
      </c>
      <c r="C1629" s="21">
        <v>173.66999816894531</v>
      </c>
      <c r="D1629" s="21">
        <v>166.11000061035156</v>
      </c>
      <c r="E1629" s="21">
        <v>167.82000732421875</v>
      </c>
      <c r="F1629" s="16">
        <f>(StockData[[#This Row],[Close]]-E1630)/E1630</f>
        <v>-4.1357193735546166E-2</v>
      </c>
      <c r="G1629" s="21">
        <v>56203700</v>
      </c>
      <c r="H1629" s="21">
        <f>IF(ISNUMBER(E1629),MAX($E$2:E1629),"")</f>
        <v>542.07000732421875</v>
      </c>
      <c r="I1629" s="21">
        <f>IF(AND(ISNUMBER(E1629),ISNUMBER(H1629)),E1629/H1629-1,"")</f>
        <v>-0.69040897844059557</v>
      </c>
      <c r="L1629"/>
      <c r="M1629"/>
      <c r="N1629" s="2">
        <v>43942</v>
      </c>
      <c r="O1629" s="21">
        <v>276.73001098632813</v>
      </c>
      <c r="P1629" s="21">
        <v>278.04000854492188</v>
      </c>
      <c r="Q1629" s="21">
        <v>272.01998901367188</v>
      </c>
      <c r="R1629" s="21">
        <v>273.04000854492188</v>
      </c>
      <c r="S1629">
        <v>126385700</v>
      </c>
      <c r="T1629" s="16">
        <f>(SP500_Data[[#This Row],[Close]]-R1630)/R1630</f>
        <v>-3.0363251195576181E-2</v>
      </c>
      <c r="U1629" s="21">
        <v>228667200</v>
      </c>
    </row>
    <row r="1630" spans="1:21" x14ac:dyDescent="0.25">
      <c r="A1630" s="2">
        <v>43941</v>
      </c>
      <c r="B1630" s="21">
        <v>176.6300048828125</v>
      </c>
      <c r="C1630" s="21">
        <v>178.75</v>
      </c>
      <c r="D1630" s="21">
        <v>174.99000549316406</v>
      </c>
      <c r="E1630" s="21">
        <v>175.05999755859375</v>
      </c>
      <c r="F1630" s="16">
        <f>(StockData[[#This Row],[Close]]-E1631)/E1631</f>
        <v>-1.9820875833957724E-2</v>
      </c>
      <c r="G1630" s="21">
        <v>36669600</v>
      </c>
      <c r="H1630" s="21">
        <f>IF(ISNUMBER(E1630),MAX($E$2:E1630),"")</f>
        <v>542.07000732421875</v>
      </c>
      <c r="I1630" s="21">
        <f>IF(AND(ISNUMBER(E1630),ISNUMBER(H1630)),E1630/H1630-1,"")</f>
        <v>-0.6770527880287458</v>
      </c>
      <c r="L1630"/>
      <c r="M1630"/>
      <c r="N1630" s="2">
        <v>43941</v>
      </c>
      <c r="O1630" s="21">
        <v>282.6099853515625</v>
      </c>
      <c r="P1630" s="21">
        <v>286.79000854492188</v>
      </c>
      <c r="Q1630" s="21">
        <v>281.35000610351563</v>
      </c>
      <c r="R1630" s="21">
        <v>281.58999633789063</v>
      </c>
      <c r="S1630">
        <v>100109300</v>
      </c>
      <c r="T1630" s="16">
        <f>(SP500_Data[[#This Row],[Close]]-R1631)/R1631</f>
        <v>-1.7617980925449982E-2</v>
      </c>
      <c r="U1630" s="21">
        <v>186366800</v>
      </c>
    </row>
    <row r="1631" spans="1:21" x14ac:dyDescent="0.25">
      <c r="A1631" s="2">
        <v>43938</v>
      </c>
      <c r="B1631" s="21">
        <v>179.5</v>
      </c>
      <c r="C1631" s="21">
        <v>180</v>
      </c>
      <c r="D1631" s="21">
        <v>175.8699951171875</v>
      </c>
      <c r="E1631" s="21">
        <v>178.60000610351563</v>
      </c>
      <c r="F1631" s="16">
        <f>(StockData[[#This Row],[Close]]-E1632)/E1632</f>
        <v>8.811640739623804E-3</v>
      </c>
      <c r="G1631" s="21">
        <v>52765600</v>
      </c>
      <c r="H1631" s="21">
        <f>IF(ISNUMBER(E1631),MAX($E$2:E1631),"")</f>
        <v>542.07000732421875</v>
      </c>
      <c r="I1631" s="21">
        <f>IF(AND(ISNUMBER(E1631),ISNUMBER(H1631)),E1631/H1631-1,"")</f>
        <v>-0.670522250465164</v>
      </c>
      <c r="L1631"/>
      <c r="M1631"/>
      <c r="N1631" s="2">
        <v>43938</v>
      </c>
      <c r="O1631" s="21">
        <v>285.3800048828125</v>
      </c>
      <c r="P1631" s="21">
        <v>287.29998779296875</v>
      </c>
      <c r="Q1631" s="21">
        <v>282.39999389648438</v>
      </c>
      <c r="R1631" s="21">
        <v>286.6400146484375</v>
      </c>
      <c r="S1631">
        <v>146684800</v>
      </c>
      <c r="T1631" s="16">
        <f>(SP500_Data[[#This Row],[Close]]-R1632)/R1632</f>
        <v>2.7015436689475942E-2</v>
      </c>
      <c r="U1631" s="21">
        <v>176613400</v>
      </c>
    </row>
    <row r="1632" spans="1:21" x14ac:dyDescent="0.25">
      <c r="A1632" s="2">
        <v>43937</v>
      </c>
      <c r="B1632" s="21">
        <v>174.30000305175781</v>
      </c>
      <c r="C1632" s="21">
        <v>177.27999877929688</v>
      </c>
      <c r="D1632" s="21">
        <v>172.89999389648438</v>
      </c>
      <c r="E1632" s="21">
        <v>177.03999328613281</v>
      </c>
      <c r="F1632" s="16">
        <f>(StockData[[#This Row],[Close]]-E1633)/E1633</f>
        <v>3.002087652277171E-2</v>
      </c>
      <c r="G1632" s="21">
        <v>50479600</v>
      </c>
      <c r="H1632" s="21">
        <f>IF(ISNUMBER(E1632),MAX($E$2:E1632),"")</f>
        <v>542.07000732421875</v>
      </c>
      <c r="I1632" s="21">
        <f>IF(AND(ISNUMBER(E1632),ISNUMBER(H1632)),E1632/H1632-1,"")</f>
        <v>-0.67340013117485942</v>
      </c>
      <c r="L1632"/>
      <c r="M1632"/>
      <c r="N1632" s="2">
        <v>43937</v>
      </c>
      <c r="O1632" s="21">
        <v>279.14999389648438</v>
      </c>
      <c r="P1632" s="21">
        <v>280.02999877929688</v>
      </c>
      <c r="Q1632" s="21">
        <v>275.760009765625</v>
      </c>
      <c r="R1632" s="21">
        <v>279.10000610351563</v>
      </c>
      <c r="S1632">
        <v>131798300</v>
      </c>
      <c r="T1632" s="16">
        <f>(SP500_Data[[#This Row],[Close]]-R1633)/R1633</f>
        <v>4.8242954017078243E-3</v>
      </c>
      <c r="U1632" s="21">
        <v>300139100</v>
      </c>
    </row>
    <row r="1633" spans="1:21" x14ac:dyDescent="0.25">
      <c r="A1633" s="2">
        <v>43936</v>
      </c>
      <c r="B1633" s="21">
        <v>171.19999694824219</v>
      </c>
      <c r="C1633" s="21">
        <v>173.57000732421875</v>
      </c>
      <c r="D1633" s="21">
        <v>169.24000549316406</v>
      </c>
      <c r="E1633" s="21">
        <v>171.8800048828125</v>
      </c>
      <c r="F1633" s="16">
        <f>(StockData[[#This Row],[Close]]-E1634)/E1634</f>
        <v>-1.0477789852650342E-2</v>
      </c>
      <c r="G1633" s="21">
        <v>40940800</v>
      </c>
      <c r="H1633" s="21">
        <f>IF(ISNUMBER(E1633),MAX($E$2:E1633),"")</f>
        <v>542.07000732421875</v>
      </c>
      <c r="I1633" s="21">
        <f>IF(AND(ISNUMBER(E1633),ISNUMBER(H1633)),E1633/H1633-1,"")</f>
        <v>-0.68291917545622671</v>
      </c>
      <c r="L1633"/>
      <c r="M1633"/>
      <c r="N1633" s="2">
        <v>43936</v>
      </c>
      <c r="O1633" s="21">
        <v>277.57000732421875</v>
      </c>
      <c r="P1633" s="21">
        <v>283.94000244140625</v>
      </c>
      <c r="Q1633" s="21">
        <v>275.45999145507813</v>
      </c>
      <c r="R1633" s="21">
        <v>277.760009765625</v>
      </c>
      <c r="S1633">
        <v>121775000</v>
      </c>
      <c r="T1633" s="16">
        <f>(SP500_Data[[#This Row],[Close]]-R1634)/R1634</f>
        <v>-2.1248101052656936E-2</v>
      </c>
      <c r="U1633" s="21">
        <v>238703600</v>
      </c>
    </row>
    <row r="1634" spans="1:21" x14ac:dyDescent="0.25">
      <c r="A1634" s="2">
        <v>43935</v>
      </c>
      <c r="B1634" s="21">
        <v>169</v>
      </c>
      <c r="C1634" s="21">
        <v>173.75</v>
      </c>
      <c r="D1634" s="21">
        <v>168</v>
      </c>
      <c r="E1634" s="21">
        <v>173.69999694824219</v>
      </c>
      <c r="F1634" s="16">
        <f>(StockData[[#This Row],[Close]]-E1635)/E1635</f>
        <v>4.9483431292531306E-2</v>
      </c>
      <c r="G1634" s="21">
        <v>52874300</v>
      </c>
      <c r="H1634" s="21">
        <f>IF(ISNUMBER(E1634),MAX($E$2:E1634),"")</f>
        <v>542.07000732421875</v>
      </c>
      <c r="I1634" s="21">
        <f>IF(AND(ISNUMBER(E1634),ISNUMBER(H1634)),E1634/H1634-1,"")</f>
        <v>-0.67956169018524926</v>
      </c>
      <c r="L1634"/>
      <c r="M1634"/>
      <c r="N1634" s="2">
        <v>43935</v>
      </c>
      <c r="O1634" s="21">
        <v>280.98001098632813</v>
      </c>
      <c r="P1634" s="21">
        <v>284.89999389648438</v>
      </c>
      <c r="Q1634" s="21">
        <v>275.510009765625</v>
      </c>
      <c r="R1634" s="21">
        <v>283.79000854492188</v>
      </c>
      <c r="S1634">
        <v>134143400</v>
      </c>
      <c r="T1634" s="16">
        <f>(SP500_Data[[#This Row],[Close]]-R1635)/R1635</f>
        <v>2.9492870836560912E-2</v>
      </c>
      <c r="U1634" s="21">
        <v>384975800</v>
      </c>
    </row>
    <row r="1635" spans="1:21" x14ac:dyDescent="0.25">
      <c r="A1635" s="2">
        <v>43934</v>
      </c>
      <c r="B1635" s="21">
        <v>164.35000610351563</v>
      </c>
      <c r="C1635" s="21">
        <v>165.57000732421875</v>
      </c>
      <c r="D1635" s="21">
        <v>162.30000305175781</v>
      </c>
      <c r="E1635" s="21">
        <v>165.50999450683594</v>
      </c>
      <c r="F1635" s="16">
        <f>(StockData[[#This Row],[Close]]-E1636)/E1636</f>
        <v>2.2404936330082887E-3</v>
      </c>
      <c r="G1635" s="21">
        <v>41905300</v>
      </c>
      <c r="H1635" s="21">
        <f>IF(ISNUMBER(E1635),MAX($E$2:E1635),"")</f>
        <v>542.07000732421875</v>
      </c>
      <c r="I1635" s="21">
        <f>IF(AND(ISNUMBER(E1635),ISNUMBER(H1635)),E1635/H1635-1,"")</f>
        <v>-0.6946704442774263</v>
      </c>
      <c r="L1635"/>
      <c r="M1635"/>
      <c r="N1635" s="2">
        <v>43934</v>
      </c>
      <c r="O1635" s="21">
        <v>277.1400146484375</v>
      </c>
      <c r="P1635" s="21">
        <v>277.510009765625</v>
      </c>
      <c r="Q1635" s="21">
        <v>271.41000366210938</v>
      </c>
      <c r="R1635" s="21">
        <v>275.66000366210938</v>
      </c>
      <c r="S1635">
        <v>114839100</v>
      </c>
      <c r="T1635" s="16">
        <f>(SP500_Data[[#This Row],[Close]]-R1636)/R1636</f>
        <v>-9.1301525286477999E-3</v>
      </c>
      <c r="U1635" s="21">
        <v>284353500</v>
      </c>
    </row>
    <row r="1636" spans="1:21" x14ac:dyDescent="0.25">
      <c r="A1636" s="2">
        <v>43930</v>
      </c>
      <c r="B1636" s="21">
        <v>166.36000061035156</v>
      </c>
      <c r="C1636" s="21">
        <v>167.3699951171875</v>
      </c>
      <c r="D1636" s="21">
        <v>163.33000183105469</v>
      </c>
      <c r="E1636" s="21">
        <v>165.13999938964844</v>
      </c>
      <c r="F1636" s="16">
        <f>(StockData[[#This Row],[Close]]-E1637)/E1637</f>
        <v>6.052508048449634E-5</v>
      </c>
      <c r="G1636" s="21">
        <v>51385100</v>
      </c>
      <c r="H1636" s="21">
        <f>IF(ISNUMBER(E1636),MAX($E$2:E1636),"")</f>
        <v>542.07000732421875</v>
      </c>
      <c r="I1636" s="21">
        <f>IF(AND(ISNUMBER(E1636),ISNUMBER(H1636)),E1636/H1636-1,"")</f>
        <v>-0.69535300393243094</v>
      </c>
      <c r="L1636"/>
      <c r="M1636"/>
      <c r="N1636" s="2">
        <v>43930</v>
      </c>
      <c r="O1636" s="21">
        <v>277.57998657226563</v>
      </c>
      <c r="P1636" s="21">
        <v>281.20001220703125</v>
      </c>
      <c r="Q1636" s="21">
        <v>275.47000122070313</v>
      </c>
      <c r="R1636" s="21">
        <v>278.20001220703125</v>
      </c>
      <c r="S1636">
        <v>189999200</v>
      </c>
      <c r="T1636" s="16">
        <f>(SP500_Data[[#This Row],[Close]]-R1637)/R1637</f>
        <v>1.5217361041894155E-2</v>
      </c>
      <c r="U1636" s="21">
        <v>194773800</v>
      </c>
    </row>
    <row r="1637" spans="1:21" x14ac:dyDescent="0.25">
      <c r="A1637" s="2">
        <v>43929</v>
      </c>
      <c r="B1637" s="21">
        <v>165.66999816894531</v>
      </c>
      <c r="C1637" s="21">
        <v>166.66999816894531</v>
      </c>
      <c r="D1637" s="21">
        <v>163.5</v>
      </c>
      <c r="E1637" s="21">
        <v>165.1300048828125</v>
      </c>
      <c r="F1637" s="16">
        <f>(StockData[[#This Row],[Close]]-E1638)/E1638</f>
        <v>1.0031190498167853E-2</v>
      </c>
      <c r="G1637" s="21">
        <v>48318200</v>
      </c>
      <c r="H1637" s="21">
        <f>IF(ISNUMBER(E1637),MAX($E$2:E1637),"")</f>
        <v>542.07000732421875</v>
      </c>
      <c r="I1637" s="21">
        <f>IF(AND(ISNUMBER(E1637),ISNUMBER(H1637)),E1637/H1637-1,"")</f>
        <v>-0.69537144160044595</v>
      </c>
      <c r="L1637"/>
      <c r="M1637"/>
      <c r="N1637" s="2">
        <v>43929</v>
      </c>
      <c r="O1637" s="21">
        <v>267.95999145507813</v>
      </c>
      <c r="P1637" s="21">
        <v>276</v>
      </c>
      <c r="Q1637" s="21">
        <v>265.25</v>
      </c>
      <c r="R1637" s="21">
        <v>274.02999877929688</v>
      </c>
      <c r="S1637">
        <v>153774500</v>
      </c>
      <c r="T1637" s="16">
        <f>(SP500_Data[[#This Row],[Close]]-R1638)/R1638</f>
        <v>3.3568414485633843E-2</v>
      </c>
      <c r="U1637" s="21">
        <v>218913200</v>
      </c>
    </row>
    <row r="1638" spans="1:21" x14ac:dyDescent="0.25">
      <c r="A1638" s="2">
        <v>43928</v>
      </c>
      <c r="B1638" s="21">
        <v>169.58999633789063</v>
      </c>
      <c r="C1638" s="21">
        <v>170</v>
      </c>
      <c r="D1638" s="21">
        <v>163.25999450683594</v>
      </c>
      <c r="E1638" s="21">
        <v>163.49000549316406</v>
      </c>
      <c r="F1638" s="16">
        <f>(StockData[[#This Row],[Close]]-E1639)/E1639</f>
        <v>-1.0770247070136232E-2</v>
      </c>
      <c r="G1638" s="21">
        <v>62769000</v>
      </c>
      <c r="H1638" s="21">
        <f>IF(ISNUMBER(E1638),MAX($E$2:E1638),"")</f>
        <v>542.07000732421875</v>
      </c>
      <c r="I1638" s="21">
        <f>IF(AND(ISNUMBER(E1638),ISNUMBER(H1638)),E1638/H1638-1,"")</f>
        <v>-0.69839687995248423</v>
      </c>
      <c r="L1638"/>
      <c r="M1638"/>
      <c r="N1638" s="2">
        <v>43928</v>
      </c>
      <c r="O1638" s="21">
        <v>274.20999145507813</v>
      </c>
      <c r="P1638" s="21">
        <v>275.02999877929688</v>
      </c>
      <c r="Q1638" s="21">
        <v>264.8900146484375</v>
      </c>
      <c r="R1638" s="21">
        <v>265.1300048828125</v>
      </c>
      <c r="S1638">
        <v>201427200</v>
      </c>
      <c r="T1638" s="16">
        <f>(SP500_Data[[#This Row],[Close]]-R1639)/R1639</f>
        <v>1.0194802770663487E-3</v>
      </c>
      <c r="U1638" s="21">
        <v>161088400</v>
      </c>
    </row>
    <row r="1639" spans="1:21" x14ac:dyDescent="0.25">
      <c r="A1639" s="2">
        <v>43927</v>
      </c>
      <c r="B1639" s="21">
        <v>160.32000732421875</v>
      </c>
      <c r="C1639" s="21">
        <v>166.5</v>
      </c>
      <c r="D1639" s="21">
        <v>157.58000183105469</v>
      </c>
      <c r="E1639" s="21">
        <v>165.27000427246094</v>
      </c>
      <c r="F1639" s="16">
        <f>(StockData[[#This Row],[Close]]-E1640)/E1640</f>
        <v>7.4367823605504119E-2</v>
      </c>
      <c r="G1639" s="21">
        <v>67111700</v>
      </c>
      <c r="H1639" s="21">
        <f>IF(ISNUMBER(E1639),MAX($E$2:E1639),"")</f>
        <v>542.07000732421875</v>
      </c>
      <c r="I1639" s="21">
        <f>IF(AND(ISNUMBER(E1639),ISNUMBER(H1639)),E1639/H1639-1,"")</f>
        <v>-0.69511317350267832</v>
      </c>
      <c r="L1639"/>
      <c r="M1639"/>
      <c r="N1639" s="2">
        <v>43927</v>
      </c>
      <c r="O1639" s="21">
        <v>257.83999633789063</v>
      </c>
      <c r="P1639" s="21">
        <v>267</v>
      </c>
      <c r="Q1639" s="21">
        <v>248.16999816894531</v>
      </c>
      <c r="R1639" s="21">
        <v>264.8599853515625</v>
      </c>
      <c r="S1639">
        <v>188061200</v>
      </c>
      <c r="T1639" s="16">
        <f>(SP500_Data[[#This Row],[Close]]-R1640)/R1640</f>
        <v>6.7166214376792918E-2</v>
      </c>
      <c r="U1639" s="21">
        <v>113788200</v>
      </c>
    </row>
    <row r="1640" spans="1:21" x14ac:dyDescent="0.25">
      <c r="A1640" s="2">
        <v>43924</v>
      </c>
      <c r="B1640" s="21">
        <v>155.10000610351563</v>
      </c>
      <c r="C1640" s="21">
        <v>157.3800048828125</v>
      </c>
      <c r="D1640" s="21">
        <v>152.19000244140625</v>
      </c>
      <c r="E1640" s="21">
        <v>153.83000183105469</v>
      </c>
      <c r="F1640" s="16">
        <f>(StockData[[#This Row],[Close]]-E1641)/E1641</f>
        <v>-9.2103099727875413E-3</v>
      </c>
      <c r="G1640" s="21">
        <v>41243300</v>
      </c>
      <c r="H1640" s="21">
        <f>IF(ISNUMBER(E1640),MAX($E$2:E1640),"")</f>
        <v>542.07000732421875</v>
      </c>
      <c r="I1640" s="21">
        <f>IF(AND(ISNUMBER(E1640),ISNUMBER(H1640)),E1640/H1640-1,"")</f>
        <v>-0.71621746314577583</v>
      </c>
      <c r="L1640"/>
      <c r="M1640"/>
      <c r="N1640" s="2">
        <v>43924</v>
      </c>
      <c r="O1640" s="21">
        <v>250.75999450683591</v>
      </c>
      <c r="P1640" s="21">
        <v>253.32000732421875</v>
      </c>
      <c r="Q1640" s="21">
        <v>245.22000122070313</v>
      </c>
      <c r="R1640" s="21">
        <v>248.19000244140625</v>
      </c>
      <c r="S1640">
        <v>135561200</v>
      </c>
      <c r="T1640" s="16">
        <f>(SP500_Data[[#This Row],[Close]]-R1641)/R1641</f>
        <v>-1.4454192761712345E-2</v>
      </c>
      <c r="U1640" s="21">
        <v>74163400</v>
      </c>
    </row>
    <row r="1641" spans="1:21" x14ac:dyDescent="0.25">
      <c r="A1641" s="2">
        <v>43923</v>
      </c>
      <c r="B1641" s="21">
        <v>151.86000061035156</v>
      </c>
      <c r="C1641" s="21">
        <v>155.47999572753906</v>
      </c>
      <c r="D1641" s="21">
        <v>150.36000061035156</v>
      </c>
      <c r="E1641" s="21">
        <v>155.25999450683594</v>
      </c>
      <c r="F1641" s="16">
        <f>(StockData[[#This Row],[Close]]-E1642)/E1642</f>
        <v>2.0708657444249646E-2</v>
      </c>
      <c r="G1641" s="21">
        <v>49630700</v>
      </c>
      <c r="H1641" s="21">
        <f>IF(ISNUMBER(E1641),MAX($E$2:E1641),"")</f>
        <v>542.07000732421875</v>
      </c>
      <c r="I1641" s="21">
        <f>IF(AND(ISNUMBER(E1641),ISNUMBER(H1641)),E1641/H1641-1,"")</f>
        <v>-0.7135794410149443</v>
      </c>
      <c r="L1641"/>
      <c r="M1641"/>
      <c r="N1641" s="2">
        <v>43923</v>
      </c>
      <c r="O1641" s="21">
        <v>245.19000244140625</v>
      </c>
      <c r="P1641" s="21">
        <v>252.67999267578125</v>
      </c>
      <c r="Q1641" s="21">
        <v>244.58999633789065</v>
      </c>
      <c r="R1641" s="21">
        <v>251.83000183105469</v>
      </c>
      <c r="S1641">
        <v>177660400</v>
      </c>
      <c r="T1641" s="16">
        <f>(SP500_Data[[#This Row],[Close]]-R1642)/R1642</f>
        <v>2.3075393359379675E-2</v>
      </c>
      <c r="U1641" s="21">
        <v>48814700</v>
      </c>
    </row>
    <row r="1642" spans="1:21" x14ac:dyDescent="0.25">
      <c r="A1642" s="2">
        <v>43922</v>
      </c>
      <c r="B1642" s="21">
        <v>153</v>
      </c>
      <c r="C1642" s="21">
        <v>157.75</v>
      </c>
      <c r="D1642" s="21">
        <v>150.82000732421875</v>
      </c>
      <c r="E1642" s="21">
        <v>152.11000061035156</v>
      </c>
      <c r="F1642" s="16">
        <f>(StockData[[#This Row],[Close]]-E1643)/E1643</f>
        <v>-3.5508248463115594E-2</v>
      </c>
      <c r="G1642" s="21">
        <v>57969900</v>
      </c>
      <c r="H1642" s="21">
        <f>IF(ISNUMBER(E1642),MAX($E$2:E1642),"")</f>
        <v>542.07000732421875</v>
      </c>
      <c r="I1642" s="21">
        <f>IF(AND(ISNUMBER(E1642),ISNUMBER(H1642)),E1642/H1642-1,"")</f>
        <v>-0.71939048728926869</v>
      </c>
      <c r="L1642"/>
      <c r="M1642"/>
      <c r="N1642" s="2">
        <v>43922</v>
      </c>
      <c r="O1642" s="21">
        <v>247.97999572753903</v>
      </c>
      <c r="P1642" s="21">
        <v>257.66000366210938</v>
      </c>
      <c r="Q1642" s="21">
        <v>243.8999938964844</v>
      </c>
      <c r="R1642" s="21">
        <v>246.1499938964844</v>
      </c>
      <c r="S1642">
        <v>189554600</v>
      </c>
      <c r="T1642" s="16">
        <f>(SP500_Data[[#This Row],[Close]]-R1643)/R1643</f>
        <v>-4.5004873340506679E-2</v>
      </c>
      <c r="U1642" s="21">
        <v>57226200</v>
      </c>
    </row>
    <row r="1643" spans="1:21" x14ac:dyDescent="0.25">
      <c r="A1643" s="2">
        <v>43921</v>
      </c>
      <c r="B1643" s="21">
        <v>159.39999389648438</v>
      </c>
      <c r="C1643" s="21">
        <v>164.77999877929688</v>
      </c>
      <c r="D1643" s="21">
        <v>156.55999755859375</v>
      </c>
      <c r="E1643" s="21">
        <v>157.71000671386719</v>
      </c>
      <c r="F1643" s="16">
        <f>(StockData[[#This Row],[Close]]-E1644)/E1644</f>
        <v>-1.5727323727555708E-2</v>
      </c>
      <c r="G1643" s="21">
        <v>77927200</v>
      </c>
      <c r="H1643" s="21">
        <f>IF(ISNUMBER(E1643),MAX($E$2:E1643),"")</f>
        <v>542.07000732421875</v>
      </c>
      <c r="I1643" s="21">
        <f>IF(AND(ISNUMBER(E1643),ISNUMBER(H1643)),E1643/H1643-1,"")</f>
        <v>-0.70905970708034594</v>
      </c>
      <c r="L1643"/>
      <c r="M1643"/>
      <c r="N1643" s="2">
        <v>43921</v>
      </c>
      <c r="O1643" s="21">
        <v>260.55999755859375</v>
      </c>
      <c r="P1643" s="21">
        <v>263.32998657226563</v>
      </c>
      <c r="Q1643" s="21">
        <v>256.22000122070313</v>
      </c>
      <c r="R1643" s="21">
        <v>257.75</v>
      </c>
      <c r="S1643">
        <v>194881100</v>
      </c>
      <c r="T1643" s="16">
        <f>(SP500_Data[[#This Row],[Close]]-R1644)/R1644</f>
        <v>-1.4905385008444965E-2</v>
      </c>
      <c r="U1643" s="21">
        <v>64582200</v>
      </c>
    </row>
    <row r="1644" spans="1:21" x14ac:dyDescent="0.25">
      <c r="A1644" s="2">
        <v>43920</v>
      </c>
      <c r="B1644" s="21">
        <v>152.44000244140625</v>
      </c>
      <c r="C1644" s="21">
        <v>160.60000610351563</v>
      </c>
      <c r="D1644" s="21">
        <v>150.00999450683594</v>
      </c>
      <c r="E1644" s="21">
        <v>160.22999572753906</v>
      </c>
      <c r="F1644" s="16">
        <f>(StockData[[#This Row],[Close]]-E1645)/E1645</f>
        <v>7.0340674642348555E-2</v>
      </c>
      <c r="G1644" s="21">
        <v>63420300</v>
      </c>
      <c r="H1644" s="21">
        <f>IF(ISNUMBER(E1644),MAX($E$2:E1644),"")</f>
        <v>542.07000732421875</v>
      </c>
      <c r="I1644" s="21">
        <f>IF(AND(ISNUMBER(E1644),ISNUMBER(H1644)),E1644/H1644-1,"")</f>
        <v>-0.70441088132053109</v>
      </c>
      <c r="L1644"/>
      <c r="M1644"/>
      <c r="N1644" s="2">
        <v>43920</v>
      </c>
      <c r="O1644" s="21">
        <v>255.69999694824219</v>
      </c>
      <c r="P1644" s="21">
        <v>262.42999267578125</v>
      </c>
      <c r="Q1644" s="21">
        <v>253.52999877929688</v>
      </c>
      <c r="R1644" s="21">
        <v>261.64999389648438</v>
      </c>
      <c r="S1644">
        <v>171369500</v>
      </c>
      <c r="T1644" s="16">
        <f>(SP500_Data[[#This Row],[Close]]-R1645)/R1645</f>
        <v>3.2475715361865179E-2</v>
      </c>
      <c r="U1644" s="21">
        <v>54501900</v>
      </c>
    </row>
    <row r="1645" spans="1:21" x14ac:dyDescent="0.25">
      <c r="A1645" s="2">
        <v>43917</v>
      </c>
      <c r="B1645" s="21">
        <v>151.75</v>
      </c>
      <c r="C1645" s="21">
        <v>154.88999938964844</v>
      </c>
      <c r="D1645" s="21">
        <v>149.19999694824219</v>
      </c>
      <c r="E1645" s="21">
        <v>149.69999694824219</v>
      </c>
      <c r="F1645" s="16">
        <f>(StockData[[#This Row],[Close]]-E1646)/E1646</f>
        <v>-4.1060813766240746E-2</v>
      </c>
      <c r="G1645" s="21">
        <v>57042300</v>
      </c>
      <c r="H1645" s="21">
        <f>IF(ISNUMBER(E1645),MAX($E$2:E1645),"")</f>
        <v>542.07000732421875</v>
      </c>
      <c r="I1645" s="21">
        <f>IF(AND(ISNUMBER(E1645),ISNUMBER(H1645)),E1645/H1645-1,"")</f>
        <v>-0.72383641425358403</v>
      </c>
      <c r="L1645"/>
      <c r="M1645"/>
      <c r="N1645" s="2">
        <v>43917</v>
      </c>
      <c r="O1645" s="21">
        <v>253.27000427246097</v>
      </c>
      <c r="P1645" s="21">
        <v>260.80999755859375</v>
      </c>
      <c r="Q1645" s="21">
        <v>251.05000305175781</v>
      </c>
      <c r="R1645" s="21">
        <v>253.41999816894531</v>
      </c>
      <c r="S1645">
        <v>224341200</v>
      </c>
      <c r="T1645" s="16">
        <f>(SP500_Data[[#This Row],[Close]]-R1646)/R1646</f>
        <v>-2.9785657253030201E-2</v>
      </c>
      <c r="U1645" s="21">
        <v>43992700</v>
      </c>
    </row>
    <row r="1646" spans="1:21" x14ac:dyDescent="0.25">
      <c r="A1646" s="2">
        <v>43916</v>
      </c>
      <c r="B1646" s="21">
        <v>148.39999389648438</v>
      </c>
      <c r="C1646" s="21">
        <v>156.66000366210938</v>
      </c>
      <c r="D1646" s="21">
        <v>148.3699951171875</v>
      </c>
      <c r="E1646" s="21">
        <v>156.11000061035156</v>
      </c>
      <c r="F1646" s="16">
        <f>(StockData[[#This Row],[Close]]-E1647)/E1647</f>
        <v>6.2551065586310045E-2</v>
      </c>
      <c r="G1646" s="21">
        <v>64568100</v>
      </c>
      <c r="H1646" s="21">
        <f>IF(ISNUMBER(E1646),MAX($E$2:E1646),"")</f>
        <v>542.07000732421875</v>
      </c>
      <c r="I1646" s="21">
        <f>IF(AND(ISNUMBER(E1646),ISNUMBER(H1646)),E1646/H1646-1,"")</f>
        <v>-0.71201136661121289</v>
      </c>
      <c r="L1646"/>
      <c r="M1646"/>
      <c r="N1646" s="2">
        <v>43916</v>
      </c>
      <c r="O1646" s="21">
        <v>249.52000427246097</v>
      </c>
      <c r="P1646" s="21">
        <v>262.79998779296875</v>
      </c>
      <c r="Q1646" s="21">
        <v>249.05000305175781</v>
      </c>
      <c r="R1646" s="21">
        <v>261.20001220703125</v>
      </c>
      <c r="S1646">
        <v>257632800</v>
      </c>
      <c r="T1646" s="16">
        <f>(SP500_Data[[#This Row],[Close]]-R1647)/R1647</f>
        <v>5.8389802313383102E-2</v>
      </c>
      <c r="U1646" s="21">
        <v>54864500</v>
      </c>
    </row>
    <row r="1647" spans="1:21" x14ac:dyDescent="0.25">
      <c r="A1647" s="2">
        <v>43915</v>
      </c>
      <c r="B1647" s="21">
        <v>148.91000366210938</v>
      </c>
      <c r="C1647" s="21">
        <v>154.33000183105469</v>
      </c>
      <c r="D1647" s="21">
        <v>144.44000244140625</v>
      </c>
      <c r="E1647" s="21">
        <v>146.91999816894531</v>
      </c>
      <c r="F1647" s="16">
        <f>(StockData[[#This Row],[Close]]-E1648)/E1648</f>
        <v>-9.5725913711823454E-3</v>
      </c>
      <c r="G1647" s="21">
        <v>75638200</v>
      </c>
      <c r="H1647" s="21">
        <f>IF(ISNUMBER(E1647),MAX($E$2:E1647),"")</f>
        <v>542.07000732421875</v>
      </c>
      <c r="I1647" s="21">
        <f>IF(AND(ISNUMBER(E1647),ISNUMBER(H1647)),E1647/H1647-1,"")</f>
        <v>-0.728964900872904</v>
      </c>
      <c r="L1647"/>
      <c r="M1647"/>
      <c r="N1647" s="2">
        <v>43915</v>
      </c>
      <c r="O1647" s="21">
        <v>244.8699951171875</v>
      </c>
      <c r="P1647" s="21">
        <v>256.35000610351563</v>
      </c>
      <c r="Q1647" s="21">
        <v>239.75</v>
      </c>
      <c r="R1647" s="21">
        <v>246.78999328613281</v>
      </c>
      <c r="S1647">
        <v>299430300</v>
      </c>
      <c r="T1647" s="16">
        <f>(SP500_Data[[#This Row],[Close]]-R1648)/R1648</f>
        <v>1.4970180880193879E-2</v>
      </c>
      <c r="U1647" s="21">
        <v>42070000</v>
      </c>
    </row>
    <row r="1648" spans="1:21" x14ac:dyDescent="0.25">
      <c r="A1648" s="2">
        <v>43914</v>
      </c>
      <c r="B1648" s="21">
        <v>143.75</v>
      </c>
      <c r="C1648" s="21">
        <v>149.60000610351563</v>
      </c>
      <c r="D1648" s="21">
        <v>141.27000427246094</v>
      </c>
      <c r="E1648" s="21">
        <v>148.33999633789063</v>
      </c>
      <c r="F1648" s="16">
        <f>(StockData[[#This Row],[Close]]-E1649)/E1649</f>
        <v>9.0895727303279938E-2</v>
      </c>
      <c r="G1648" s="21">
        <v>82516700</v>
      </c>
      <c r="H1648" s="21">
        <f>IF(ISNUMBER(E1648),MAX($E$2:E1648),"")</f>
        <v>542.07000732421875</v>
      </c>
      <c r="I1648" s="21">
        <f>IF(AND(ISNUMBER(E1648),ISNUMBER(H1648)),E1648/H1648-1,"")</f>
        <v>-0.72634531641008748</v>
      </c>
      <c r="L1648"/>
      <c r="M1648"/>
      <c r="N1648" s="2">
        <v>43914</v>
      </c>
      <c r="O1648" s="21">
        <v>234.41999816894531</v>
      </c>
      <c r="P1648" s="21">
        <v>244.1000061035156</v>
      </c>
      <c r="Q1648" s="21">
        <v>233.80000305175781</v>
      </c>
      <c r="R1648" s="21">
        <v>243.1499938964844</v>
      </c>
      <c r="S1648">
        <v>235494500</v>
      </c>
      <c r="T1648" s="16">
        <f>(SP500_Data[[#This Row],[Close]]-R1649)/R1649</f>
        <v>9.0603261828846954E-2</v>
      </c>
      <c r="U1648" s="21">
        <v>64139400</v>
      </c>
    </row>
    <row r="1649" spans="1:21" x14ac:dyDescent="0.25">
      <c r="A1649" s="2">
        <v>43913</v>
      </c>
      <c r="B1649" s="21">
        <v>137.00999450683594</v>
      </c>
      <c r="C1649" s="21">
        <v>140.57000732421875</v>
      </c>
      <c r="D1649" s="21">
        <v>132.52000427246094</v>
      </c>
      <c r="E1649" s="21">
        <v>135.97999572753906</v>
      </c>
      <c r="F1649" s="16">
        <f>(StockData[[#This Row],[Close]]-E1650)/E1650</f>
        <v>-9.9745927564359651E-3</v>
      </c>
      <c r="G1649" s="21">
        <v>78975200</v>
      </c>
      <c r="H1649" s="21">
        <f>IF(ISNUMBER(E1649),MAX($E$2:E1649),"")</f>
        <v>542.07000732421875</v>
      </c>
      <c r="I1649" s="21">
        <f>IF(AND(ISNUMBER(E1649),ISNUMBER(H1649)),E1649/H1649-1,"")</f>
        <v>-0.74914680043124438</v>
      </c>
      <c r="L1649"/>
      <c r="M1649"/>
      <c r="N1649" s="2">
        <v>43913</v>
      </c>
      <c r="O1649" s="21">
        <v>228.19000244140625</v>
      </c>
      <c r="P1649" s="21">
        <v>229.67999267578125</v>
      </c>
      <c r="Q1649" s="21">
        <v>218.25999450683591</v>
      </c>
      <c r="R1649" s="21">
        <v>222.94999694824219</v>
      </c>
      <c r="S1649">
        <v>326025200</v>
      </c>
      <c r="T1649" s="16">
        <f>(SP500_Data[[#This Row],[Close]]-R1650)/R1650</f>
        <v>-2.5568208153355095E-2</v>
      </c>
      <c r="U1649" s="21">
        <v>50359700</v>
      </c>
    </row>
    <row r="1650" spans="1:21" x14ac:dyDescent="0.25">
      <c r="A1650" s="2">
        <v>43910</v>
      </c>
      <c r="B1650" s="21">
        <v>146</v>
      </c>
      <c r="C1650" s="21">
        <v>147.10000610351563</v>
      </c>
      <c r="D1650" s="21">
        <v>135.86000061035156</v>
      </c>
      <c r="E1650" s="21">
        <v>137.35000610351563</v>
      </c>
      <c r="F1650" s="16">
        <f>(StockData[[#This Row],[Close]]-E1651)/E1651</f>
        <v>-3.7558687955907222E-2</v>
      </c>
      <c r="G1650" s="21">
        <v>84866200</v>
      </c>
      <c r="H1650" s="21">
        <f>IF(ISNUMBER(E1650),MAX($E$2:E1650),"")</f>
        <v>542.07000732421875</v>
      </c>
      <c r="I1650" s="21">
        <f>IF(AND(ISNUMBER(E1650),ISNUMBER(H1650)),E1650/H1650-1,"")</f>
        <v>-0.74661943245761453</v>
      </c>
      <c r="L1650"/>
      <c r="M1650"/>
      <c r="N1650" s="2">
        <v>43910</v>
      </c>
      <c r="O1650" s="21">
        <v>242.52999877929688</v>
      </c>
      <c r="P1650" s="21">
        <v>244.47000122070313</v>
      </c>
      <c r="Q1650" s="21">
        <v>228.5</v>
      </c>
      <c r="R1650" s="21">
        <v>228.80000305175781</v>
      </c>
      <c r="S1650">
        <v>347158800</v>
      </c>
      <c r="T1650" s="16">
        <f>(SP500_Data[[#This Row],[Close]]-R1651)/R1651</f>
        <v>-4.8688169816349436E-2</v>
      </c>
      <c r="U1650" s="21">
        <v>65951100</v>
      </c>
    </row>
    <row r="1651" spans="1:21" x14ac:dyDescent="0.25">
      <c r="A1651" s="2">
        <v>43909</v>
      </c>
      <c r="B1651" s="21">
        <v>142.77000427246094</v>
      </c>
      <c r="C1651" s="21">
        <v>150.14999389648438</v>
      </c>
      <c r="D1651" s="21">
        <v>139</v>
      </c>
      <c r="E1651" s="21">
        <v>142.71000671386719</v>
      </c>
      <c r="F1651" s="16">
        <f>(StockData[[#This Row],[Close]]-E1652)/E1652</f>
        <v>1.6453083460145759E-2</v>
      </c>
      <c r="G1651" s="21">
        <v>85922700</v>
      </c>
      <c r="H1651" s="21">
        <f>IF(ISNUMBER(E1651),MAX($E$2:E1651),"")</f>
        <v>542.07000732421875</v>
      </c>
      <c r="I1651" s="21">
        <f>IF(AND(ISNUMBER(E1651),ISNUMBER(H1651)),E1651/H1651-1,"")</f>
        <v>-0.73673140962305528</v>
      </c>
      <c r="L1651"/>
      <c r="M1651"/>
      <c r="N1651" s="2">
        <v>43909</v>
      </c>
      <c r="O1651" s="21">
        <v>239.25</v>
      </c>
      <c r="P1651" s="21">
        <v>247.3800048828125</v>
      </c>
      <c r="Q1651" s="21">
        <v>232.22000122070313</v>
      </c>
      <c r="R1651" s="21">
        <v>240.50999450683591</v>
      </c>
      <c r="S1651">
        <v>289322000</v>
      </c>
      <c r="T1651" s="16">
        <f>(SP500_Data[[#This Row],[Close]]-R1652)/R1652</f>
        <v>2.1249771118162877E-3</v>
      </c>
      <c r="U1651" s="21">
        <v>62573200</v>
      </c>
    </row>
    <row r="1652" spans="1:21" x14ac:dyDescent="0.25">
      <c r="A1652" s="2">
        <v>43908</v>
      </c>
      <c r="B1652" s="21">
        <v>138</v>
      </c>
      <c r="C1652" s="21">
        <v>146</v>
      </c>
      <c r="D1652" s="21">
        <v>135.02000427246094</v>
      </c>
      <c r="E1652" s="21">
        <v>140.39999389648438</v>
      </c>
      <c r="F1652" s="16">
        <f>(StockData[[#This Row],[Close]]-E1653)/E1653</f>
        <v>-4.2096016370430117E-2</v>
      </c>
      <c r="G1652" s="21">
        <v>81593200</v>
      </c>
      <c r="H1652" s="21">
        <f>IF(ISNUMBER(E1652),MAX($E$2:E1652),"")</f>
        <v>542.07000732421875</v>
      </c>
      <c r="I1652" s="21">
        <f>IF(AND(ISNUMBER(E1652),ISNUMBER(H1652)),E1652/H1652-1,"")</f>
        <v>-0.74099287545988612</v>
      </c>
      <c r="L1652"/>
      <c r="M1652"/>
      <c r="N1652" s="2">
        <v>43908</v>
      </c>
      <c r="O1652" s="21">
        <v>236.25</v>
      </c>
      <c r="P1652" s="21">
        <v>248.3699951171875</v>
      </c>
      <c r="Q1652" s="21">
        <v>228.02000427246097</v>
      </c>
      <c r="R1652" s="21">
        <v>240</v>
      </c>
      <c r="S1652">
        <v>327597100</v>
      </c>
      <c r="T1652" s="16">
        <f>(SP500_Data[[#This Row],[Close]]-R1653)/R1653</f>
        <v>-5.063292285299998E-2</v>
      </c>
      <c r="U1652" s="21">
        <v>69083000</v>
      </c>
    </row>
    <row r="1653" spans="1:21" x14ac:dyDescent="0.25">
      <c r="A1653" s="2">
        <v>43907</v>
      </c>
      <c r="B1653" s="21">
        <v>140</v>
      </c>
      <c r="C1653" s="21">
        <v>147.5</v>
      </c>
      <c r="D1653" s="21">
        <v>135</v>
      </c>
      <c r="E1653" s="21">
        <v>146.57000732421875</v>
      </c>
      <c r="F1653" s="16">
        <f>(StockData[[#This Row],[Close]]-E1654)/E1654</f>
        <v>8.2336503515256815E-2</v>
      </c>
      <c r="G1653" s="21">
        <v>81059800</v>
      </c>
      <c r="H1653" s="21">
        <f>IF(ISNUMBER(E1653),MAX($E$2:E1653),"")</f>
        <v>542.07000732421875</v>
      </c>
      <c r="I1653" s="21">
        <f>IF(AND(ISNUMBER(E1653),ISNUMBER(H1653)),E1653/H1653-1,"")</f>
        <v>-0.72961055704276689</v>
      </c>
      <c r="L1653"/>
      <c r="M1653"/>
      <c r="N1653" s="2">
        <v>43907</v>
      </c>
      <c r="O1653" s="21">
        <v>245.03999328613281</v>
      </c>
      <c r="P1653" s="21">
        <v>256.17001342773438</v>
      </c>
      <c r="Q1653" s="21">
        <v>237.07000732421875</v>
      </c>
      <c r="R1653" s="21">
        <v>252.80000305175781</v>
      </c>
      <c r="S1653">
        <v>262070500</v>
      </c>
      <c r="T1653" s="16">
        <f>(SP500_Data[[#This Row],[Close]]-R1654)/R1654</f>
        <v>5.3992064284764683E-2</v>
      </c>
      <c r="U1653" s="21">
        <v>113845600</v>
      </c>
    </row>
    <row r="1654" spans="1:21" x14ac:dyDescent="0.25">
      <c r="A1654" s="2">
        <v>43906</v>
      </c>
      <c r="B1654" s="21">
        <v>140</v>
      </c>
      <c r="C1654" s="21">
        <v>149.35000610351563</v>
      </c>
      <c r="D1654" s="21">
        <v>135</v>
      </c>
      <c r="E1654" s="21">
        <v>135.41999816894531</v>
      </c>
      <c r="F1654" s="16">
        <f>(StockData[[#This Row],[Close]]-E1655)/E1655</f>
        <v>-0.14739031286425519</v>
      </c>
      <c r="G1654" s="21">
        <v>87905900</v>
      </c>
      <c r="H1654" s="21">
        <f>IF(ISNUMBER(E1654),MAX($E$2:E1654),"")</f>
        <v>542.07000732421875</v>
      </c>
      <c r="I1654" s="21">
        <f>IF(AND(ISNUMBER(E1654),ISNUMBER(H1654)),E1654/H1654-1,"")</f>
        <v>-0.75017987282231435</v>
      </c>
      <c r="L1654"/>
      <c r="M1654"/>
      <c r="N1654" s="2">
        <v>43906</v>
      </c>
      <c r="O1654" s="21">
        <v>241.17999267578125</v>
      </c>
      <c r="P1654" s="21">
        <v>256.89999389648438</v>
      </c>
      <c r="Q1654" s="21">
        <v>237.36000061035156</v>
      </c>
      <c r="R1654" s="21">
        <v>239.8500061035156</v>
      </c>
      <c r="S1654">
        <v>297240000</v>
      </c>
      <c r="T1654" s="16">
        <f>(SP500_Data[[#This Row],[Close]]-R1655)/R1655</f>
        <v>-0.10942373540494497</v>
      </c>
      <c r="U1654" s="21">
        <v>75491800</v>
      </c>
    </row>
    <row r="1655" spans="1:21" x14ac:dyDescent="0.25">
      <c r="A1655" s="2">
        <v>43903</v>
      </c>
      <c r="B1655" s="21">
        <v>147.5</v>
      </c>
      <c r="C1655" s="21">
        <v>161.91000366210938</v>
      </c>
      <c r="D1655" s="21">
        <v>140.72999572753906</v>
      </c>
      <c r="E1655" s="21">
        <v>158.83000183105469</v>
      </c>
      <c r="F1655" s="16">
        <f>(StockData[[#This Row],[Close]]-E1656)/E1656</f>
        <v>0.14216888119914378</v>
      </c>
      <c r="G1655" s="21">
        <v>92727400</v>
      </c>
      <c r="H1655" s="21">
        <f>IF(ISNUMBER(E1655),MAX($E$2:E1655),"")</f>
        <v>542.07000732421875</v>
      </c>
      <c r="I1655" s="21">
        <f>IF(AND(ISNUMBER(E1655),ISNUMBER(H1655)),E1655/H1655-1,"")</f>
        <v>-0.70699356229820598</v>
      </c>
      <c r="L1655"/>
      <c r="M1655"/>
      <c r="N1655" s="2">
        <v>43903</v>
      </c>
      <c r="O1655" s="21">
        <v>263.08999633789063</v>
      </c>
      <c r="P1655" s="21">
        <v>271.48001098632813</v>
      </c>
      <c r="Q1655" s="21">
        <v>248.52000427246097</v>
      </c>
      <c r="R1655" s="21">
        <v>269.32000732421875</v>
      </c>
      <c r="S1655">
        <v>329566100</v>
      </c>
      <c r="T1655" s="16">
        <f>(SP500_Data[[#This Row],[Close]]-R1656)/R1656</f>
        <v>8.5486303098184224E-2</v>
      </c>
      <c r="U1655" s="21">
        <v>53888900</v>
      </c>
    </row>
    <row r="1656" spans="1:21" x14ac:dyDescent="0.25">
      <c r="A1656" s="2">
        <v>43902</v>
      </c>
      <c r="B1656" s="21">
        <v>145.30000305175781</v>
      </c>
      <c r="C1656" s="21">
        <v>153.47000122070313</v>
      </c>
      <c r="D1656" s="21">
        <v>138.58000183105469</v>
      </c>
      <c r="E1656" s="21">
        <v>139.05999755859375</v>
      </c>
      <c r="F1656" s="16">
        <f>(StockData[[#This Row],[Close]]-E1657)/E1657</f>
        <v>-9.4838292398237004E-2</v>
      </c>
      <c r="G1656" s="21">
        <v>93226400</v>
      </c>
      <c r="H1656" s="21">
        <f>IF(ISNUMBER(E1656),MAX($E$2:E1656),"")</f>
        <v>542.07000732421875</v>
      </c>
      <c r="I1656" s="21">
        <f>IF(AND(ISNUMBER(E1656),ISNUMBER(H1656)),E1656/H1656-1,"")</f>
        <v>-0.74346487413124807</v>
      </c>
      <c r="L1656"/>
      <c r="M1656"/>
      <c r="N1656" s="2">
        <v>43902</v>
      </c>
      <c r="O1656" s="21">
        <v>256</v>
      </c>
      <c r="P1656" s="21">
        <v>266.66000366210938</v>
      </c>
      <c r="Q1656" s="21">
        <v>247.67999267578125</v>
      </c>
      <c r="R1656" s="21">
        <v>248.11000061035156</v>
      </c>
      <c r="S1656">
        <v>392220700</v>
      </c>
      <c r="T1656" s="16">
        <f>(SP500_Data[[#This Row],[Close]]-R1657)/R1657</f>
        <v>-9.5677161914024866E-2</v>
      </c>
      <c r="U1656" s="21">
        <v>63834000</v>
      </c>
    </row>
    <row r="1657" spans="1:21" x14ac:dyDescent="0.25">
      <c r="A1657" s="2">
        <v>43901</v>
      </c>
      <c r="B1657" s="21">
        <v>157.1300048828125</v>
      </c>
      <c r="C1657" s="21">
        <v>157.69999694824219</v>
      </c>
      <c r="D1657" s="21">
        <v>151.14999389648438</v>
      </c>
      <c r="E1657" s="21">
        <v>153.6300048828125</v>
      </c>
      <c r="F1657" s="16">
        <f>(StockData[[#This Row],[Close]]-E1658)/E1658</f>
        <v>-4.5301972216524988E-2</v>
      </c>
      <c r="G1657" s="21">
        <v>56371600</v>
      </c>
      <c r="H1657" s="21">
        <f>IF(ISNUMBER(E1657),MAX($E$2:E1657),"")</f>
        <v>542.07000732421875</v>
      </c>
      <c r="I1657" s="21">
        <f>IF(AND(ISNUMBER(E1657),ISNUMBER(H1657)),E1657/H1657-1,"")</f>
        <v>-0.7165864135498563</v>
      </c>
      <c r="L1657"/>
      <c r="M1657"/>
      <c r="N1657" s="2">
        <v>43901</v>
      </c>
      <c r="O1657" s="21">
        <v>280.70001220703125</v>
      </c>
      <c r="P1657" s="21">
        <v>281.94000244140625</v>
      </c>
      <c r="Q1657" s="21">
        <v>270.8800048828125</v>
      </c>
      <c r="R1657" s="21">
        <v>274.3599853515625</v>
      </c>
      <c r="S1657">
        <v>255316300</v>
      </c>
      <c r="T1657" s="16">
        <f>(SP500_Data[[#This Row],[Close]]-R1658)/R1658</f>
        <v>-4.8748448171384309E-2</v>
      </c>
      <c r="U1657" s="21">
        <v>84062500</v>
      </c>
    </row>
    <row r="1658" spans="1:21" x14ac:dyDescent="0.25">
      <c r="A1658" s="2">
        <v>43900</v>
      </c>
      <c r="B1658" s="21">
        <v>158.16000366210938</v>
      </c>
      <c r="C1658" s="21">
        <v>161.02999877929688</v>
      </c>
      <c r="D1658" s="21">
        <v>152.58000183105469</v>
      </c>
      <c r="E1658" s="21">
        <v>160.91999816894531</v>
      </c>
      <c r="F1658" s="16">
        <f>(StockData[[#This Row],[Close]]-E1659)/E1659</f>
        <v>6.8384035225496173E-2</v>
      </c>
      <c r="G1658" s="21">
        <v>65354400</v>
      </c>
      <c r="H1658" s="21">
        <f>IF(ISNUMBER(E1658),MAX($E$2:E1658),"")</f>
        <v>542.07000732421875</v>
      </c>
      <c r="I1658" s="21">
        <f>IF(AND(ISNUMBER(E1658),ISNUMBER(H1658)),E1658/H1658-1,"")</f>
        <v>-0.70313797849970872</v>
      </c>
      <c r="L1658"/>
      <c r="M1658"/>
      <c r="N1658" s="2">
        <v>43900</v>
      </c>
      <c r="O1658" s="21">
        <v>284.6400146484375</v>
      </c>
      <c r="P1658" s="21">
        <v>288.51998901367188</v>
      </c>
      <c r="Q1658" s="21">
        <v>273.5</v>
      </c>
      <c r="R1658" s="21">
        <v>288.42001342773438</v>
      </c>
      <c r="S1658">
        <v>276444100</v>
      </c>
      <c r="T1658" s="16">
        <f>(SP500_Data[[#This Row],[Close]]-R1659)/R1659</f>
        <v>5.1744892509644758E-2</v>
      </c>
      <c r="U1658" s="21">
        <v>87578400</v>
      </c>
    </row>
    <row r="1659" spans="1:21" x14ac:dyDescent="0.25">
      <c r="A1659" s="2">
        <v>43899</v>
      </c>
      <c r="B1659" s="21">
        <v>151</v>
      </c>
      <c r="C1659" s="21">
        <v>157.75</v>
      </c>
      <c r="D1659" s="21">
        <v>150</v>
      </c>
      <c r="E1659" s="21">
        <v>150.6199951171875</v>
      </c>
      <c r="F1659" s="16">
        <f>(StockData[[#This Row],[Close]]-E1660)/E1660</f>
        <v>-6.7772554995668949E-2</v>
      </c>
      <c r="G1659" s="21">
        <v>70419300</v>
      </c>
      <c r="H1659" s="21">
        <f>IF(ISNUMBER(E1659),MAX($E$2:E1659),"")</f>
        <v>542.07000732421875</v>
      </c>
      <c r="I1659" s="21">
        <f>IF(AND(ISNUMBER(E1659),ISNUMBER(H1659)),E1659/H1659-1,"")</f>
        <v>-0.72213921987552465</v>
      </c>
      <c r="L1659"/>
      <c r="M1659"/>
      <c r="N1659" s="2">
        <v>43899</v>
      </c>
      <c r="O1659" s="21">
        <v>275.29998779296875</v>
      </c>
      <c r="P1659" s="21">
        <v>284.19000244140625</v>
      </c>
      <c r="Q1659" s="21">
        <v>273.45001220703125</v>
      </c>
      <c r="R1659" s="21">
        <v>274.23001098632813</v>
      </c>
      <c r="S1659">
        <v>309417300</v>
      </c>
      <c r="T1659" s="16">
        <f>(SP500_Data[[#This Row],[Close]]-R1660)/R1660</f>
        <v>-7.809447030209489E-2</v>
      </c>
      <c r="U1659" s="21">
        <v>51963000</v>
      </c>
    </row>
    <row r="1660" spans="1:21" x14ac:dyDescent="0.25">
      <c r="A1660" s="2">
        <v>43896</v>
      </c>
      <c r="B1660" s="21">
        <v>162.61000061035156</v>
      </c>
      <c r="C1660" s="21">
        <v>163.11000061035156</v>
      </c>
      <c r="D1660" s="21">
        <v>156</v>
      </c>
      <c r="E1660" s="21">
        <v>161.57000732421875</v>
      </c>
      <c r="F1660" s="16">
        <f>(StockData[[#This Row],[Close]]-E1661)/E1661</f>
        <v>-2.8267257036575667E-2</v>
      </c>
      <c r="G1660" s="21">
        <v>72821100</v>
      </c>
      <c r="H1660" s="21">
        <f>IF(ISNUMBER(E1660),MAX($E$2:E1660),"")</f>
        <v>542.07000732421875</v>
      </c>
      <c r="I1660" s="21">
        <f>IF(AND(ISNUMBER(E1660),ISNUMBER(H1660)),E1660/H1660-1,"")</f>
        <v>-0.70193885450005777</v>
      </c>
      <c r="L1660"/>
      <c r="M1660"/>
      <c r="N1660" s="2">
        <v>43896</v>
      </c>
      <c r="O1660" s="21">
        <v>293.14999389648438</v>
      </c>
      <c r="P1660" s="21">
        <v>298.77999877929688</v>
      </c>
      <c r="Q1660" s="21">
        <v>290.23001098632813</v>
      </c>
      <c r="R1660" s="21">
        <v>297.45999145507813</v>
      </c>
      <c r="S1660">
        <v>228667200</v>
      </c>
      <c r="T1660" s="16">
        <f>(SP500_Data[[#This Row],[Close]]-R1661)/R1661</f>
        <v>-1.6531112018967998E-2</v>
      </c>
      <c r="U1660" s="21">
        <v>48914900</v>
      </c>
    </row>
    <row r="1661" spans="1:21" x14ac:dyDescent="0.25">
      <c r="A1661" s="2">
        <v>43895</v>
      </c>
      <c r="B1661" s="21">
        <v>166.05000305175781</v>
      </c>
      <c r="C1661" s="21">
        <v>170.8699951171875</v>
      </c>
      <c r="D1661" s="21">
        <v>165.69000244140625</v>
      </c>
      <c r="E1661" s="21">
        <v>166.27000427246094</v>
      </c>
      <c r="F1661" s="16">
        <f>(StockData[[#This Row],[Close]]-E1662)/E1662</f>
        <v>-2.5095272370050901E-2</v>
      </c>
      <c r="G1661" s="21">
        <v>47817300</v>
      </c>
      <c r="H1661" s="21">
        <f>IF(ISNUMBER(E1661),MAX($E$2:E1661),"")</f>
        <v>542.07000732421875</v>
      </c>
      <c r="I1661" s="21">
        <f>IF(AND(ISNUMBER(E1661),ISNUMBER(H1661)),E1661/H1661-1,"")</f>
        <v>-0.69326839333316448</v>
      </c>
      <c r="L1661"/>
      <c r="M1661"/>
      <c r="N1661" s="2">
        <v>43895</v>
      </c>
      <c r="O1661" s="21">
        <v>304.98001098632813</v>
      </c>
      <c r="P1661" s="21">
        <v>308.47000122070313</v>
      </c>
      <c r="Q1661" s="21">
        <v>300.010009765625</v>
      </c>
      <c r="R1661" s="21">
        <v>302.45999145507813</v>
      </c>
      <c r="S1661">
        <v>186366800</v>
      </c>
      <c r="T1661" s="16">
        <f>(SP500_Data[[#This Row],[Close]]-R1662)/R1662</f>
        <v>-3.3241687602835641E-2</v>
      </c>
      <c r="U1661" s="21">
        <v>77742400</v>
      </c>
    </row>
    <row r="1662" spans="1:21" x14ac:dyDescent="0.25">
      <c r="A1662" s="2">
        <v>43894</v>
      </c>
      <c r="B1662" s="21">
        <v>168.49000549316406</v>
      </c>
      <c r="C1662" s="21">
        <v>170.69999694824219</v>
      </c>
      <c r="D1662" s="21">
        <v>165.6199951171875</v>
      </c>
      <c r="E1662" s="21">
        <v>170.55000305175781</v>
      </c>
      <c r="F1662" s="16">
        <f>(StockData[[#This Row],[Close]]-E1663)/E1663</f>
        <v>3.6715146475011839E-2</v>
      </c>
      <c r="G1662" s="21">
        <v>49814400</v>
      </c>
      <c r="H1662" s="21">
        <f>IF(ISNUMBER(E1662),MAX($E$2:E1662),"")</f>
        <v>542.07000732421875</v>
      </c>
      <c r="I1662" s="21">
        <f>IF(AND(ISNUMBER(E1662),ISNUMBER(H1662)),E1662/H1662-1,"")</f>
        <v>-0.68537273645957364</v>
      </c>
      <c r="L1662"/>
      <c r="M1662"/>
      <c r="N1662" s="2">
        <v>43894</v>
      </c>
      <c r="O1662" s="21">
        <v>306.1199951171875</v>
      </c>
      <c r="P1662" s="21">
        <v>313.10000610351563</v>
      </c>
      <c r="Q1662" s="21">
        <v>303.32998657226563</v>
      </c>
      <c r="R1662" s="21">
        <v>312.8599853515625</v>
      </c>
      <c r="S1662">
        <v>176613400</v>
      </c>
      <c r="T1662" s="16">
        <f>(SP500_Data[[#This Row],[Close]]-R1663)/R1663</f>
        <v>4.203302533861665E-2</v>
      </c>
      <c r="U1662" s="21">
        <v>95846000</v>
      </c>
    </row>
    <row r="1663" spans="1:21" x14ac:dyDescent="0.25">
      <c r="A1663" s="2">
        <v>43893</v>
      </c>
      <c r="B1663" s="21">
        <v>173.80000305175781</v>
      </c>
      <c r="C1663" s="21">
        <v>175</v>
      </c>
      <c r="D1663" s="21">
        <v>162.25999450683594</v>
      </c>
      <c r="E1663" s="21">
        <v>164.50999450683594</v>
      </c>
      <c r="F1663" s="16">
        <f>(StockData[[#This Row],[Close]]-E1664)/E1664</f>
        <v>-4.7919434579672404E-2</v>
      </c>
      <c r="G1663" s="21">
        <v>71677000</v>
      </c>
      <c r="H1663" s="21">
        <f>IF(ISNUMBER(E1663),MAX($E$2:E1663),"")</f>
        <v>542.07000732421875</v>
      </c>
      <c r="I1663" s="21">
        <f>IF(AND(ISNUMBER(E1663),ISNUMBER(H1663)),E1663/H1663-1,"")</f>
        <v>-0.69651522444694036</v>
      </c>
      <c r="L1663"/>
      <c r="M1663"/>
      <c r="N1663" s="2">
        <v>43893</v>
      </c>
      <c r="O1663" s="21">
        <v>309.5</v>
      </c>
      <c r="P1663" s="21">
        <v>313.83999633789063</v>
      </c>
      <c r="Q1663" s="21">
        <v>297.57000732421875</v>
      </c>
      <c r="R1663" s="21">
        <v>300.239990234375</v>
      </c>
      <c r="S1663">
        <v>300139100</v>
      </c>
      <c r="T1663" s="16">
        <f>(SP500_Data[[#This Row],[Close]]-R1664)/R1664</f>
        <v>-2.8632457240191578E-2</v>
      </c>
      <c r="U1663" s="21">
        <v>54050300</v>
      </c>
    </row>
    <row r="1664" spans="1:21" x14ac:dyDescent="0.25">
      <c r="A1664" s="2">
        <v>43892</v>
      </c>
      <c r="B1664" s="21">
        <v>165.30999755859375</v>
      </c>
      <c r="C1664" s="21">
        <v>172.91999816894531</v>
      </c>
      <c r="D1664" s="21">
        <v>162.30999755859375</v>
      </c>
      <c r="E1664" s="21">
        <v>172.78999328613281</v>
      </c>
      <c r="F1664" s="16">
        <f>(StockData[[#This Row],[Close]]-E1665)/E1665</f>
        <v>6.6539097245892548E-2</v>
      </c>
      <c r="G1664" s="21">
        <v>71030800</v>
      </c>
      <c r="H1664" s="21">
        <f>IF(ISNUMBER(E1664),MAX($E$2:E1664),"")</f>
        <v>542.07000732421875</v>
      </c>
      <c r="I1664" s="21">
        <f>IF(AND(ISNUMBER(E1664),ISNUMBER(H1664)),E1664/H1664-1,"")</f>
        <v>-0.68124044689529373</v>
      </c>
      <c r="L1664"/>
      <c r="M1664"/>
      <c r="N1664" s="2">
        <v>43892</v>
      </c>
      <c r="O1664" s="21">
        <v>298.20999145507813</v>
      </c>
      <c r="P1664" s="21">
        <v>309.16000366210938</v>
      </c>
      <c r="Q1664" s="21">
        <v>294.45999145507813</v>
      </c>
      <c r="R1664" s="21">
        <v>309.08999633789063</v>
      </c>
      <c r="S1664">
        <v>238703600</v>
      </c>
      <c r="T1664" s="16">
        <f>(SP500_Data[[#This Row],[Close]]-R1665)/R1665</f>
        <v>4.3306508301324868E-2</v>
      </c>
      <c r="U1664" s="21">
        <v>72056600</v>
      </c>
    </row>
    <row r="1665" spans="1:21" x14ac:dyDescent="0.25">
      <c r="A1665" s="2">
        <v>43889</v>
      </c>
      <c r="B1665" s="21">
        <v>152.41000366210938</v>
      </c>
      <c r="C1665" s="21">
        <v>163.71000671386719</v>
      </c>
      <c r="D1665" s="21">
        <v>152</v>
      </c>
      <c r="E1665" s="21">
        <v>162.00999450683594</v>
      </c>
      <c r="F1665" s="16">
        <f>(StockData[[#This Row],[Close]]-E1666)/E1666</f>
        <v>2.4212934684508268E-2</v>
      </c>
      <c r="G1665" s="21">
        <v>97012700</v>
      </c>
      <c r="H1665" s="21">
        <f>IF(ISNUMBER(E1665),MAX($E$2:E1665),"")</f>
        <v>542.07000732421875</v>
      </c>
      <c r="I1665" s="21">
        <f>IF(AND(ISNUMBER(E1665),ISNUMBER(H1665)),E1665/H1665-1,"")</f>
        <v>-0.70112717487072518</v>
      </c>
      <c r="L1665"/>
      <c r="M1665"/>
      <c r="N1665" s="2">
        <v>43889</v>
      </c>
      <c r="O1665" s="21">
        <v>288.70001220703125</v>
      </c>
      <c r="P1665" s="21">
        <v>297.8900146484375</v>
      </c>
      <c r="Q1665" s="21">
        <v>285.54000854492188</v>
      </c>
      <c r="R1665" s="21">
        <v>296.260009765625</v>
      </c>
      <c r="S1665">
        <v>384975800</v>
      </c>
      <c r="T1665" s="16">
        <f>(SP500_Data[[#This Row],[Close]]-R1666)/R1666</f>
        <v>-4.2015393061387608E-3</v>
      </c>
      <c r="U1665" s="21">
        <v>62832800</v>
      </c>
    </row>
    <row r="1666" spans="1:21" x14ac:dyDescent="0.25">
      <c r="A1666" s="2">
        <v>43888</v>
      </c>
      <c r="B1666" s="21">
        <v>163.32000732421875</v>
      </c>
      <c r="C1666" s="21">
        <v>167.02999877929688</v>
      </c>
      <c r="D1666" s="21">
        <v>157.97999572753906</v>
      </c>
      <c r="E1666" s="21">
        <v>158.17999267578125</v>
      </c>
      <c r="F1666" s="16">
        <f>(StockData[[#This Row],[Close]]-E1667)/E1667</f>
        <v>-7.0458985850492553E-2</v>
      </c>
      <c r="G1666" s="21">
        <v>93174900</v>
      </c>
      <c r="H1666" s="21">
        <f>IF(ISNUMBER(E1666),MAX($E$2:E1666),"")</f>
        <v>542.07000732421875</v>
      </c>
      <c r="I1666" s="21">
        <f>IF(AND(ISNUMBER(E1666),ISNUMBER(H1666)),E1666/H1666-1,"")</f>
        <v>-0.70819268629785703</v>
      </c>
      <c r="L1666"/>
      <c r="M1666"/>
      <c r="N1666" s="2">
        <v>43888</v>
      </c>
      <c r="O1666" s="21">
        <v>305.45999145507813</v>
      </c>
      <c r="P1666" s="21">
        <v>311.55999755859375</v>
      </c>
      <c r="Q1666" s="21">
        <v>297.510009765625</v>
      </c>
      <c r="R1666" s="21">
        <v>297.510009765625</v>
      </c>
      <c r="S1666">
        <v>284353500</v>
      </c>
      <c r="T1666" s="16">
        <f>(SP500_Data[[#This Row],[Close]]-R1667)/R1667</f>
        <v>-4.4911686145666131E-2</v>
      </c>
      <c r="U1666" s="21">
        <v>47086800</v>
      </c>
    </row>
    <row r="1667" spans="1:21" x14ac:dyDescent="0.25">
      <c r="A1667" s="2">
        <v>43887</v>
      </c>
      <c r="B1667" s="21">
        <v>169.71000671386719</v>
      </c>
      <c r="C1667" s="21">
        <v>173.25999450683594</v>
      </c>
      <c r="D1667" s="21">
        <v>168.21000671386719</v>
      </c>
      <c r="E1667" s="21">
        <v>170.16999816894531</v>
      </c>
      <c r="F1667" s="16">
        <f>(StockData[[#This Row],[Close]]-E1668)/E1668</f>
        <v>1.2494738818423052E-2</v>
      </c>
      <c r="G1667" s="21">
        <v>56206100</v>
      </c>
      <c r="H1667" s="21">
        <f>IF(ISNUMBER(E1667),MAX($E$2:E1667),"")</f>
        <v>542.07000732421875</v>
      </c>
      <c r="I1667" s="21">
        <f>IF(AND(ISNUMBER(E1667),ISNUMBER(H1667)),E1667/H1667-1,"")</f>
        <v>-0.68607376193170455</v>
      </c>
      <c r="L1667"/>
      <c r="M1667"/>
      <c r="N1667" s="2">
        <v>43887</v>
      </c>
      <c r="O1667" s="21">
        <v>314.17999267578125</v>
      </c>
      <c r="P1667" s="21">
        <v>318.1099853515625</v>
      </c>
      <c r="Q1667" s="21">
        <v>310.70001220703125</v>
      </c>
      <c r="R1667" s="21">
        <v>311.5</v>
      </c>
      <c r="S1667">
        <v>194773800</v>
      </c>
      <c r="T1667" s="16">
        <f>(SP500_Data[[#This Row],[Close]]-R1668)/R1668</f>
        <v>-3.6782149973913886E-3</v>
      </c>
      <c r="U1667" s="21">
        <v>53029300</v>
      </c>
    </row>
    <row r="1668" spans="1:21" x14ac:dyDescent="0.25">
      <c r="A1668" s="2">
        <v>43886</v>
      </c>
      <c r="B1668" s="21">
        <v>174.19999694824219</v>
      </c>
      <c r="C1668" s="21">
        <v>174.83999633789063</v>
      </c>
      <c r="D1668" s="21">
        <v>167.64999389648438</v>
      </c>
      <c r="E1668" s="21">
        <v>168.07000732421875</v>
      </c>
      <c r="F1668" s="16">
        <f>(StockData[[#This Row],[Close]]-E1669)/E1669</f>
        <v>-1.6501796919080023E-2</v>
      </c>
      <c r="G1668" s="21">
        <v>68073300</v>
      </c>
      <c r="H1668" s="21">
        <f>IF(ISNUMBER(E1668),MAX($E$2:E1668),"")</f>
        <v>542.07000732421875</v>
      </c>
      <c r="I1668" s="21">
        <f>IF(AND(ISNUMBER(E1668),ISNUMBER(H1668)),E1668/H1668-1,"")</f>
        <v>-0.68994778339821705</v>
      </c>
      <c r="L1668"/>
      <c r="M1668"/>
      <c r="N1668" s="2">
        <v>43886</v>
      </c>
      <c r="O1668" s="21">
        <v>323.94000244140625</v>
      </c>
      <c r="P1668" s="21">
        <v>324.6099853515625</v>
      </c>
      <c r="Q1668" s="21">
        <v>311.69000244140625</v>
      </c>
      <c r="R1668" s="21">
        <v>312.64999389648438</v>
      </c>
      <c r="S1668">
        <v>218913200</v>
      </c>
      <c r="T1668" s="16">
        <f>(SP500_Data[[#This Row],[Close]]-R1669)/R1669</f>
        <v>-3.030214975609696E-2</v>
      </c>
      <c r="U1668" s="21">
        <v>48473300</v>
      </c>
    </row>
    <row r="1669" spans="1:21" x14ac:dyDescent="0.25">
      <c r="A1669" s="2">
        <v>43885</v>
      </c>
      <c r="B1669" s="21">
        <v>167.77000427246094</v>
      </c>
      <c r="C1669" s="21">
        <v>174.55000305175781</v>
      </c>
      <c r="D1669" s="21">
        <v>163.22999572753906</v>
      </c>
      <c r="E1669" s="21">
        <v>170.88999938964844</v>
      </c>
      <c r="F1669" s="16">
        <f>(StockData[[#This Row],[Close]]-E1670)/E1670</f>
        <v>-4.3115499782383465E-2</v>
      </c>
      <c r="G1669" s="21">
        <v>68311100</v>
      </c>
      <c r="H1669" s="21">
        <f>IF(ISNUMBER(E1669),MAX($E$2:E1669),"")</f>
        <v>542.07000732421875</v>
      </c>
      <c r="I1669" s="21">
        <f>IF(AND(ISNUMBER(E1669),ISNUMBER(H1669)),E1669/H1669-1,"")</f>
        <v>-0.68474551795772565</v>
      </c>
      <c r="L1669"/>
      <c r="M1669"/>
      <c r="N1669" s="2">
        <v>43885</v>
      </c>
      <c r="O1669" s="21">
        <v>323.1400146484375</v>
      </c>
      <c r="P1669" s="21">
        <v>333.55999755859375</v>
      </c>
      <c r="Q1669" s="21">
        <v>321.239990234375</v>
      </c>
      <c r="R1669" s="21">
        <v>322.42001342773438</v>
      </c>
      <c r="S1669">
        <v>161088400</v>
      </c>
      <c r="T1669" s="16">
        <f>(SP500_Data[[#This Row],[Close]]-R1670)/R1670</f>
        <v>-3.3165398807208216E-2</v>
      </c>
      <c r="U1669" s="21">
        <v>68296000</v>
      </c>
    </row>
    <row r="1670" spans="1:21" x14ac:dyDescent="0.25">
      <c r="A1670" s="2">
        <v>43882</v>
      </c>
      <c r="B1670" s="21">
        <v>183.16999816894531</v>
      </c>
      <c r="C1670" s="21">
        <v>183.5</v>
      </c>
      <c r="D1670" s="21">
        <v>177.25</v>
      </c>
      <c r="E1670" s="21">
        <v>178.58999633789063</v>
      </c>
      <c r="F1670" s="16">
        <f>(StockData[[#This Row],[Close]]-E1671)/E1671</f>
        <v>-3.161263360231617E-2</v>
      </c>
      <c r="G1670" s="21">
        <v>48572600</v>
      </c>
      <c r="H1670" s="21">
        <f>IF(ISNUMBER(E1670),MAX($E$2:E1670),"")</f>
        <v>542.07000732421875</v>
      </c>
      <c r="I1670" s="21">
        <f>IF(AND(ISNUMBER(E1670),ISNUMBER(H1670)),E1670/H1670-1,"")</f>
        <v>-0.67054071628229051</v>
      </c>
      <c r="L1670"/>
      <c r="M1670"/>
      <c r="N1670" s="2">
        <v>43882</v>
      </c>
      <c r="O1670" s="21">
        <v>335.47000122070313</v>
      </c>
      <c r="P1670" s="21">
        <v>335.80999755859375</v>
      </c>
      <c r="Q1670" s="21">
        <v>332.57998657226563</v>
      </c>
      <c r="R1670" s="21">
        <v>333.48001098632813</v>
      </c>
      <c r="S1670">
        <v>113788200</v>
      </c>
      <c r="T1670" s="16">
        <f>(SP500_Data[[#This Row],[Close]]-R1671)/R1671</f>
        <v>-1.0298267087080745E-2</v>
      </c>
      <c r="U1670" s="21">
        <v>40496400</v>
      </c>
    </row>
    <row r="1671" spans="1:21" x14ac:dyDescent="0.25">
      <c r="A1671" s="2">
        <v>43881</v>
      </c>
      <c r="B1671" s="21">
        <v>186.94999694824219</v>
      </c>
      <c r="C1671" s="21">
        <v>187.25</v>
      </c>
      <c r="D1671" s="21">
        <v>181.1000061035156</v>
      </c>
      <c r="E1671" s="21">
        <v>184.41999816894531</v>
      </c>
      <c r="F1671" s="16">
        <f>(StockData[[#This Row],[Close]]-E1672)/E1672</f>
        <v>-1.5271254960450828E-2</v>
      </c>
      <c r="G1671" s="21">
        <v>36862400</v>
      </c>
      <c r="H1671" s="21">
        <f>IF(ISNUMBER(E1671),MAX($E$2:E1671),"")</f>
        <v>542.07000732421875</v>
      </c>
      <c r="I1671" s="21">
        <f>IF(AND(ISNUMBER(E1671),ISNUMBER(H1671)),E1671/H1671-1,"")</f>
        <v>-0.65978564451613086</v>
      </c>
      <c r="L1671"/>
      <c r="M1671"/>
      <c r="N1671" s="2">
        <v>43881</v>
      </c>
      <c r="O1671" s="21">
        <v>337.739990234375</v>
      </c>
      <c r="P1671" s="21">
        <v>338.6400146484375</v>
      </c>
      <c r="Q1671" s="21">
        <v>333.67999267578125</v>
      </c>
      <c r="R1671" s="21">
        <v>336.95001220703125</v>
      </c>
      <c r="S1671">
        <v>74163400</v>
      </c>
      <c r="T1671" s="16">
        <f>(SP500_Data[[#This Row],[Close]]-R1672)/R1672</f>
        <v>-4.1082465741686565E-3</v>
      </c>
      <c r="U1671" s="21">
        <v>55653900</v>
      </c>
    </row>
    <row r="1672" spans="1:21" x14ac:dyDescent="0.25">
      <c r="A1672" s="2">
        <v>43880</v>
      </c>
      <c r="B1672" s="21">
        <v>188.05999755859375</v>
      </c>
      <c r="C1672" s="21">
        <v>188.17999267578125</v>
      </c>
      <c r="D1672" s="21">
        <v>186.47000122070313</v>
      </c>
      <c r="E1672" s="21">
        <v>187.27999877929688</v>
      </c>
      <c r="F1672" s="16">
        <f>(StockData[[#This Row],[Close]]-E1673)/E1673</f>
        <v>2.6706752603149338E-4</v>
      </c>
      <c r="G1672" s="21">
        <v>29997500</v>
      </c>
      <c r="H1672" s="21">
        <f>IF(ISNUMBER(E1672),MAX($E$2:E1672),"")</f>
        <v>542.07000732421875</v>
      </c>
      <c r="I1672" s="21">
        <f>IF(AND(ISNUMBER(E1672),ISNUMBER(H1672)),E1672/H1672-1,"")</f>
        <v>-0.65450957210535643</v>
      </c>
      <c r="L1672"/>
      <c r="M1672"/>
      <c r="N1672" s="2">
        <v>43880</v>
      </c>
      <c r="O1672" s="21">
        <v>337.79000854492188</v>
      </c>
      <c r="P1672" s="21">
        <v>339.07998657226563</v>
      </c>
      <c r="Q1672" s="21">
        <v>337.48001098632813</v>
      </c>
      <c r="R1672" s="21">
        <v>338.33999633789063</v>
      </c>
      <c r="S1672">
        <v>48814700</v>
      </c>
      <c r="T1672" s="16">
        <f>(SP500_Data[[#This Row],[Close]]-R1673)/R1673</f>
        <v>4.7812351113185108E-3</v>
      </c>
      <c r="U1672" s="21">
        <v>77709700</v>
      </c>
    </row>
    <row r="1673" spans="1:21" x14ac:dyDescent="0.25">
      <c r="A1673" s="2">
        <v>43879</v>
      </c>
      <c r="B1673" s="21">
        <v>185.61000061035156</v>
      </c>
      <c r="C1673" s="21">
        <v>187.69999694824219</v>
      </c>
      <c r="D1673" s="21">
        <v>185.5</v>
      </c>
      <c r="E1673" s="21">
        <v>187.22999572753903</v>
      </c>
      <c r="F1673" s="16">
        <f>(StockData[[#This Row],[Close]]-E1674)/E1674</f>
        <v>1.0142916439794923E-2</v>
      </c>
      <c r="G1673" s="21">
        <v>27792200</v>
      </c>
      <c r="H1673" s="21">
        <f>IF(ISNUMBER(E1673),MAX($E$2:E1673),"")</f>
        <v>542.07000732421875</v>
      </c>
      <c r="I1673" s="21">
        <f>IF(AND(ISNUMBER(E1673),ISNUMBER(H1673)),E1673/H1673-1,"")</f>
        <v>-0.65460181674365447</v>
      </c>
      <c r="L1673"/>
      <c r="M1673"/>
      <c r="N1673" s="2">
        <v>43879</v>
      </c>
      <c r="O1673" s="21">
        <v>336.510009765625</v>
      </c>
      <c r="P1673" s="21">
        <v>337.67001342773438</v>
      </c>
      <c r="Q1673" s="21">
        <v>335.20999145507813</v>
      </c>
      <c r="R1673" s="21">
        <v>336.73001098632813</v>
      </c>
      <c r="S1673">
        <v>57226200</v>
      </c>
      <c r="T1673" s="16">
        <f>(SP500_Data[[#This Row],[Close]]-R1674)/R1674</f>
        <v>-2.5769997081123877E-3</v>
      </c>
      <c r="U1673" s="21">
        <v>59151200</v>
      </c>
    </row>
    <row r="1674" spans="1:21" x14ac:dyDescent="0.25">
      <c r="A1674" s="2">
        <v>43875</v>
      </c>
      <c r="B1674" s="21">
        <v>183.25</v>
      </c>
      <c r="C1674" s="21">
        <v>185.41000366210935</v>
      </c>
      <c r="D1674" s="21">
        <v>182.6499938964844</v>
      </c>
      <c r="E1674" s="21">
        <v>185.3500061035156</v>
      </c>
      <c r="F1674" s="16">
        <f>(StockData[[#This Row],[Close]]-E1675)/E1675</f>
        <v>8.9271097366119424E-3</v>
      </c>
      <c r="G1674" s="21">
        <v>23149500</v>
      </c>
      <c r="H1674" s="21">
        <f>IF(ISNUMBER(E1674),MAX($E$2:E1674),"")</f>
        <v>542.07000732421875</v>
      </c>
      <c r="I1674" s="21">
        <f>IF(AND(ISNUMBER(E1674),ISNUMBER(H1674)),E1674/H1674-1,"")</f>
        <v>-0.65806998432094499</v>
      </c>
      <c r="L1674"/>
      <c r="M1674"/>
      <c r="N1674" s="2">
        <v>43875</v>
      </c>
      <c r="O1674" s="21">
        <v>337.510009765625</v>
      </c>
      <c r="P1674" s="21">
        <v>337.73001098632813</v>
      </c>
      <c r="Q1674" s="21">
        <v>336.20001220703125</v>
      </c>
      <c r="R1674" s="21">
        <v>337.60000610351563</v>
      </c>
      <c r="S1674">
        <v>64582200</v>
      </c>
      <c r="T1674" s="16">
        <f>(SP500_Data[[#This Row],[Close]]-R1675)/R1675</f>
        <v>1.6021140118474045E-3</v>
      </c>
      <c r="U1674" s="21">
        <v>57077300</v>
      </c>
    </row>
    <row r="1675" spans="1:21" x14ac:dyDescent="0.25">
      <c r="A1675" s="2">
        <v>43874</v>
      </c>
      <c r="B1675" s="21">
        <v>183.08000183105469</v>
      </c>
      <c r="C1675" s="21">
        <v>186.22999572753903</v>
      </c>
      <c r="D1675" s="21">
        <v>182.8699951171875</v>
      </c>
      <c r="E1675" s="21">
        <v>183.71000671386719</v>
      </c>
      <c r="F1675" s="16">
        <f>(StockData[[#This Row],[Close]]-E1676)/E1676</f>
        <v>-5.4138918502076184E-3</v>
      </c>
      <c r="G1675" s="21">
        <v>35295800</v>
      </c>
      <c r="H1675" s="21">
        <f>IF(ISNUMBER(E1675),MAX($E$2:E1675),"")</f>
        <v>542.07000732421875</v>
      </c>
      <c r="I1675" s="21">
        <f>IF(AND(ISNUMBER(E1675),ISNUMBER(H1675)),E1675/H1675-1,"")</f>
        <v>-0.66109542267298327</v>
      </c>
      <c r="L1675"/>
      <c r="M1675"/>
      <c r="N1675" s="2">
        <v>43874</v>
      </c>
      <c r="O1675" s="21">
        <v>335.8599853515625</v>
      </c>
      <c r="P1675" s="21">
        <v>338.1199951171875</v>
      </c>
      <c r="Q1675" s="21">
        <v>335.55999755859375</v>
      </c>
      <c r="R1675" s="21">
        <v>337.05999755859375</v>
      </c>
      <c r="S1675">
        <v>54501900</v>
      </c>
      <c r="T1675" s="16">
        <f>(SP500_Data[[#This Row],[Close]]-R1676)/R1676</f>
        <v>-1.066966554483082E-3</v>
      </c>
      <c r="U1675" s="21">
        <v>49729100</v>
      </c>
    </row>
    <row r="1676" spans="1:21" x14ac:dyDescent="0.25">
      <c r="A1676" s="2">
        <v>43873</v>
      </c>
      <c r="B1676" s="21">
        <v>185.58000183105469</v>
      </c>
      <c r="C1676" s="21">
        <v>185.8500061035156</v>
      </c>
      <c r="D1676" s="21">
        <v>181.8500061035156</v>
      </c>
      <c r="E1676" s="21">
        <v>184.71000671386719</v>
      </c>
      <c r="F1676" s="16">
        <f>(StockData[[#This Row],[Close]]-E1677)/E1677</f>
        <v>1.463913841286755E-3</v>
      </c>
      <c r="G1676" s="21">
        <v>47062900</v>
      </c>
      <c r="H1676" s="21">
        <f>IF(ISNUMBER(E1676),MAX($E$2:E1676),"")</f>
        <v>542.07000732421875</v>
      </c>
      <c r="I1676" s="21">
        <f>IF(AND(ISNUMBER(E1676),ISNUMBER(H1676)),E1676/H1676-1,"")</f>
        <v>-0.65925064250346943</v>
      </c>
      <c r="L1676"/>
      <c r="M1676"/>
      <c r="N1676" s="2">
        <v>43873</v>
      </c>
      <c r="O1676" s="21">
        <v>336.82998657226563</v>
      </c>
      <c r="P1676" s="21">
        <v>337.64999389648438</v>
      </c>
      <c r="Q1676" s="21">
        <v>336.42999267578125</v>
      </c>
      <c r="R1676" s="21">
        <v>337.42001342773438</v>
      </c>
      <c r="S1676">
        <v>43992700</v>
      </c>
      <c r="T1676" s="16">
        <f>(SP500_Data[[#This Row],[Close]]-R1677)/R1677</f>
        <v>6.4427715778550493E-3</v>
      </c>
      <c r="U1676" s="21">
        <v>42528800</v>
      </c>
    </row>
    <row r="1677" spans="1:21" x14ac:dyDescent="0.25">
      <c r="A1677" s="2">
        <v>43872</v>
      </c>
      <c r="B1677" s="21">
        <v>190.6499938964844</v>
      </c>
      <c r="C1677" s="21">
        <v>190.69999694824219</v>
      </c>
      <c r="D1677" s="21">
        <v>183.5</v>
      </c>
      <c r="E1677" s="21">
        <v>184.44000244140625</v>
      </c>
      <c r="F1677" s="16">
        <f>(StockData[[#This Row],[Close]]-E1678)/E1678</f>
        <v>-2.2575487947699306E-2</v>
      </c>
      <c r="G1677" s="21">
        <v>53159900</v>
      </c>
      <c r="H1677" s="21">
        <f>IF(ISNUMBER(E1677),MAX($E$2:E1677),"")</f>
        <v>542.07000732421875</v>
      </c>
      <c r="I1677" s="21">
        <f>IF(AND(ISNUMBER(E1677),ISNUMBER(H1677)),E1677/H1677-1,"")</f>
        <v>-0.65974874103098935</v>
      </c>
      <c r="L1677"/>
      <c r="M1677"/>
      <c r="N1677" s="2">
        <v>43872</v>
      </c>
      <c r="O1677" s="21">
        <v>336.16000366210938</v>
      </c>
      <c r="P1677" s="21">
        <v>337.01998901367188</v>
      </c>
      <c r="Q1677" s="21">
        <v>334.67999267578125</v>
      </c>
      <c r="R1677" s="21">
        <v>335.260009765625</v>
      </c>
      <c r="S1677">
        <v>54864500</v>
      </c>
      <c r="T1677" s="16">
        <f>(SP500_Data[[#This Row],[Close]]-R1678)/R1678</f>
        <v>1.7330497864736039E-3</v>
      </c>
      <c r="U1677" s="21">
        <v>30911200</v>
      </c>
    </row>
    <row r="1678" spans="1:21" x14ac:dyDescent="0.25">
      <c r="A1678" s="2">
        <v>43871</v>
      </c>
      <c r="B1678" s="21">
        <v>183.58000183105469</v>
      </c>
      <c r="C1678" s="21">
        <v>188.83999633789065</v>
      </c>
      <c r="D1678" s="21">
        <v>183.25</v>
      </c>
      <c r="E1678" s="21">
        <v>188.69999694824219</v>
      </c>
      <c r="F1678" s="16">
        <f>(StockData[[#This Row],[Close]]-E1679)/E1679</f>
        <v>2.6156928460267945E-2</v>
      </c>
      <c r="G1678" s="21">
        <v>35844300</v>
      </c>
      <c r="H1678" s="21">
        <f>IF(ISNUMBER(E1678),MAX($E$2:E1678),"")</f>
        <v>542.07000732421875</v>
      </c>
      <c r="I1678" s="21">
        <f>IF(AND(ISNUMBER(E1678),ISNUMBER(H1678)),E1678/H1678-1,"")</f>
        <v>-0.65188998764254014</v>
      </c>
      <c r="L1678"/>
      <c r="M1678"/>
      <c r="N1678" s="2">
        <v>43871</v>
      </c>
      <c r="O1678" s="21">
        <v>331.23001098632813</v>
      </c>
      <c r="P1678" s="21">
        <v>334.75</v>
      </c>
      <c r="Q1678" s="21">
        <v>331.19000244140625</v>
      </c>
      <c r="R1678" s="21">
        <v>334.67999267578125</v>
      </c>
      <c r="S1678">
        <v>42070000</v>
      </c>
      <c r="T1678" s="16">
        <f>(SP500_Data[[#This Row],[Close]]-R1679)/R1679</f>
        <v>7.4653232318499883E-3</v>
      </c>
      <c r="U1678" s="21">
        <v>20270000</v>
      </c>
    </row>
    <row r="1679" spans="1:21" x14ac:dyDescent="0.25">
      <c r="A1679" s="2">
        <v>43868</v>
      </c>
      <c r="B1679" s="21">
        <v>182.8500061035156</v>
      </c>
      <c r="C1679" s="21">
        <v>185.6300048828125</v>
      </c>
      <c r="D1679" s="21">
        <v>182.47999572753903</v>
      </c>
      <c r="E1679" s="21">
        <v>183.88999938964844</v>
      </c>
      <c r="F1679" s="16">
        <f>(StockData[[#This Row],[Close]]-E1680)/E1680</f>
        <v>1.4158606977212611E-3</v>
      </c>
      <c r="G1679" s="21">
        <v>33529100</v>
      </c>
      <c r="H1679" s="21">
        <f>IF(ISNUMBER(E1679),MAX($E$2:E1679),"")</f>
        <v>542.07000732421875</v>
      </c>
      <c r="I1679" s="21">
        <f>IF(AND(ISNUMBER(E1679),ISNUMBER(H1679)),E1679/H1679-1,"")</f>
        <v>-0.66076337575404431</v>
      </c>
      <c r="L1679"/>
      <c r="M1679"/>
      <c r="N1679" s="2">
        <v>43868</v>
      </c>
      <c r="O1679" s="21">
        <v>332.82000732421875</v>
      </c>
      <c r="P1679" s="21">
        <v>333.989990234375</v>
      </c>
      <c r="Q1679" s="21">
        <v>331.60000610351563</v>
      </c>
      <c r="R1679" s="21">
        <v>332.20001220703125</v>
      </c>
      <c r="S1679">
        <v>64139400</v>
      </c>
      <c r="T1679" s="16">
        <f>(SP500_Data[[#This Row],[Close]]-R1680)/R1680</f>
        <v>-5.3296566283715149E-3</v>
      </c>
      <c r="U1679" s="21">
        <v>52990000</v>
      </c>
    </row>
    <row r="1680" spans="1:21" x14ac:dyDescent="0.25">
      <c r="A1680" s="2">
        <v>43867</v>
      </c>
      <c r="B1680" s="21">
        <v>180.97000122070313</v>
      </c>
      <c r="C1680" s="21">
        <v>183.82000732421875</v>
      </c>
      <c r="D1680" s="21">
        <v>180.05999755859375</v>
      </c>
      <c r="E1680" s="21">
        <v>183.6300048828125</v>
      </c>
      <c r="F1680" s="16">
        <f>(StockData[[#This Row],[Close]]-E1681)/E1681</f>
        <v>2.0733802739728815E-2</v>
      </c>
      <c r="G1680" s="21">
        <v>27751400</v>
      </c>
      <c r="H1680" s="21">
        <f>IF(ISNUMBER(E1680),MAX($E$2:E1680),"")</f>
        <v>542.07000732421875</v>
      </c>
      <c r="I1680" s="21">
        <f>IF(AND(ISNUMBER(E1680),ISNUMBER(H1680)),E1680/H1680-1,"")</f>
        <v>-0.66124300846443784</v>
      </c>
      <c r="L1680"/>
      <c r="M1680"/>
      <c r="N1680" s="2">
        <v>43867</v>
      </c>
      <c r="O1680" s="21">
        <v>333.91000366210938</v>
      </c>
      <c r="P1680" s="21">
        <v>334.19000244140625</v>
      </c>
      <c r="Q1680" s="21">
        <v>332.79998779296875</v>
      </c>
      <c r="R1680" s="21">
        <v>333.98001098632813</v>
      </c>
      <c r="S1680">
        <v>50359700</v>
      </c>
      <c r="T1680" s="16">
        <f>(SP500_Data[[#This Row],[Close]]-R1681)/R1681</f>
        <v>3.3648551464744796E-3</v>
      </c>
      <c r="U1680" s="21">
        <v>147142100</v>
      </c>
    </row>
    <row r="1681" spans="1:21" x14ac:dyDescent="0.25">
      <c r="A1681" s="2">
        <v>43866</v>
      </c>
      <c r="B1681" s="21">
        <v>184.02999877929688</v>
      </c>
      <c r="C1681" s="21">
        <v>184.19999694824219</v>
      </c>
      <c r="D1681" s="21">
        <v>178.41000366210938</v>
      </c>
      <c r="E1681" s="21">
        <v>179.89999389648438</v>
      </c>
      <c r="F1681" s="16">
        <f>(StockData[[#This Row],[Close]]-E1682)/E1682</f>
        <v>-1.2214147605322243E-3</v>
      </c>
      <c r="G1681" s="21">
        <v>39186300</v>
      </c>
      <c r="H1681" s="21">
        <f>IF(ISNUMBER(E1681),MAX($E$2:E1681),"")</f>
        <v>542.07000732421875</v>
      </c>
      <c r="I1681" s="21">
        <f>IF(AND(ISNUMBER(E1681),ISNUMBER(H1681)),E1681/H1681-1,"")</f>
        <v>-0.66812405876408509</v>
      </c>
      <c r="L1681"/>
      <c r="M1681"/>
      <c r="N1681" s="2">
        <v>43866</v>
      </c>
      <c r="O1681" s="21">
        <v>332.26998901367188</v>
      </c>
      <c r="P1681" s="21">
        <v>333.08999633789063</v>
      </c>
      <c r="Q1681" s="21">
        <v>330.67001342773438</v>
      </c>
      <c r="R1681" s="21">
        <v>332.8599853515625</v>
      </c>
      <c r="S1681">
        <v>65951100</v>
      </c>
      <c r="T1681" s="16">
        <f>(SP500_Data[[#This Row],[Close]]-R1682)/R1682</f>
        <v>1.1548008938072483E-2</v>
      </c>
      <c r="U1681" s="21">
        <v>85310500</v>
      </c>
    </row>
    <row r="1682" spans="1:21" x14ac:dyDescent="0.25">
      <c r="A1682" s="2">
        <v>43865</v>
      </c>
      <c r="B1682" s="21">
        <v>177.13999938964844</v>
      </c>
      <c r="C1682" s="21">
        <v>180.63999938964844</v>
      </c>
      <c r="D1682" s="21">
        <v>176.30999755859375</v>
      </c>
      <c r="E1682" s="21">
        <v>180.1199951171875</v>
      </c>
      <c r="F1682" s="16">
        <f>(StockData[[#This Row],[Close]]-E1683)/E1683</f>
        <v>3.2916561954636998E-2</v>
      </c>
      <c r="G1682" s="21">
        <v>36433300</v>
      </c>
      <c r="H1682" s="21">
        <f>IF(ISNUMBER(E1682),MAX($E$2:E1682),"")</f>
        <v>542.07000732421875</v>
      </c>
      <c r="I1682" s="21">
        <f>IF(AND(ISNUMBER(E1682),ISNUMBER(H1682)),E1682/H1682-1,"")</f>
        <v>-0.66771820487486311</v>
      </c>
      <c r="L1682"/>
      <c r="M1682"/>
      <c r="N1682" s="2">
        <v>43865</v>
      </c>
      <c r="O1682" s="21">
        <v>328.07000732421875</v>
      </c>
      <c r="P1682" s="21">
        <v>330.010009765625</v>
      </c>
      <c r="Q1682" s="21">
        <v>327.72000122070313</v>
      </c>
      <c r="R1682" s="21">
        <v>329.05999755859375</v>
      </c>
      <c r="S1682">
        <v>62573200</v>
      </c>
      <c r="T1682" s="16">
        <f>(SP500_Data[[#This Row],[Close]]-R1683)/R1683</f>
        <v>1.5241276427948121E-2</v>
      </c>
      <c r="U1682" s="21">
        <v>48133000</v>
      </c>
    </row>
    <row r="1683" spans="1:21" x14ac:dyDescent="0.25">
      <c r="A1683" s="2">
        <v>43864</v>
      </c>
      <c r="B1683" s="21">
        <v>170.42999267578125</v>
      </c>
      <c r="C1683" s="21">
        <v>174.5</v>
      </c>
      <c r="D1683" s="21">
        <v>170.39999389648438</v>
      </c>
      <c r="E1683" s="21">
        <v>174.3800048828125</v>
      </c>
      <c r="F1683" s="16">
        <f>(StockData[[#This Row],[Close]]-E1684)/E1684</f>
        <v>2.4378836042008238E-2</v>
      </c>
      <c r="G1683" s="21">
        <v>30107000</v>
      </c>
      <c r="H1683" s="21">
        <f>IF(ISNUMBER(E1683),MAX($E$2:E1683),"")</f>
        <v>542.07000732421875</v>
      </c>
      <c r="I1683" s="21">
        <f>IF(AND(ISNUMBER(E1683),ISNUMBER(H1683)),E1683/H1683-1,"")</f>
        <v>-0.67830722503244179</v>
      </c>
      <c r="L1683"/>
      <c r="M1683"/>
      <c r="N1683" s="2">
        <v>43864</v>
      </c>
      <c r="O1683" s="21">
        <v>323.35000610351563</v>
      </c>
      <c r="P1683" s="21">
        <v>326.16000366210938</v>
      </c>
      <c r="Q1683" s="21">
        <v>323.22000122070313</v>
      </c>
      <c r="R1683" s="21">
        <v>324.1199951171875</v>
      </c>
      <c r="S1683">
        <v>69083000</v>
      </c>
      <c r="T1683" s="16">
        <f>(SP500_Data[[#This Row],[Close]]-R1684)/R1684</f>
        <v>7.4285396116215499E-3</v>
      </c>
      <c r="U1683" s="21">
        <v>61097700</v>
      </c>
    </row>
    <row r="1684" spans="1:21" x14ac:dyDescent="0.25">
      <c r="A1684" s="2">
        <v>43861</v>
      </c>
      <c r="B1684" s="21">
        <v>172.21000671386719</v>
      </c>
      <c r="C1684" s="21">
        <v>172.39999389648438</v>
      </c>
      <c r="D1684" s="21">
        <v>169.58000183105469</v>
      </c>
      <c r="E1684" s="21">
        <v>170.22999572753906</v>
      </c>
      <c r="F1684" s="16">
        <f>(StockData[[#This Row],[Close]]-E1685)/E1685</f>
        <v>-1.4758670388782079E-2</v>
      </c>
      <c r="G1684" s="21">
        <v>36142700</v>
      </c>
      <c r="H1684" s="21">
        <f>IF(ISNUMBER(E1684),MAX($E$2:E1684),"")</f>
        <v>542.07000732421875</v>
      </c>
      <c r="I1684" s="21">
        <f>IF(AND(ISNUMBER(E1684),ISNUMBER(H1684)),E1684/H1684-1,"")</f>
        <v>-0.6859630796253916</v>
      </c>
      <c r="L1684"/>
      <c r="M1684"/>
      <c r="N1684" s="2">
        <v>43861</v>
      </c>
      <c r="O1684" s="21">
        <v>327</v>
      </c>
      <c r="P1684" s="21">
        <v>327.17001342773438</v>
      </c>
      <c r="Q1684" s="21">
        <v>320.73001098632813</v>
      </c>
      <c r="R1684" s="21">
        <v>321.73001098632813</v>
      </c>
      <c r="S1684">
        <v>113845600</v>
      </c>
      <c r="T1684" s="16">
        <f>(SP500_Data[[#This Row],[Close]]-R1685)/R1685</f>
        <v>-1.8157903510881295E-2</v>
      </c>
      <c r="U1684" s="21">
        <v>82749700</v>
      </c>
    </row>
    <row r="1685" spans="1:21" x14ac:dyDescent="0.25">
      <c r="A1685" s="2">
        <v>43860</v>
      </c>
      <c r="B1685" s="21">
        <v>174.05000305175781</v>
      </c>
      <c r="C1685" s="21">
        <v>174.05000305175781</v>
      </c>
      <c r="D1685" s="21">
        <v>170.78999328613281</v>
      </c>
      <c r="E1685" s="21">
        <v>172.77999877929688</v>
      </c>
      <c r="F1685" s="16">
        <f>(StockData[[#This Row],[Close]]-E1686)/E1686</f>
        <v>2.8207603442907438E-2</v>
      </c>
      <c r="G1685" s="21">
        <v>51597500</v>
      </c>
      <c r="H1685" s="21">
        <f>IF(ISNUMBER(E1685),MAX($E$2:E1685),"")</f>
        <v>542.07000732421875</v>
      </c>
      <c r="I1685" s="21">
        <f>IF(AND(ISNUMBER(E1685),ISNUMBER(H1685)),E1685/H1685-1,"")</f>
        <v>-0.68125888456330874</v>
      </c>
      <c r="L1685"/>
      <c r="M1685"/>
      <c r="N1685" s="2">
        <v>43860</v>
      </c>
      <c r="O1685" s="21">
        <v>324.3599853515625</v>
      </c>
      <c r="P1685" s="21">
        <v>327.91000366210938</v>
      </c>
      <c r="Q1685" s="21">
        <v>323.54000854492188</v>
      </c>
      <c r="R1685" s="21">
        <v>327.67999267578125</v>
      </c>
      <c r="S1685">
        <v>75491800</v>
      </c>
      <c r="T1685" s="16">
        <f>(SP500_Data[[#This Row],[Close]]-R1686)/R1686</f>
        <v>3.2453541560229192E-3</v>
      </c>
      <c r="U1685" s="21">
        <v>81503900</v>
      </c>
    </row>
    <row r="1686" spans="1:21" x14ac:dyDescent="0.25">
      <c r="A1686" s="2">
        <v>43859</v>
      </c>
      <c r="B1686" s="21">
        <v>167.83999633789063</v>
      </c>
      <c r="C1686" s="21">
        <v>168.75</v>
      </c>
      <c r="D1686" s="21">
        <v>165.69000244140625</v>
      </c>
      <c r="E1686" s="21">
        <v>168.03999328613281</v>
      </c>
      <c r="F1686" s="16">
        <f>(StockData[[#This Row],[Close]]-E1687)/E1687</f>
        <v>1.5592810755334006E-2</v>
      </c>
      <c r="G1686" s="21">
        <v>34754500</v>
      </c>
      <c r="H1686" s="21">
        <f>IF(ISNUMBER(E1686),MAX($E$2:E1686),"")</f>
        <v>542.07000732421875</v>
      </c>
      <c r="I1686" s="21">
        <f>IF(AND(ISNUMBER(E1686),ISNUMBER(H1686)),E1686/H1686-1,"")</f>
        <v>-0.69000315270048507</v>
      </c>
      <c r="L1686"/>
      <c r="M1686"/>
      <c r="N1686" s="2">
        <v>43859</v>
      </c>
      <c r="O1686" s="21">
        <v>328.3800048828125</v>
      </c>
      <c r="P1686" s="21">
        <v>328.6300048828125</v>
      </c>
      <c r="Q1686" s="21">
        <v>326.39999389648438</v>
      </c>
      <c r="R1686" s="21">
        <v>326.6199951171875</v>
      </c>
      <c r="S1686">
        <v>53888900</v>
      </c>
      <c r="T1686" s="16">
        <f>(SP500_Data[[#This Row],[Close]]-R1687)/R1687</f>
        <v>-8.2602563293467264E-4</v>
      </c>
      <c r="U1686" s="21">
        <v>96389600</v>
      </c>
    </row>
    <row r="1687" spans="1:21" x14ac:dyDescent="0.25">
      <c r="A1687" s="2">
        <v>43858</v>
      </c>
      <c r="B1687" s="21">
        <v>163.77999877929688</v>
      </c>
      <c r="C1687" s="21">
        <v>165.75999450683594</v>
      </c>
      <c r="D1687" s="21">
        <v>163.07000732421875</v>
      </c>
      <c r="E1687" s="21">
        <v>165.46000671386719</v>
      </c>
      <c r="F1687" s="16">
        <f>(StockData[[#This Row],[Close]]-E1688)/E1688</f>
        <v>1.9595809455823135E-2</v>
      </c>
      <c r="G1687" s="21">
        <v>24899900</v>
      </c>
      <c r="H1687" s="21">
        <f>IF(ISNUMBER(E1687),MAX($E$2:E1687),"")</f>
        <v>542.07000732421875</v>
      </c>
      <c r="I1687" s="21">
        <f>IF(AND(ISNUMBER(E1687),ISNUMBER(H1687)),E1687/H1687-1,"")</f>
        <v>-0.69476266076661286</v>
      </c>
      <c r="L1687"/>
      <c r="M1687"/>
      <c r="N1687" s="2">
        <v>43858</v>
      </c>
      <c r="O1687" s="21">
        <v>325.05999755859375</v>
      </c>
      <c r="P1687" s="21">
        <v>327.85000610351563</v>
      </c>
      <c r="Q1687" s="21">
        <v>323.60000610351563</v>
      </c>
      <c r="R1687" s="21">
        <v>326.8900146484375</v>
      </c>
      <c r="S1687">
        <v>63834000</v>
      </c>
      <c r="T1687" s="16">
        <f>(SP500_Data[[#This Row],[Close]]-R1688)/R1688</f>
        <v>1.0479179747874807E-2</v>
      </c>
      <c r="U1687" s="21">
        <v>53429100</v>
      </c>
    </row>
    <row r="1688" spans="1:21" x14ac:dyDescent="0.25">
      <c r="A1688" s="2">
        <v>43857</v>
      </c>
      <c r="B1688" s="21">
        <v>161.14999389648438</v>
      </c>
      <c r="C1688" s="21">
        <v>163.3800048828125</v>
      </c>
      <c r="D1688" s="21">
        <v>160.19999694824219</v>
      </c>
      <c r="E1688" s="21">
        <v>162.27999877929688</v>
      </c>
      <c r="F1688" s="16">
        <f>(StockData[[#This Row],[Close]]-E1689)/E1689</f>
        <v>-1.6723186010138072E-2</v>
      </c>
      <c r="G1688" s="21">
        <v>32078100</v>
      </c>
      <c r="H1688" s="21">
        <f>IF(ISNUMBER(E1688),MAX($E$2:E1688),"")</f>
        <v>542.07000732421875</v>
      </c>
      <c r="I1688" s="21">
        <f>IF(AND(ISNUMBER(E1688),ISNUMBER(H1688)),E1688/H1688-1,"")</f>
        <v>-0.70062907634320526</v>
      </c>
      <c r="L1688"/>
      <c r="M1688"/>
      <c r="N1688" s="2">
        <v>43857</v>
      </c>
      <c r="O1688" s="21">
        <v>323.02999877929688</v>
      </c>
      <c r="P1688" s="21">
        <v>325.1199951171875</v>
      </c>
      <c r="Q1688" s="21">
        <v>322.66000366210938</v>
      </c>
      <c r="R1688" s="21">
        <v>323.5</v>
      </c>
      <c r="S1688">
        <v>84062500</v>
      </c>
      <c r="T1688" s="16">
        <f>(SP500_Data[[#This Row],[Close]]-R1689)/R1689</f>
        <v>-1.6029410194896843E-2</v>
      </c>
      <c r="U1688" s="21">
        <v>52649800</v>
      </c>
    </row>
    <row r="1689" spans="1:21" x14ac:dyDescent="0.25">
      <c r="A1689" s="2">
        <v>43854</v>
      </c>
      <c r="B1689" s="21">
        <v>167.50999450683594</v>
      </c>
      <c r="C1689" s="21">
        <v>167.52999877929688</v>
      </c>
      <c r="D1689" s="21">
        <v>164.44999694824219</v>
      </c>
      <c r="E1689" s="21">
        <v>165.03999328613281</v>
      </c>
      <c r="F1689" s="16">
        <f>(StockData[[#This Row],[Close]]-E1690)/E1690</f>
        <v>-1.0076822950272932E-2</v>
      </c>
      <c r="G1689" s="21">
        <v>24918100</v>
      </c>
      <c r="H1689" s="21">
        <f>IF(ISNUMBER(E1689),MAX($E$2:E1689),"")</f>
        <v>542.07000732421875</v>
      </c>
      <c r="I1689" s="21">
        <f>IF(AND(ISNUMBER(E1689),ISNUMBER(H1689)),E1689/H1689-1,"")</f>
        <v>-0.6955374932090268</v>
      </c>
      <c r="L1689"/>
      <c r="M1689"/>
      <c r="N1689" s="2">
        <v>43854</v>
      </c>
      <c r="O1689" s="21">
        <v>332.44000244140625</v>
      </c>
      <c r="P1689" s="21">
        <v>332.52999877929688</v>
      </c>
      <c r="Q1689" s="21">
        <v>327.3599853515625</v>
      </c>
      <c r="R1689" s="21">
        <v>328.76998901367188</v>
      </c>
      <c r="S1689">
        <v>87578400</v>
      </c>
      <c r="T1689" s="16">
        <f>(SP500_Data[[#This Row],[Close]]-R1690)/R1690</f>
        <v>-8.893079091328351E-3</v>
      </c>
      <c r="U1689" s="21">
        <v>34838500</v>
      </c>
    </row>
    <row r="1690" spans="1:21" x14ac:dyDescent="0.25">
      <c r="A1690" s="2">
        <v>43853</v>
      </c>
      <c r="B1690" s="21">
        <v>166.19000244140625</v>
      </c>
      <c r="C1690" s="21">
        <v>166.80000305175781</v>
      </c>
      <c r="D1690" s="21">
        <v>165.27000427246094</v>
      </c>
      <c r="E1690" s="21">
        <v>166.72000122070313</v>
      </c>
      <c r="F1690" s="16">
        <f>(StockData[[#This Row],[Close]]-E1691)/E1691</f>
        <v>6.155728975538512E-3</v>
      </c>
      <c r="G1690" s="21">
        <v>19680800</v>
      </c>
      <c r="H1690" s="21">
        <f>IF(ISNUMBER(E1690),MAX($E$2:E1690),"")</f>
        <v>542.07000732421875</v>
      </c>
      <c r="I1690" s="21">
        <f>IF(AND(ISNUMBER(E1690),ISNUMBER(H1690)),E1690/H1690-1,"")</f>
        <v>-0.69243824788670549</v>
      </c>
      <c r="L1690"/>
      <c r="M1690"/>
      <c r="N1690" s="2">
        <v>43853</v>
      </c>
      <c r="O1690" s="21">
        <v>330.6300048828125</v>
      </c>
      <c r="P1690" s="21">
        <v>332.17001342773438</v>
      </c>
      <c r="Q1690" s="21">
        <v>329.41000366210938</v>
      </c>
      <c r="R1690" s="21">
        <v>331.72000122070313</v>
      </c>
      <c r="S1690">
        <v>51963000</v>
      </c>
      <c r="T1690" s="16">
        <f>(SP500_Data[[#This Row],[Close]]-R1691)/R1691</f>
        <v>1.1468729613462734E-3</v>
      </c>
      <c r="U1690" s="21">
        <v>48927000</v>
      </c>
    </row>
    <row r="1691" spans="1:21" x14ac:dyDescent="0.25">
      <c r="A1691" s="2">
        <v>43852</v>
      </c>
      <c r="B1691" s="21">
        <v>167.39999389648438</v>
      </c>
      <c r="C1691" s="21">
        <v>167.49000549316406</v>
      </c>
      <c r="D1691" s="21">
        <v>165.67999267578125</v>
      </c>
      <c r="E1691" s="21">
        <v>165.69999694824219</v>
      </c>
      <c r="F1691" s="16">
        <f>(StockData[[#This Row],[Close]]-E1692)/E1692</f>
        <v>-4.8048231336805559E-3</v>
      </c>
      <c r="G1691" s="21">
        <v>24138800</v>
      </c>
      <c r="H1691" s="21">
        <f>IF(ISNUMBER(E1691),MAX($E$2:E1691),"")</f>
        <v>542.07000732421875</v>
      </c>
      <c r="I1691" s="21">
        <f>IF(AND(ISNUMBER(E1691),ISNUMBER(H1691)),E1691/H1691-1,"")</f>
        <v>-0.69431993154136085</v>
      </c>
      <c r="L1691"/>
      <c r="M1691"/>
      <c r="N1691" s="2">
        <v>43852</v>
      </c>
      <c r="O1691" s="21">
        <v>332.239990234375</v>
      </c>
      <c r="P1691" s="21">
        <v>332.95001220703125</v>
      </c>
      <c r="Q1691" s="21">
        <v>331.17001342773438</v>
      </c>
      <c r="R1691" s="21">
        <v>331.33999633789063</v>
      </c>
      <c r="S1691">
        <v>48914900</v>
      </c>
      <c r="T1691" s="16">
        <f>(SP500_Data[[#This Row],[Close]]-R1692)/R1692</f>
        <v>1.2076228915189869E-4</v>
      </c>
      <c r="U1691" s="21">
        <v>40709000</v>
      </c>
    </row>
    <row r="1692" spans="1:21" x14ac:dyDescent="0.25">
      <c r="A1692" s="2">
        <v>43851</v>
      </c>
      <c r="B1692" s="21">
        <v>166.67999267578125</v>
      </c>
      <c r="C1692" s="21">
        <v>168.19000244140625</v>
      </c>
      <c r="D1692" s="21">
        <v>166.42999267578125</v>
      </c>
      <c r="E1692" s="21">
        <v>166.5</v>
      </c>
      <c r="F1692" s="16">
        <f>(StockData[[#This Row],[Close]]-E1693)/E1693</f>
        <v>-3.5907006678619234E-3</v>
      </c>
      <c r="G1692" s="21">
        <v>29517200</v>
      </c>
      <c r="H1692" s="21">
        <f>IF(ISNUMBER(E1692),MAX($E$2:E1692),"")</f>
        <v>542.07000732421875</v>
      </c>
      <c r="I1692" s="21">
        <f>IF(AND(ISNUMBER(E1692),ISNUMBER(H1692)),E1692/H1692-1,"")</f>
        <v>-0.69284410177592748</v>
      </c>
      <c r="L1692"/>
      <c r="M1692"/>
      <c r="N1692" s="2">
        <v>43851</v>
      </c>
      <c r="O1692" s="21">
        <v>330.89999389648438</v>
      </c>
      <c r="P1692" s="21">
        <v>332.17999267578125</v>
      </c>
      <c r="Q1692" s="21">
        <v>330.82000732421875</v>
      </c>
      <c r="R1692" s="21">
        <v>331.29998779296875</v>
      </c>
      <c r="S1692">
        <v>77742400</v>
      </c>
      <c r="T1692" s="16">
        <f>(SP500_Data[[#This Row],[Close]]-R1693)/R1693</f>
        <v>-1.9581996992278808E-3</v>
      </c>
      <c r="U1692" s="21">
        <v>49080000</v>
      </c>
    </row>
    <row r="1693" spans="1:21" x14ac:dyDescent="0.25">
      <c r="A1693" s="2">
        <v>43847</v>
      </c>
      <c r="B1693" s="21">
        <v>167.41999816894531</v>
      </c>
      <c r="C1693" s="21">
        <v>167.47000122070313</v>
      </c>
      <c r="D1693" s="21">
        <v>165.42999267578125</v>
      </c>
      <c r="E1693" s="21">
        <v>167.10000610351563</v>
      </c>
      <c r="F1693" s="16">
        <f>(StockData[[#This Row],[Close]]-E1694)/E1694</f>
        <v>5.5967259121274824E-3</v>
      </c>
      <c r="G1693" s="21">
        <v>34371700</v>
      </c>
      <c r="H1693" s="21">
        <f>IF(ISNUMBER(E1693),MAX($E$2:E1693),"")</f>
        <v>542.07000732421875</v>
      </c>
      <c r="I1693" s="21">
        <f>IF(AND(ISNUMBER(E1693),ISNUMBER(H1693)),E1693/H1693-1,"")</f>
        <v>-0.69173722241457447</v>
      </c>
      <c r="L1693"/>
      <c r="M1693"/>
      <c r="N1693" s="2">
        <v>43847</v>
      </c>
      <c r="O1693" s="21">
        <v>331.70001220703125</v>
      </c>
      <c r="P1693" s="21">
        <v>332.17999267578125</v>
      </c>
      <c r="Q1693" s="21">
        <v>330.85000610351563</v>
      </c>
      <c r="R1693" s="21">
        <v>331.95001220703125</v>
      </c>
      <c r="S1693">
        <v>95846000</v>
      </c>
      <c r="T1693" s="16">
        <f>(SP500_Data[[#This Row],[Close]]-R1694)/R1694</f>
        <v>3.1125309364880829E-3</v>
      </c>
      <c r="U1693" s="21">
        <v>73941700</v>
      </c>
    </row>
    <row r="1694" spans="1:21" x14ac:dyDescent="0.25">
      <c r="A1694" s="2">
        <v>43846</v>
      </c>
      <c r="B1694" s="21">
        <v>164.35000610351563</v>
      </c>
      <c r="C1694" s="21">
        <v>166.24000549316406</v>
      </c>
      <c r="D1694" s="21">
        <v>164.02999877929688</v>
      </c>
      <c r="E1694" s="21">
        <v>166.16999816894531</v>
      </c>
      <c r="F1694" s="16">
        <f>(StockData[[#This Row],[Close]]-E1695)/E1695</f>
        <v>1.8323358422406837E-2</v>
      </c>
      <c r="G1694" s="21">
        <v>23865400</v>
      </c>
      <c r="H1694" s="21">
        <f>IF(ISNUMBER(E1694),MAX($E$2:E1694),"")</f>
        <v>542.07000732421875</v>
      </c>
      <c r="I1694" s="21">
        <f>IF(AND(ISNUMBER(E1694),ISNUMBER(H1694)),E1694/H1694-1,"")</f>
        <v>-0.69345288260976035</v>
      </c>
      <c r="L1694"/>
      <c r="M1694"/>
      <c r="N1694" s="2">
        <v>43846</v>
      </c>
      <c r="O1694" s="21">
        <v>329.70001220703125</v>
      </c>
      <c r="P1694" s="21">
        <v>330.92001342773438</v>
      </c>
      <c r="Q1694" s="21">
        <v>329.45001220703125</v>
      </c>
      <c r="R1694" s="21">
        <v>330.92001342773438</v>
      </c>
      <c r="S1694">
        <v>54050300</v>
      </c>
      <c r="T1694" s="16">
        <f>(SP500_Data[[#This Row],[Close]]-R1695)/R1695</f>
        <v>8.3183855876765491E-3</v>
      </c>
      <c r="U1694" s="21">
        <v>75767800</v>
      </c>
    </row>
    <row r="1695" spans="1:21" x14ac:dyDescent="0.25">
      <c r="A1695" s="2">
        <v>43845</v>
      </c>
      <c r="B1695" s="21">
        <v>162.6199951171875</v>
      </c>
      <c r="C1695" s="21">
        <v>163.94000244140625</v>
      </c>
      <c r="D1695" s="21">
        <v>162.57000732421875</v>
      </c>
      <c r="E1695" s="21">
        <v>163.17999267578125</v>
      </c>
      <c r="F1695" s="16">
        <f>(StockData[[#This Row],[Close]]-E1696)/E1696</f>
        <v>6.4762089764179107E-3</v>
      </c>
      <c r="G1695" s="21">
        <v>21417900</v>
      </c>
      <c r="H1695" s="21">
        <f>IF(ISNUMBER(E1695),MAX($E$2:E1695),"")</f>
        <v>542.07000732421875</v>
      </c>
      <c r="I1695" s="21">
        <f>IF(AND(ISNUMBER(E1695),ISNUMBER(H1695)),E1695/H1695-1,"")</f>
        <v>-0.69896878545028729</v>
      </c>
      <c r="L1695"/>
      <c r="M1695"/>
      <c r="N1695" s="2">
        <v>43845</v>
      </c>
      <c r="O1695" s="21">
        <v>327.35000610351563</v>
      </c>
      <c r="P1695" s="21">
        <v>329.01998901367188</v>
      </c>
      <c r="Q1695" s="21">
        <v>327.260009765625</v>
      </c>
      <c r="R1695" s="21">
        <v>328.19000244140625</v>
      </c>
      <c r="S1695">
        <v>72056600</v>
      </c>
      <c r="T1695" s="16">
        <f>(SP500_Data[[#This Row],[Close]]-R1696)/R1696</f>
        <v>2.2598570981488893E-3</v>
      </c>
      <c r="U1695" s="21">
        <v>36592700</v>
      </c>
    </row>
    <row r="1696" spans="1:21" x14ac:dyDescent="0.25">
      <c r="A1696" s="2">
        <v>43844</v>
      </c>
      <c r="B1696" s="21">
        <v>163.38999938964844</v>
      </c>
      <c r="C1696" s="21">
        <v>163.60000610351563</v>
      </c>
      <c r="D1696" s="21">
        <v>161.72000122070313</v>
      </c>
      <c r="E1696" s="21">
        <v>162.1300048828125</v>
      </c>
      <c r="F1696" s="16">
        <f>(StockData[[#This Row],[Close]]-E1697)/E1697</f>
        <v>-7.0430787915352969E-3</v>
      </c>
      <c r="G1696" s="21">
        <v>23477400</v>
      </c>
      <c r="H1696" s="21">
        <f>IF(ISNUMBER(E1696),MAX($E$2:E1696),"")</f>
        <v>542.07000732421875</v>
      </c>
      <c r="I1696" s="21">
        <f>IF(AND(ISNUMBER(E1696),ISNUMBER(H1696)),E1696/H1696-1,"")</f>
        <v>-0.70090578210898768</v>
      </c>
      <c r="L1696"/>
      <c r="M1696"/>
      <c r="N1696" s="2">
        <v>43844</v>
      </c>
      <c r="O1696" s="21">
        <v>327.47000122070313</v>
      </c>
      <c r="P1696" s="21">
        <v>328.6199951171875</v>
      </c>
      <c r="Q1696" s="21">
        <v>326.83999633789063</v>
      </c>
      <c r="R1696" s="21">
        <v>327.45001220703125</v>
      </c>
      <c r="S1696">
        <v>62832800</v>
      </c>
      <c r="T1696" s="16">
        <f>(SP500_Data[[#This Row],[Close]]-R1697)/R1697</f>
        <v>-1.5246225991428092E-3</v>
      </c>
      <c r="U1696" s="21">
        <v>44444600</v>
      </c>
    </row>
    <row r="1697" spans="1:21" x14ac:dyDescent="0.25">
      <c r="A1697" s="2">
        <v>43843</v>
      </c>
      <c r="B1697" s="21">
        <v>161.75999450683594</v>
      </c>
      <c r="C1697" s="21">
        <v>163.30999755859375</v>
      </c>
      <c r="D1697" s="21">
        <v>161.25999450683594</v>
      </c>
      <c r="E1697" s="21">
        <v>163.27999877929688</v>
      </c>
      <c r="F1697" s="16">
        <f>(StockData[[#This Row],[Close]]-E1698)/E1698</f>
        <v>1.2024311921659821E-2</v>
      </c>
      <c r="G1697" s="21">
        <v>21626500</v>
      </c>
      <c r="H1697" s="21">
        <f>IF(ISNUMBER(E1697),MAX($E$2:E1697),"")</f>
        <v>542.07000732421875</v>
      </c>
      <c r="I1697" s="21">
        <f>IF(AND(ISNUMBER(E1697),ISNUMBER(H1697)),E1697/H1697-1,"")</f>
        <v>-0.6987842961736912</v>
      </c>
      <c r="L1697"/>
      <c r="M1697"/>
      <c r="N1697" s="2">
        <v>43843</v>
      </c>
      <c r="O1697" s="21">
        <v>326.3900146484375</v>
      </c>
      <c r="P1697" s="21">
        <v>327.95999145507813</v>
      </c>
      <c r="Q1697" s="21">
        <v>325.92001342773438</v>
      </c>
      <c r="R1697" s="21">
        <v>327.95001220703125</v>
      </c>
      <c r="S1697">
        <v>47086800</v>
      </c>
      <c r="T1697" s="16">
        <f>(SP500_Data[[#This Row],[Close]]-R1698)/R1698</f>
        <v>6.877347366428789E-3</v>
      </c>
      <c r="U1697" s="21">
        <v>37569000</v>
      </c>
    </row>
    <row r="1698" spans="1:21" x14ac:dyDescent="0.25">
      <c r="A1698" s="2">
        <v>43840</v>
      </c>
      <c r="B1698" s="21">
        <v>162.82000732421875</v>
      </c>
      <c r="C1698" s="21">
        <v>163.22000122070313</v>
      </c>
      <c r="D1698" s="21">
        <v>161.17999267578125</v>
      </c>
      <c r="E1698" s="21">
        <v>161.33999633789063</v>
      </c>
      <c r="F1698" s="16">
        <f>(StockData[[#This Row],[Close]]-E1699)/E1699</f>
        <v>-4.6270591458127995E-3</v>
      </c>
      <c r="G1698" s="21">
        <v>20725900</v>
      </c>
      <c r="H1698" s="21">
        <f>IF(ISNUMBER(E1698),MAX($E$2:E1698),"")</f>
        <v>542.07000732421875</v>
      </c>
      <c r="I1698" s="21">
        <f>IF(AND(ISNUMBER(E1698),ISNUMBER(H1698)),E1698/H1698-1,"")</f>
        <v>-0.70236317420640615</v>
      </c>
      <c r="L1698"/>
      <c r="M1698"/>
      <c r="N1698" s="2">
        <v>43840</v>
      </c>
      <c r="O1698" s="21">
        <v>327.29000854492188</v>
      </c>
      <c r="P1698" s="21">
        <v>327.45999145507813</v>
      </c>
      <c r="Q1698" s="21">
        <v>325.20001220703125</v>
      </c>
      <c r="R1698" s="21">
        <v>325.70999145507813</v>
      </c>
      <c r="S1698">
        <v>53029300</v>
      </c>
      <c r="T1698" s="16">
        <f>(SP500_Data[[#This Row],[Close]]-R1699)/R1699</f>
        <v>-2.8777053695710078E-3</v>
      </c>
      <c r="U1698" s="21">
        <v>48647200</v>
      </c>
    </row>
    <row r="1699" spans="1:21" x14ac:dyDescent="0.25">
      <c r="A1699" s="2">
        <v>43839</v>
      </c>
      <c r="B1699" s="21">
        <v>161.83999633789063</v>
      </c>
      <c r="C1699" s="21">
        <v>162.22000122070313</v>
      </c>
      <c r="D1699" s="21">
        <v>161.02999877929688</v>
      </c>
      <c r="E1699" s="21">
        <v>162.08999633789063</v>
      </c>
      <c r="F1699" s="16">
        <f>(StockData[[#This Row],[Close]]-E1700)/E1700</f>
        <v>1.2492972988635352E-2</v>
      </c>
      <c r="G1699" s="21">
        <v>21385000</v>
      </c>
      <c r="H1699" s="21">
        <f>IF(ISNUMBER(E1699),MAX($E$2:E1699),"")</f>
        <v>542.07000732421875</v>
      </c>
      <c r="I1699" s="21">
        <f>IF(AND(ISNUMBER(E1699),ISNUMBER(H1699)),E1699/H1699-1,"")</f>
        <v>-0.70097958907927072</v>
      </c>
      <c r="L1699"/>
      <c r="M1699"/>
      <c r="N1699" s="2">
        <v>43839</v>
      </c>
      <c r="O1699" s="21">
        <v>326.16000366210938</v>
      </c>
      <c r="P1699" s="21">
        <v>326.73001098632813</v>
      </c>
      <c r="Q1699" s="21">
        <v>325.51998901367188</v>
      </c>
      <c r="R1699" s="21">
        <v>326.64999389648438</v>
      </c>
      <c r="S1699">
        <v>48473300</v>
      </c>
      <c r="T1699" s="16">
        <f>(SP500_Data[[#This Row],[Close]]-R1700)/R1700</f>
        <v>6.7806491190677432E-3</v>
      </c>
      <c r="U1699" s="21">
        <v>44850200</v>
      </c>
    </row>
    <row r="1700" spans="1:21" x14ac:dyDescent="0.25">
      <c r="A1700" s="2">
        <v>43838</v>
      </c>
      <c r="B1700" s="21">
        <v>158.92999267578125</v>
      </c>
      <c r="C1700" s="21">
        <v>160.80000305175781</v>
      </c>
      <c r="D1700" s="21">
        <v>157.94999694824219</v>
      </c>
      <c r="E1700" s="21">
        <v>160.08999633789063</v>
      </c>
      <c r="F1700" s="16">
        <f>(StockData[[#This Row],[Close]]-E1701)/E1701</f>
        <v>1.5928382267230604E-2</v>
      </c>
      <c r="G1700" s="21">
        <v>27746500</v>
      </c>
      <c r="H1700" s="21">
        <f>IF(ISNUMBER(E1700),MAX($E$2:E1700),"")</f>
        <v>542.07000732421875</v>
      </c>
      <c r="I1700" s="21">
        <f>IF(AND(ISNUMBER(E1700),ISNUMBER(H1700)),E1700/H1700-1,"")</f>
        <v>-0.70466914941829861</v>
      </c>
      <c r="L1700"/>
      <c r="M1700"/>
      <c r="N1700" s="2">
        <v>43838</v>
      </c>
      <c r="O1700" s="21">
        <v>322.94000244140625</v>
      </c>
      <c r="P1700" s="21">
        <v>325.77999877929688</v>
      </c>
      <c r="Q1700" s="21">
        <v>322.67001342773438</v>
      </c>
      <c r="R1700" s="21">
        <v>324.45001220703125</v>
      </c>
      <c r="S1700">
        <v>68296000</v>
      </c>
      <c r="T1700" s="16">
        <f>(SP500_Data[[#This Row],[Close]]-R1701)/R1701</f>
        <v>5.3295360274876625E-3</v>
      </c>
      <c r="U1700" s="21">
        <v>54664700</v>
      </c>
    </row>
    <row r="1701" spans="1:21" x14ac:dyDescent="0.25">
      <c r="A1701" s="2">
        <v>43837</v>
      </c>
      <c r="B1701" s="21">
        <v>159.32000732421875</v>
      </c>
      <c r="C1701" s="21">
        <v>159.66999816894531</v>
      </c>
      <c r="D1701" s="21">
        <v>157.32000732421875</v>
      </c>
      <c r="E1701" s="21">
        <v>157.58000183105469</v>
      </c>
      <c r="F1701" s="16">
        <f>(StockData[[#This Row],[Close]]-E1702)/E1702</f>
        <v>-9.117757400316057E-3</v>
      </c>
      <c r="G1701" s="21">
        <v>21634100</v>
      </c>
      <c r="H1701" s="21">
        <f>IF(ISNUMBER(E1701),MAX($E$2:E1701),"")</f>
        <v>542.07000732421875</v>
      </c>
      <c r="I1701" s="21">
        <f>IF(AND(ISNUMBER(E1701),ISNUMBER(H1701)),E1701/H1701-1,"")</f>
        <v>-0.70929953751009855</v>
      </c>
      <c r="L1701"/>
      <c r="M1701"/>
      <c r="N1701" s="2">
        <v>43837</v>
      </c>
      <c r="O1701" s="21">
        <v>323.01998901367188</v>
      </c>
      <c r="P1701" s="21">
        <v>323.54000854492188</v>
      </c>
      <c r="Q1701" s="21">
        <v>322.239990234375</v>
      </c>
      <c r="R1701" s="21">
        <v>322.73001098632813</v>
      </c>
      <c r="S1701">
        <v>40496400</v>
      </c>
      <c r="T1701" s="16">
        <f>(SP500_Data[[#This Row],[Close]]-R1702)/R1702</f>
        <v>-2.8117773480448344E-3</v>
      </c>
      <c r="U1701" s="21">
        <v>79406200</v>
      </c>
    </row>
    <row r="1702" spans="1:21" x14ac:dyDescent="0.25">
      <c r="A1702" s="2">
        <v>43836</v>
      </c>
      <c r="B1702" s="21">
        <v>157.08000183105469</v>
      </c>
      <c r="C1702" s="21">
        <v>159.10000610351563</v>
      </c>
      <c r="D1702" s="21">
        <v>156.50999450683594</v>
      </c>
      <c r="E1702" s="21">
        <v>159.02999877929688</v>
      </c>
      <c r="F1702" s="16">
        <f>(StockData[[#This Row],[Close]]-E1703)/E1703</f>
        <v>2.5848170138100608E-3</v>
      </c>
      <c r="G1702" s="21">
        <v>20813700</v>
      </c>
      <c r="H1702" s="21">
        <f>IF(ISNUMBER(E1702),MAX($E$2:E1702),"")</f>
        <v>542.07000732421875</v>
      </c>
      <c r="I1702" s="21">
        <f>IF(AND(ISNUMBER(E1702),ISNUMBER(H1702)),E1702/H1702-1,"")</f>
        <v>-0.70662461189412551</v>
      </c>
      <c r="L1702"/>
      <c r="M1702"/>
      <c r="N1702" s="2">
        <v>43836</v>
      </c>
      <c r="O1702" s="21">
        <v>320.489990234375</v>
      </c>
      <c r="P1702" s="21">
        <v>323.73001098632813</v>
      </c>
      <c r="Q1702" s="21">
        <v>320.3599853515625</v>
      </c>
      <c r="R1702" s="21">
        <v>323.6400146484375</v>
      </c>
      <c r="S1702">
        <v>55653900</v>
      </c>
      <c r="T1702" s="16">
        <f>(SP500_Data[[#This Row],[Close]]-R1703)/R1703</f>
        <v>3.815052176908243E-3</v>
      </c>
      <c r="U1702" s="21">
        <v>67804700</v>
      </c>
    </row>
    <row r="1703" spans="1:21" x14ac:dyDescent="0.25">
      <c r="A1703" s="2">
        <v>43833</v>
      </c>
      <c r="B1703" s="21">
        <v>158.32000732421875</v>
      </c>
      <c r="C1703" s="21">
        <v>159.94999694824219</v>
      </c>
      <c r="D1703" s="21">
        <v>158.05999755859375</v>
      </c>
      <c r="E1703" s="21">
        <v>158.6199951171875</v>
      </c>
      <c r="F1703" s="16">
        <f>(StockData[[#This Row],[Close]]-E1704)/E1704</f>
        <v>-1.2451749849331091E-2</v>
      </c>
      <c r="G1703" s="21">
        <v>21116200</v>
      </c>
      <c r="H1703" s="21">
        <f>IF(ISNUMBER(E1703),MAX($E$2:E1703),"")</f>
        <v>542.07000732421875</v>
      </c>
      <c r="I1703" s="21">
        <f>IF(AND(ISNUMBER(E1703),ISNUMBER(H1703)),E1703/H1703-1,"")</f>
        <v>-0.70738097851941306</v>
      </c>
      <c r="L1703"/>
      <c r="M1703"/>
      <c r="N1703" s="2">
        <v>43833</v>
      </c>
      <c r="O1703" s="21">
        <v>321.16000366210938</v>
      </c>
      <c r="P1703" s="21">
        <v>323.6400146484375</v>
      </c>
      <c r="Q1703" s="21">
        <v>321.10000610351563</v>
      </c>
      <c r="R1703" s="21">
        <v>322.41000366210938</v>
      </c>
      <c r="S1703">
        <v>77709700</v>
      </c>
      <c r="T1703" s="16">
        <f>(SP500_Data[[#This Row],[Close]]-R1704)/R1704</f>
        <v>-7.5722334843227176E-3</v>
      </c>
      <c r="U1703" s="21">
        <v>49228000</v>
      </c>
    </row>
    <row r="1704" spans="1:21" x14ac:dyDescent="0.25">
      <c r="A1704" s="2">
        <v>43832</v>
      </c>
      <c r="B1704" s="21">
        <v>158.77999877929688</v>
      </c>
      <c r="C1704" s="21">
        <v>160.72999572753906</v>
      </c>
      <c r="D1704" s="21">
        <v>158.33000183105469</v>
      </c>
      <c r="E1704" s="21">
        <v>160.6199951171875</v>
      </c>
      <c r="F1704" s="16">
        <f>(StockData[[#This Row],[Close]]-E1705)/E1705</f>
        <v>1.8516158690248221E-2</v>
      </c>
      <c r="G1704" s="21">
        <v>22622100</v>
      </c>
      <c r="H1704" s="21">
        <f>IF(ISNUMBER(E1704),MAX($E$2:E1704),"")</f>
        <v>542.07000732421875</v>
      </c>
      <c r="I1704" s="21">
        <f>IF(AND(ISNUMBER(E1704),ISNUMBER(H1704)),E1704/H1704-1,"")</f>
        <v>-0.70369141818038505</v>
      </c>
      <c r="L1704"/>
      <c r="M1704"/>
      <c r="N1704" s="2">
        <v>43832</v>
      </c>
      <c r="O1704" s="21">
        <v>323.54000854492188</v>
      </c>
      <c r="P1704" s="21">
        <v>324.8900146484375</v>
      </c>
      <c r="Q1704" s="21">
        <v>322.52999877929688</v>
      </c>
      <c r="R1704" s="21">
        <v>324.8699951171875</v>
      </c>
      <c r="S1704">
        <v>59151200</v>
      </c>
      <c r="T1704" s="16">
        <f>(SP500_Data[[#This Row],[Close]]-R1705)/R1705</f>
        <v>9.3519228938546504E-3</v>
      </c>
      <c r="U1704" s="21">
        <v>62023600</v>
      </c>
    </row>
    <row r="1705" spans="1:21" x14ac:dyDescent="0.25">
      <c r="A1705" s="2">
        <v>43830</v>
      </c>
      <c r="B1705" s="21">
        <v>156.77000427246094</v>
      </c>
      <c r="C1705" s="21">
        <v>157.77000427246094</v>
      </c>
      <c r="D1705" s="21">
        <v>156.44999694824219</v>
      </c>
      <c r="E1705" s="21">
        <v>157.69999694824219</v>
      </c>
      <c r="F1705" s="16">
        <f>(StockData[[#This Row],[Close]]-E1706)/E1706</f>
        <v>6.9801772262059617E-4</v>
      </c>
      <c r="G1705" s="21">
        <v>18369400</v>
      </c>
      <c r="H1705" s="21">
        <f>IF(ISNUMBER(E1705),MAX($E$2:E1705),"")</f>
        <v>542.07000732421875</v>
      </c>
      <c r="I1705" s="21">
        <f>IF(AND(ISNUMBER(E1705),ISNUMBER(H1705)),E1705/H1705-1,"")</f>
        <v>-0.70907817289747244</v>
      </c>
      <c r="L1705"/>
      <c r="M1705"/>
      <c r="N1705" s="2">
        <v>43830</v>
      </c>
      <c r="O1705" s="21">
        <v>320.52999877929688</v>
      </c>
      <c r="P1705" s="21">
        <v>322.1300048828125</v>
      </c>
      <c r="Q1705" s="21">
        <v>320.14999389648438</v>
      </c>
      <c r="R1705" s="21">
        <v>321.8599853515625</v>
      </c>
      <c r="S1705">
        <v>57077300</v>
      </c>
      <c r="T1705" s="16">
        <f>(SP500_Data[[#This Row],[Close]]-R1706)/R1706</f>
        <v>2.4292974084864686E-3</v>
      </c>
      <c r="U1705" s="21">
        <v>51219900</v>
      </c>
    </row>
    <row r="1706" spans="1:21" x14ac:dyDescent="0.25">
      <c r="A1706" s="2">
        <v>43829</v>
      </c>
      <c r="B1706" s="21">
        <v>158.99000549316406</v>
      </c>
      <c r="C1706" s="21">
        <v>159.02000427246094</v>
      </c>
      <c r="D1706" s="21">
        <v>156.72999572753906</v>
      </c>
      <c r="E1706" s="21">
        <v>157.58999633789063</v>
      </c>
      <c r="F1706" s="16">
        <f>(StockData[[#This Row],[Close]]-E1707)/E1707</f>
        <v>-8.6185852926052176E-3</v>
      </c>
      <c r="G1706" s="21">
        <v>16348400</v>
      </c>
      <c r="H1706" s="21">
        <f>IF(ISNUMBER(E1706),MAX($E$2:E1706),"")</f>
        <v>542.07000732421875</v>
      </c>
      <c r="I1706" s="21">
        <f>IF(AND(ISNUMBER(E1706),ISNUMBER(H1706)),E1706/H1706-1,"")</f>
        <v>-0.70928109984208354</v>
      </c>
      <c r="L1706"/>
      <c r="M1706"/>
      <c r="N1706" s="2">
        <v>43829</v>
      </c>
      <c r="O1706" s="21">
        <v>322.95001220703125</v>
      </c>
      <c r="P1706" s="21">
        <v>323.10000610351563</v>
      </c>
      <c r="Q1706" s="21">
        <v>320.54998779296875</v>
      </c>
      <c r="R1706" s="21">
        <v>321.07998657226563</v>
      </c>
      <c r="S1706">
        <v>49729100</v>
      </c>
      <c r="T1706" s="16">
        <f>(SP500_Data[[#This Row],[Close]]-R1707)/R1707</f>
        <v>-5.5132220159108073E-3</v>
      </c>
      <c r="U1706" s="21">
        <v>53917700</v>
      </c>
    </row>
    <row r="1707" spans="1:21" x14ac:dyDescent="0.25">
      <c r="A1707" s="2">
        <v>43826</v>
      </c>
      <c r="B1707" s="21">
        <v>159.44999694824219</v>
      </c>
      <c r="C1707" s="21">
        <v>159.55000305175781</v>
      </c>
      <c r="D1707" s="21">
        <v>158.22000122070313</v>
      </c>
      <c r="E1707" s="21">
        <v>158.96000671386719</v>
      </c>
      <c r="F1707" s="16">
        <f>(StockData[[#This Row],[Close]]-E1708)/E1708</f>
        <v>1.8277465700420933E-3</v>
      </c>
      <c r="G1707" s="21">
        <v>18412800</v>
      </c>
      <c r="H1707" s="21">
        <f>IF(ISNUMBER(E1707),MAX($E$2:E1707),"")</f>
        <v>542.07000732421875</v>
      </c>
      <c r="I1707" s="21">
        <f>IF(AND(ISNUMBER(E1707),ISNUMBER(H1707)),E1707/H1707-1,"")</f>
        <v>-0.70675373186845358</v>
      </c>
      <c r="L1707"/>
      <c r="M1707"/>
      <c r="N1707" s="2">
        <v>43826</v>
      </c>
      <c r="O1707" s="21">
        <v>323.739990234375</v>
      </c>
      <c r="P1707" s="21">
        <v>323.79998779296875</v>
      </c>
      <c r="Q1707" s="21">
        <v>322.27999877929688</v>
      </c>
      <c r="R1707" s="21">
        <v>322.8599853515625</v>
      </c>
      <c r="S1707">
        <v>42528800</v>
      </c>
      <c r="T1707" s="16">
        <f>(SP500_Data[[#This Row],[Close]]-R1708)/R1708</f>
        <v>-2.477769531145903E-4</v>
      </c>
      <c r="U1707" s="21">
        <v>46484600</v>
      </c>
    </row>
    <row r="1708" spans="1:21" x14ac:dyDescent="0.25">
      <c r="A1708" s="2">
        <v>43825</v>
      </c>
      <c r="B1708" s="21">
        <v>157.55999755859375</v>
      </c>
      <c r="C1708" s="21">
        <v>158.72999572753906</v>
      </c>
      <c r="D1708" s="21">
        <v>157.39999389648438</v>
      </c>
      <c r="E1708" s="21">
        <v>158.66999816894531</v>
      </c>
      <c r="F1708" s="16">
        <f>(StockData[[#This Row],[Close]]-E1709)/E1709</f>
        <v>8.1966783969371505E-3</v>
      </c>
      <c r="G1708" s="21">
        <v>14520600</v>
      </c>
      <c r="H1708" s="21">
        <f>IF(ISNUMBER(E1708),MAX($E$2:E1708),"")</f>
        <v>542.07000732421875</v>
      </c>
      <c r="I1708" s="21">
        <f>IF(AND(ISNUMBER(E1708),ISNUMBER(H1708)),E1708/H1708-1,"")</f>
        <v>-0.70728873388111502</v>
      </c>
      <c r="L1708"/>
      <c r="M1708"/>
      <c r="N1708" s="2">
        <v>43825</v>
      </c>
      <c r="O1708" s="21">
        <v>321.64999389648438</v>
      </c>
      <c r="P1708" s="21">
        <v>322.95001220703125</v>
      </c>
      <c r="Q1708" s="21">
        <v>321.6400146484375</v>
      </c>
      <c r="R1708" s="21">
        <v>322.94000244140625</v>
      </c>
      <c r="S1708">
        <v>30911200</v>
      </c>
      <c r="T1708" s="16">
        <f>(SP500_Data[[#This Row],[Close]]-R1709)/R1709</f>
        <v>5.3232618267130211E-3</v>
      </c>
      <c r="U1708" s="21">
        <v>35797300</v>
      </c>
    </row>
    <row r="1709" spans="1:21" x14ac:dyDescent="0.25">
      <c r="A1709" s="2">
        <v>43823</v>
      </c>
      <c r="B1709" s="21">
        <v>157.47999572753906</v>
      </c>
      <c r="C1709" s="21">
        <v>157.71000671386719</v>
      </c>
      <c r="D1709" s="21">
        <v>157.1199951171875</v>
      </c>
      <c r="E1709" s="21">
        <v>157.3800048828125</v>
      </c>
      <c r="F1709" s="16">
        <f>(StockData[[#This Row],[Close]]-E1710)/E1710</f>
        <v>-1.9057733688431451E-4</v>
      </c>
      <c r="G1709" s="21">
        <v>8989200</v>
      </c>
      <c r="H1709" s="21">
        <f>IF(ISNUMBER(E1709),MAX($E$2:E1709),"")</f>
        <v>542.07000732421875</v>
      </c>
      <c r="I1709" s="21">
        <f>IF(AND(ISNUMBER(E1709),ISNUMBER(H1709)),E1709/H1709-1,"")</f>
        <v>-0.70966848791417902</v>
      </c>
      <c r="L1709"/>
      <c r="M1709"/>
      <c r="N1709" s="2">
        <v>43823</v>
      </c>
      <c r="O1709" s="21">
        <v>321.47000122070313</v>
      </c>
      <c r="P1709" s="21">
        <v>321.51998901367188</v>
      </c>
      <c r="Q1709" s="21">
        <v>320.89999389648438</v>
      </c>
      <c r="R1709" s="21">
        <v>321.23001098632813</v>
      </c>
      <c r="S1709">
        <v>20270000</v>
      </c>
      <c r="T1709" s="16">
        <f>(SP500_Data[[#This Row],[Close]]-R1710)/R1710</f>
        <v>3.1161713426812773E-5</v>
      </c>
      <c r="U1709" s="21">
        <v>49032100</v>
      </c>
    </row>
    <row r="1710" spans="1:21" x14ac:dyDescent="0.25">
      <c r="A1710" s="2">
        <v>43822</v>
      </c>
      <c r="B1710" s="21">
        <v>158.1199951171875</v>
      </c>
      <c r="C1710" s="21">
        <v>158.1199951171875</v>
      </c>
      <c r="D1710" s="21">
        <v>157.27000427246094</v>
      </c>
      <c r="E1710" s="21">
        <v>157.41000366210938</v>
      </c>
      <c r="F1710" s="16">
        <f>(StockData[[#This Row],[Close]]-E1711)/E1711</f>
        <v>0</v>
      </c>
      <c r="G1710" s="21">
        <v>17718200</v>
      </c>
      <c r="H1710" s="21">
        <f>IF(ISNUMBER(E1710),MAX($E$2:E1710),"")</f>
        <v>542.07000732421875</v>
      </c>
      <c r="I1710" s="21">
        <f>IF(AND(ISNUMBER(E1710),ISNUMBER(H1710)),E1710/H1710-1,"")</f>
        <v>-0.7096131467610225</v>
      </c>
      <c r="L1710"/>
      <c r="M1710"/>
      <c r="N1710" s="2">
        <v>43822</v>
      </c>
      <c r="O1710" s="21">
        <v>321.58999633789063</v>
      </c>
      <c r="P1710" s="21">
        <v>321.64999389648438</v>
      </c>
      <c r="Q1710" s="21">
        <v>321.05999755859375</v>
      </c>
      <c r="R1710" s="21">
        <v>321.22000122070313</v>
      </c>
      <c r="S1710">
        <v>52990000</v>
      </c>
      <c r="T1710" s="16">
        <f>(SP500_Data[[#This Row],[Close]]-R1711)/R1711</f>
        <v>1.5277342861310444E-3</v>
      </c>
      <c r="U1710" s="21">
        <v>54272300</v>
      </c>
    </row>
    <row r="1711" spans="1:21" x14ac:dyDescent="0.25">
      <c r="A1711" s="2">
        <v>43819</v>
      </c>
      <c r="B1711" s="21">
        <v>157.35000610351563</v>
      </c>
      <c r="C1711" s="21">
        <v>158.49000549316406</v>
      </c>
      <c r="D1711" s="21">
        <v>156.28999328613281</v>
      </c>
      <c r="E1711" s="21">
        <v>157.41000366210938</v>
      </c>
      <c r="F1711" s="16">
        <f>(StockData[[#This Row],[Close]]-E1712)/E1712</f>
        <v>1.0917711610957047E-2</v>
      </c>
      <c r="G1711" s="21">
        <v>53477500</v>
      </c>
      <c r="H1711" s="21">
        <f>IF(ISNUMBER(E1711),MAX($E$2:E1711),"")</f>
        <v>542.07000732421875</v>
      </c>
      <c r="I1711" s="21">
        <f>IF(AND(ISNUMBER(E1711),ISNUMBER(H1711)),E1711/H1711-1,"")</f>
        <v>-0.7096131467610225</v>
      </c>
      <c r="L1711"/>
      <c r="M1711"/>
      <c r="N1711" s="2">
        <v>43819</v>
      </c>
      <c r="O1711" s="21">
        <v>320.45999145507813</v>
      </c>
      <c r="P1711" s="21">
        <v>321.97000122070313</v>
      </c>
      <c r="Q1711" s="21">
        <v>319.3900146484375</v>
      </c>
      <c r="R1711" s="21">
        <v>320.73001098632813</v>
      </c>
      <c r="S1711">
        <v>147142100</v>
      </c>
      <c r="T1711" s="16">
        <f>(SP500_Data[[#This Row],[Close]]-R1712)/R1712</f>
        <v>-5.2970680395551188E-4</v>
      </c>
      <c r="U1711" s="21">
        <v>46487100</v>
      </c>
    </row>
    <row r="1712" spans="1:21" x14ac:dyDescent="0.25">
      <c r="A1712" s="2">
        <v>43818</v>
      </c>
      <c r="B1712" s="21">
        <v>154</v>
      </c>
      <c r="C1712" s="21">
        <v>155.77000427246094</v>
      </c>
      <c r="D1712" s="21">
        <v>153.75</v>
      </c>
      <c r="E1712" s="21">
        <v>155.71000671386719</v>
      </c>
      <c r="F1712" s="16">
        <f>(StockData[[#This Row],[Close]]-E1713)/E1713</f>
        <v>8.6805184884694679E-3</v>
      </c>
      <c r="G1712" s="21">
        <v>24958900</v>
      </c>
      <c r="H1712" s="21">
        <f>IF(ISNUMBER(E1712),MAX($E$2:E1712),"")</f>
        <v>542.07000732421875</v>
      </c>
      <c r="I1712" s="21">
        <f>IF(AND(ISNUMBER(E1712),ISNUMBER(H1712)),E1712/H1712-1,"")</f>
        <v>-0.71274926741937383</v>
      </c>
      <c r="L1712"/>
      <c r="M1712"/>
      <c r="N1712" s="2">
        <v>43818</v>
      </c>
      <c r="O1712" s="21">
        <v>319.79998779296875</v>
      </c>
      <c r="P1712" s="21">
        <v>320.98001098632813</v>
      </c>
      <c r="Q1712" s="21">
        <v>319.51998901367188</v>
      </c>
      <c r="R1712" s="21">
        <v>320.89999389648438</v>
      </c>
      <c r="S1712">
        <v>85310500</v>
      </c>
      <c r="T1712" s="16">
        <f>(SP500_Data[[#This Row],[Close]]-R1713)/R1713</f>
        <v>4.0989942539025482E-3</v>
      </c>
      <c r="U1712" s="21">
        <v>42933200</v>
      </c>
    </row>
    <row r="1713" spans="1:21" x14ac:dyDescent="0.25">
      <c r="A1713" s="2">
        <v>43817</v>
      </c>
      <c r="B1713" s="21">
        <v>154.30000305175781</v>
      </c>
      <c r="C1713" s="21">
        <v>155.47999572753906</v>
      </c>
      <c r="D1713" s="21">
        <v>154.17999267578125</v>
      </c>
      <c r="E1713" s="21">
        <v>154.3699951171875</v>
      </c>
      <c r="F1713" s="16">
        <f>(StockData[[#This Row],[Close]]-E1714)/E1714</f>
        <v>-2.0687007509742781E-3</v>
      </c>
      <c r="G1713" s="21">
        <v>24129200</v>
      </c>
      <c r="H1713" s="21">
        <f>IF(ISNUMBER(E1713),MAX($E$2:E1713),"")</f>
        <v>542.07000732421875</v>
      </c>
      <c r="I1713" s="21">
        <f>IF(AND(ISNUMBER(E1713),ISNUMBER(H1713)),E1713/H1713-1,"")</f>
        <v>-0.71522129423984726</v>
      </c>
      <c r="L1713"/>
      <c r="M1713"/>
      <c r="N1713" s="2">
        <v>43817</v>
      </c>
      <c r="O1713" s="21">
        <v>320</v>
      </c>
      <c r="P1713" s="21">
        <v>320.25</v>
      </c>
      <c r="Q1713" s="21">
        <v>319.52999877929688</v>
      </c>
      <c r="R1713" s="21">
        <v>319.58999633789063</v>
      </c>
      <c r="S1713">
        <v>48133000</v>
      </c>
      <c r="T1713" s="16">
        <f>(SP500_Data[[#This Row],[Close]]-R1714)/R1714</f>
        <v>6.2549717475818083E-5</v>
      </c>
      <c r="U1713" s="21">
        <v>60606900</v>
      </c>
    </row>
    <row r="1714" spans="1:21" x14ac:dyDescent="0.25">
      <c r="A1714" s="2">
        <v>43816</v>
      </c>
      <c r="B1714" s="21">
        <v>155.44999694824219</v>
      </c>
      <c r="C1714" s="21">
        <v>155.71000671386719</v>
      </c>
      <c r="D1714" s="21">
        <v>154.44999694824219</v>
      </c>
      <c r="E1714" s="21">
        <v>154.69000244140625</v>
      </c>
      <c r="F1714" s="16">
        <f>(StockData[[#This Row],[Close]]-E1715)/E1715</f>
        <v>-5.4008637850155999E-3</v>
      </c>
      <c r="G1714" s="21">
        <v>25425600</v>
      </c>
      <c r="H1714" s="21">
        <f>IF(ISNUMBER(E1714),MAX($E$2:E1714),"")</f>
        <v>542.07000732421875</v>
      </c>
      <c r="I1714" s="21">
        <f>IF(AND(ISNUMBER(E1714),ISNUMBER(H1714)),E1714/H1714-1,"")</f>
        <v>-0.71463095107402941</v>
      </c>
      <c r="L1714"/>
      <c r="M1714"/>
      <c r="N1714" s="2">
        <v>43816</v>
      </c>
      <c r="O1714" s="21">
        <v>319.92001342773438</v>
      </c>
      <c r="P1714" s="21">
        <v>320.25</v>
      </c>
      <c r="Q1714" s="21">
        <v>319.48001098632813</v>
      </c>
      <c r="R1714" s="21">
        <v>319.57000732421875</v>
      </c>
      <c r="S1714">
        <v>61097700</v>
      </c>
      <c r="T1714" s="16">
        <f>(SP500_Data[[#This Row],[Close]]-R1715)/R1715</f>
        <v>2.1911525577073552E-4</v>
      </c>
      <c r="U1714" s="21">
        <v>71141500</v>
      </c>
    </row>
    <row r="1715" spans="1:21" x14ac:dyDescent="0.25">
      <c r="A1715" s="2">
        <v>43815</v>
      </c>
      <c r="B1715" s="21">
        <v>155.11000061035156</v>
      </c>
      <c r="C1715" s="21">
        <v>155.89999389648438</v>
      </c>
      <c r="D1715" s="21">
        <v>154.82000732421875</v>
      </c>
      <c r="E1715" s="21">
        <v>155.52999877929688</v>
      </c>
      <c r="F1715" s="16">
        <f>(StockData[[#This Row],[Close]]-E1716)/E1716</f>
        <v>6.4712354099492478E-3</v>
      </c>
      <c r="G1715" s="21">
        <v>24144200</v>
      </c>
      <c r="H1715" s="21">
        <f>IF(ISNUMBER(E1715),MAX($E$2:E1715),"")</f>
        <v>542.07000732421875</v>
      </c>
      <c r="I1715" s="21">
        <f>IF(AND(ISNUMBER(E1715),ISNUMBER(H1715)),E1715/H1715-1,"")</f>
        <v>-0.71308134248742439</v>
      </c>
      <c r="L1715"/>
      <c r="M1715"/>
      <c r="N1715" s="2">
        <v>43815</v>
      </c>
      <c r="O1715" s="21">
        <v>319.22000122070313</v>
      </c>
      <c r="P1715" s="21">
        <v>320.14999389648438</v>
      </c>
      <c r="Q1715" s="21">
        <v>317.25</v>
      </c>
      <c r="R1715" s="21">
        <v>319.5</v>
      </c>
      <c r="S1715">
        <v>82749700</v>
      </c>
      <c r="T1715" s="16">
        <f>(SP500_Data[[#This Row],[Close]]-R1716)/R1716</f>
        <v>6.8700133160965893E-3</v>
      </c>
      <c r="U1715" s="21">
        <v>69053800</v>
      </c>
    </row>
    <row r="1716" spans="1:21" x14ac:dyDescent="0.25">
      <c r="A1716" s="2">
        <v>43812</v>
      </c>
      <c r="B1716" s="21">
        <v>153</v>
      </c>
      <c r="C1716" s="21">
        <v>154.88999938964844</v>
      </c>
      <c r="D1716" s="21">
        <v>152.83000183105469</v>
      </c>
      <c r="E1716" s="21">
        <v>154.52999877929688</v>
      </c>
      <c r="F1716" s="16">
        <f>(StockData[[#This Row],[Close]]-E1717)/E1717</f>
        <v>8.4181234657444478E-3</v>
      </c>
      <c r="G1716" s="21">
        <v>23845400</v>
      </c>
      <c r="H1716" s="21">
        <f>IF(ISNUMBER(E1716),MAX($E$2:E1716),"")</f>
        <v>542.07000732421875</v>
      </c>
      <c r="I1716" s="21">
        <f>IF(AND(ISNUMBER(E1716),ISNUMBER(H1716)),E1716/H1716-1,"")</f>
        <v>-0.71492612265693833</v>
      </c>
      <c r="L1716"/>
      <c r="M1716"/>
      <c r="N1716" s="2">
        <v>43812</v>
      </c>
      <c r="O1716" s="21">
        <v>316.8699951171875</v>
      </c>
      <c r="P1716" s="21">
        <v>318.67001342773438</v>
      </c>
      <c r="Q1716" s="21">
        <v>316.01998901367188</v>
      </c>
      <c r="R1716" s="21">
        <v>317.32000732421875</v>
      </c>
      <c r="S1716">
        <v>81503900</v>
      </c>
      <c r="T1716" s="16">
        <f>(SP500_Data[[#This Row],[Close]]-R1717)/R1717</f>
        <v>5.9913107710025948E-4</v>
      </c>
      <c r="U1716" s="21">
        <v>49643900</v>
      </c>
    </row>
    <row r="1717" spans="1:21" x14ac:dyDescent="0.25">
      <c r="A1717" s="2">
        <v>43811</v>
      </c>
      <c r="B1717" s="21">
        <v>151.64999389648438</v>
      </c>
      <c r="C1717" s="21">
        <v>153.44000244140625</v>
      </c>
      <c r="D1717" s="21">
        <v>151.02000427246094</v>
      </c>
      <c r="E1717" s="21">
        <v>153.24000549316406</v>
      </c>
      <c r="F1717" s="16">
        <f>(StockData[[#This Row],[Close]]-E1718)/E1718</f>
        <v>1.0151671561650085E-2</v>
      </c>
      <c r="G1717" s="21">
        <v>24612100</v>
      </c>
      <c r="H1717" s="21">
        <f>IF(ISNUMBER(E1717),MAX($E$2:E1717),"")</f>
        <v>542.07000732421875</v>
      </c>
      <c r="I1717" s="21">
        <f>IF(AND(ISNUMBER(E1717),ISNUMBER(H1717)),E1717/H1717-1,"")</f>
        <v>-0.71730587669000223</v>
      </c>
      <c r="L1717"/>
      <c r="M1717"/>
      <c r="N1717" s="2">
        <v>43811</v>
      </c>
      <c r="O1717" s="21">
        <v>314.42999267578125</v>
      </c>
      <c r="P1717" s="21">
        <v>317.989990234375</v>
      </c>
      <c r="Q1717" s="21">
        <v>314.17001342773438</v>
      </c>
      <c r="R1717" s="21">
        <v>317.1300048828125</v>
      </c>
      <c r="S1717">
        <v>96389600</v>
      </c>
      <c r="T1717" s="16">
        <f>(SP500_Data[[#This Row],[Close]]-R1718)/R1718</f>
        <v>8.6190170451760501E-3</v>
      </c>
      <c r="U1717" s="21">
        <v>44284900</v>
      </c>
    </row>
    <row r="1718" spans="1:21" x14ac:dyDescent="0.25">
      <c r="A1718" s="2">
        <v>43810</v>
      </c>
      <c r="B1718" s="21">
        <v>151.53999328613281</v>
      </c>
      <c r="C1718" s="21">
        <v>151.8699951171875</v>
      </c>
      <c r="D1718" s="21">
        <v>150.33000183105469</v>
      </c>
      <c r="E1718" s="21">
        <v>151.69999694824219</v>
      </c>
      <c r="F1718" s="16">
        <f>(StockData[[#This Row],[Close]]-E1719)/E1719</f>
        <v>3.7715347516309831E-3</v>
      </c>
      <c r="G1718" s="21">
        <v>18856600</v>
      </c>
      <c r="H1718" s="21">
        <f>IF(ISNUMBER(E1718),MAX($E$2:E1718),"")</f>
        <v>542.07000732421875</v>
      </c>
      <c r="I1718" s="21">
        <f>IF(AND(ISNUMBER(E1718),ISNUMBER(H1718)),E1718/H1718-1,"")</f>
        <v>-0.72014685391455613</v>
      </c>
      <c r="L1718"/>
      <c r="M1718"/>
      <c r="N1718" s="2">
        <v>43810</v>
      </c>
      <c r="O1718" s="21">
        <v>314.02999877929688</v>
      </c>
      <c r="P1718" s="21">
        <v>314.70001220703125</v>
      </c>
      <c r="Q1718" s="21">
        <v>313.44000244140625</v>
      </c>
      <c r="R1718" s="21">
        <v>314.42001342773438</v>
      </c>
      <c r="S1718">
        <v>53429100</v>
      </c>
      <c r="T1718" s="16">
        <f>(SP500_Data[[#This Row],[Close]]-R1719)/R1719</f>
        <v>2.838690561996295E-3</v>
      </c>
      <c r="U1718" s="21">
        <v>42147000</v>
      </c>
    </row>
    <row r="1719" spans="1:21" x14ac:dyDescent="0.25">
      <c r="A1719" s="2">
        <v>43809</v>
      </c>
      <c r="B1719" s="21">
        <v>151.28999328613281</v>
      </c>
      <c r="C1719" s="21">
        <v>151.88999938964844</v>
      </c>
      <c r="D1719" s="21">
        <v>150.75999450683594</v>
      </c>
      <c r="E1719" s="21">
        <v>151.1300048828125</v>
      </c>
      <c r="F1719" s="16">
        <f>(StockData[[#This Row],[Close]]-E1720)/E1720</f>
        <v>-1.5195277920957739E-3</v>
      </c>
      <c r="G1719" s="21">
        <v>16476100</v>
      </c>
      <c r="H1719" s="21">
        <f>IF(ISNUMBER(E1719),MAX($E$2:E1719),"")</f>
        <v>542.07000732421875</v>
      </c>
      <c r="I1719" s="21">
        <f>IF(AND(ISNUMBER(E1719),ISNUMBER(H1719)),E1719/H1719-1,"")</f>
        <v>-0.72119836397364123</v>
      </c>
      <c r="L1719"/>
      <c r="M1719"/>
      <c r="N1719" s="2">
        <v>43809</v>
      </c>
      <c r="O1719" s="21">
        <v>313.82000732421875</v>
      </c>
      <c r="P1719" s="21">
        <v>314.54998779296875</v>
      </c>
      <c r="Q1719" s="21">
        <v>312.80999755859375</v>
      </c>
      <c r="R1719" s="21">
        <v>313.52999877929688</v>
      </c>
      <c r="S1719">
        <v>52649800</v>
      </c>
      <c r="T1719" s="16">
        <f>(SP500_Data[[#This Row],[Close]]-R1720)/R1720</f>
        <v>-1.115095253188556E-3</v>
      </c>
      <c r="U1719" s="21">
        <v>45205400</v>
      </c>
    </row>
    <row r="1720" spans="1:21" x14ac:dyDescent="0.25">
      <c r="A1720" s="2">
        <v>43808</v>
      </c>
      <c r="B1720" s="21">
        <v>151.07000732421875</v>
      </c>
      <c r="C1720" s="21">
        <v>152.21000671386719</v>
      </c>
      <c r="D1720" s="21">
        <v>150.91000366210938</v>
      </c>
      <c r="E1720" s="21">
        <v>151.36000061035156</v>
      </c>
      <c r="F1720" s="16">
        <f>(StockData[[#This Row],[Close]]-E1721)/E1721</f>
        <v>-2.570012452378501E-3</v>
      </c>
      <c r="G1720" s="21">
        <v>16687400</v>
      </c>
      <c r="H1720" s="21">
        <f>IF(ISNUMBER(E1720),MAX($E$2:E1720),"")</f>
        <v>542.07000732421875</v>
      </c>
      <c r="I1720" s="21">
        <f>IF(AND(ISNUMBER(E1720),ISNUMBER(H1720)),E1720/H1720-1,"")</f>
        <v>-0.72077407241640423</v>
      </c>
      <c r="L1720"/>
      <c r="M1720"/>
      <c r="N1720" s="2">
        <v>43808</v>
      </c>
      <c r="O1720" s="21">
        <v>314.44000244140625</v>
      </c>
      <c r="P1720" s="21">
        <v>315.17999267578125</v>
      </c>
      <c r="Q1720" s="21">
        <v>313.79998779296875</v>
      </c>
      <c r="R1720" s="21">
        <v>313.8800048828125</v>
      </c>
      <c r="S1720">
        <v>34838500</v>
      </c>
      <c r="T1720" s="16">
        <f>(SP500_Data[[#This Row],[Close]]-R1721)/R1721</f>
        <v>-3.1441237644969887E-3</v>
      </c>
      <c r="U1720" s="21">
        <v>35453100</v>
      </c>
    </row>
    <row r="1721" spans="1:21" x14ac:dyDescent="0.25">
      <c r="A1721" s="2">
        <v>43805</v>
      </c>
      <c r="B1721" s="21">
        <v>150.99000549316406</v>
      </c>
      <c r="C1721" s="21">
        <v>151.8699951171875</v>
      </c>
      <c r="D1721" s="21">
        <v>150.27000427246094</v>
      </c>
      <c r="E1721" s="21">
        <v>151.75</v>
      </c>
      <c r="F1721" s="16">
        <f>(StockData[[#This Row],[Close]]-E1722)/E1722</f>
        <v>1.2139047643085375E-2</v>
      </c>
      <c r="G1721" s="21">
        <v>16403500</v>
      </c>
      <c r="H1721" s="21">
        <f>IF(ISNUMBER(E1721),MAX($E$2:E1721),"")</f>
        <v>542.07000732421875</v>
      </c>
      <c r="I1721" s="21">
        <f>IF(AND(ISNUMBER(E1721),ISNUMBER(H1721)),E1721/H1721-1,"")</f>
        <v>-0.7200546092762582</v>
      </c>
      <c r="L1721"/>
      <c r="M1721"/>
      <c r="N1721" s="2">
        <v>43805</v>
      </c>
      <c r="O1721" s="21">
        <v>314.1199951171875</v>
      </c>
      <c r="P1721" s="21">
        <v>315.30999755859375</v>
      </c>
      <c r="Q1721" s="21">
        <v>314.1099853515625</v>
      </c>
      <c r="R1721" s="21">
        <v>314.8699951171875</v>
      </c>
      <c r="S1721">
        <v>48927000</v>
      </c>
      <c r="T1721" s="16">
        <f>(SP500_Data[[#This Row],[Close]]-R1722)/R1722</f>
        <v>9.1340497527892216E-3</v>
      </c>
      <c r="U1721" s="21">
        <v>34352200</v>
      </c>
    </row>
    <row r="1722" spans="1:21" x14ac:dyDescent="0.25">
      <c r="A1722" s="2">
        <v>43804</v>
      </c>
      <c r="B1722" s="21">
        <v>150.05000305175781</v>
      </c>
      <c r="C1722" s="21">
        <v>150.32000732421875</v>
      </c>
      <c r="D1722" s="21">
        <v>149.47999572753906</v>
      </c>
      <c r="E1722" s="21">
        <v>149.92999267578125</v>
      </c>
      <c r="F1722" s="16">
        <f>(StockData[[#This Row],[Close]]-E1723)/E1723</f>
        <v>5.3377757095565736E-4</v>
      </c>
      <c r="G1722" s="21">
        <v>17869100</v>
      </c>
      <c r="H1722" s="21">
        <f>IF(ISNUMBER(E1722),MAX($E$2:E1722),"")</f>
        <v>542.07000732421875</v>
      </c>
      <c r="I1722" s="21">
        <f>IF(AND(ISNUMBER(E1722),ISNUMBER(H1722)),E1722/H1722-1,"")</f>
        <v>-0.72341212269634703</v>
      </c>
      <c r="L1722"/>
      <c r="M1722"/>
      <c r="N1722" s="2">
        <v>43804</v>
      </c>
      <c r="O1722" s="21">
        <v>312.23001098632813</v>
      </c>
      <c r="P1722" s="21">
        <v>312.25</v>
      </c>
      <c r="Q1722" s="21">
        <v>310.57998657226563</v>
      </c>
      <c r="R1722" s="21">
        <v>312.01998901367188</v>
      </c>
      <c r="S1722">
        <v>40709000</v>
      </c>
      <c r="T1722" s="16">
        <f>(SP500_Data[[#This Row],[Close]]-R1723)/R1723</f>
        <v>1.7979759004601349E-3</v>
      </c>
      <c r="U1722" s="21">
        <v>48594700</v>
      </c>
    </row>
    <row r="1723" spans="1:21" x14ac:dyDescent="0.25">
      <c r="A1723" s="2">
        <v>43803</v>
      </c>
      <c r="B1723" s="21">
        <v>150.13999938964844</v>
      </c>
      <c r="C1723" s="21">
        <v>150.17999267578125</v>
      </c>
      <c r="D1723" s="21">
        <v>149.19999694824219</v>
      </c>
      <c r="E1723" s="21">
        <v>149.85000610351563</v>
      </c>
      <c r="F1723" s="16">
        <f>(StockData[[#This Row],[Close]]-E1724)/E1724</f>
        <v>3.6166938165675031E-3</v>
      </c>
      <c r="G1723" s="21">
        <v>17574700</v>
      </c>
      <c r="H1723" s="21">
        <f>IF(ISNUMBER(E1723),MAX($E$2:E1723),"")</f>
        <v>542.07000732421875</v>
      </c>
      <c r="I1723" s="21">
        <f>IF(AND(ISNUMBER(E1723),ISNUMBER(H1723)),E1723/H1723-1,"")</f>
        <v>-0.72355968033869011</v>
      </c>
      <c r="L1723"/>
      <c r="M1723"/>
      <c r="N1723" s="2">
        <v>43803</v>
      </c>
      <c r="O1723" s="21">
        <v>310.70001220703125</v>
      </c>
      <c r="P1723" s="21">
        <v>312.1199951171875</v>
      </c>
      <c r="Q1723" s="21">
        <v>310.32000732421875</v>
      </c>
      <c r="R1723" s="21">
        <v>311.45999145507813</v>
      </c>
      <c r="S1723">
        <v>49080000</v>
      </c>
      <c r="T1723" s="16">
        <f>(SP500_Data[[#This Row],[Close]]-R1724)/R1724</f>
        <v>6.1702592066868742E-3</v>
      </c>
      <c r="U1723" s="21">
        <v>39048600</v>
      </c>
    </row>
    <row r="1724" spans="1:21" x14ac:dyDescent="0.25">
      <c r="A1724" s="2">
        <v>43802</v>
      </c>
      <c r="B1724" s="21">
        <v>147.49000549316406</v>
      </c>
      <c r="C1724" s="21">
        <v>149.42999267578125</v>
      </c>
      <c r="D1724" s="21">
        <v>146.64999389648438</v>
      </c>
      <c r="E1724" s="21">
        <v>149.30999755859375</v>
      </c>
      <c r="F1724" s="16">
        <f>(StockData[[#This Row],[Close]]-E1725)/E1725</f>
        <v>-1.6048511418685757E-3</v>
      </c>
      <c r="G1724" s="21">
        <v>24066000</v>
      </c>
      <c r="H1724" s="21">
        <f>IF(ISNUMBER(E1724),MAX($E$2:E1724),"")</f>
        <v>542.07000732421875</v>
      </c>
      <c r="I1724" s="21">
        <f>IF(AND(ISNUMBER(E1724),ISNUMBER(H1724)),E1724/H1724-1,"")</f>
        <v>-0.72455587739373006</v>
      </c>
      <c r="L1724"/>
      <c r="M1724"/>
      <c r="N1724" s="2">
        <v>43802</v>
      </c>
      <c r="O1724" s="21">
        <v>308.64999389648438</v>
      </c>
      <c r="P1724" s="21">
        <v>309.6400146484375</v>
      </c>
      <c r="Q1724" s="21">
        <v>307.1300048828125</v>
      </c>
      <c r="R1724" s="21">
        <v>309.54998779296875</v>
      </c>
      <c r="S1724">
        <v>73941700</v>
      </c>
      <c r="T1724" s="16">
        <f>(SP500_Data[[#This Row],[Close]]-R1725)/R1725</f>
        <v>-6.7065420267885647E-3</v>
      </c>
      <c r="U1724" s="21">
        <v>64304000</v>
      </c>
    </row>
    <row r="1725" spans="1:21" x14ac:dyDescent="0.25">
      <c r="A1725" s="2">
        <v>43801</v>
      </c>
      <c r="B1725" s="21">
        <v>151.80999755859375</v>
      </c>
      <c r="C1725" s="21">
        <v>151.83000183105469</v>
      </c>
      <c r="D1725" s="21">
        <v>148.32000732421875</v>
      </c>
      <c r="E1725" s="21">
        <v>149.55000305175781</v>
      </c>
      <c r="F1725" s="16">
        <f>(StockData[[#This Row],[Close]]-E1726)/E1726</f>
        <v>-1.2088794900431818E-2</v>
      </c>
      <c r="G1725" s="21">
        <v>27418400</v>
      </c>
      <c r="H1725" s="21">
        <f>IF(ISNUMBER(E1725),MAX($E$2:E1725),"")</f>
        <v>542.07000732421875</v>
      </c>
      <c r="I1725" s="21">
        <f>IF(AND(ISNUMBER(E1725),ISNUMBER(H1725)),E1725/H1725-1,"")</f>
        <v>-0.72411312001936656</v>
      </c>
      <c r="L1725"/>
      <c r="M1725"/>
      <c r="N1725" s="2">
        <v>43801</v>
      </c>
      <c r="O1725" s="21">
        <v>314.58999633789063</v>
      </c>
      <c r="P1725" s="21">
        <v>314.66000366210938</v>
      </c>
      <c r="Q1725" s="21">
        <v>311.17001342773438</v>
      </c>
      <c r="R1725" s="21">
        <v>311.6400146484375</v>
      </c>
      <c r="S1725">
        <v>75767800</v>
      </c>
      <c r="T1725" s="16">
        <f>(SP500_Data[[#This Row],[Close]]-R1726)/R1726</f>
        <v>-8.4947438226444291E-3</v>
      </c>
      <c r="U1725" s="21">
        <v>45736600</v>
      </c>
    </row>
    <row r="1726" spans="1:21" x14ac:dyDescent="0.25">
      <c r="A1726" s="2">
        <v>43798</v>
      </c>
      <c r="B1726" s="21">
        <v>152.10000610351563</v>
      </c>
      <c r="C1726" s="21">
        <v>152.30000305175781</v>
      </c>
      <c r="D1726" s="21">
        <v>151.27999877929688</v>
      </c>
      <c r="E1726" s="21">
        <v>151.3800048828125</v>
      </c>
      <c r="F1726" s="16">
        <f>(StockData[[#This Row],[Close]]-E1727)/E1727</f>
        <v>-6.1712342187945158E-3</v>
      </c>
      <c r="G1726" s="21">
        <v>11977300</v>
      </c>
      <c r="H1726" s="21">
        <f>IF(ISNUMBER(E1726),MAX($E$2:E1726),"")</f>
        <v>542.07000732421875</v>
      </c>
      <c r="I1726" s="21">
        <f>IF(AND(ISNUMBER(E1726),ISNUMBER(H1726)),E1726/H1726-1,"")</f>
        <v>-0.72073716893126272</v>
      </c>
      <c r="L1726"/>
      <c r="M1726"/>
      <c r="N1726" s="2">
        <v>43798</v>
      </c>
      <c r="O1726" s="21">
        <v>314.8599853515625</v>
      </c>
      <c r="P1726" s="21">
        <v>315.1300048828125</v>
      </c>
      <c r="Q1726" s="21">
        <v>314.05999755859375</v>
      </c>
      <c r="R1726" s="21">
        <v>314.30999755859375</v>
      </c>
      <c r="S1726">
        <v>36592700</v>
      </c>
      <c r="T1726" s="16">
        <f>(SP500_Data[[#This Row],[Close]]-R1727)/R1727</f>
        <v>-3.7086768954914216E-3</v>
      </c>
      <c r="U1726" s="21">
        <v>48928200</v>
      </c>
    </row>
    <row r="1727" spans="1:21" x14ac:dyDescent="0.25">
      <c r="A1727" s="2">
        <v>43796</v>
      </c>
      <c r="B1727" s="21">
        <v>152.33000183105469</v>
      </c>
      <c r="C1727" s="21">
        <v>152.5</v>
      </c>
      <c r="D1727" s="21">
        <v>151.52000427246094</v>
      </c>
      <c r="E1727" s="21">
        <v>152.32000732421875</v>
      </c>
      <c r="F1727" s="16">
        <f>(StockData[[#This Row],[Close]]-E1728)/E1728</f>
        <v>1.9075744737910749E-3</v>
      </c>
      <c r="G1727" s="21">
        <v>15184400</v>
      </c>
      <c r="H1727" s="21">
        <f>IF(ISNUMBER(E1727),MAX($E$2:E1727),"")</f>
        <v>542.07000732421875</v>
      </c>
      <c r="I1727" s="21">
        <f>IF(AND(ISNUMBER(E1727),ISNUMBER(H1727)),E1727/H1727-1,"")</f>
        <v>-0.71900307106806172</v>
      </c>
      <c r="L1727"/>
      <c r="M1727"/>
      <c r="N1727" s="2">
        <v>43796</v>
      </c>
      <c r="O1727" s="21">
        <v>314.6099853515625</v>
      </c>
      <c r="P1727" s="21">
        <v>315.48001098632813</v>
      </c>
      <c r="Q1727" s="21">
        <v>314.3699951171875</v>
      </c>
      <c r="R1727" s="21">
        <v>315.48001098632813</v>
      </c>
      <c r="S1727">
        <v>44444600</v>
      </c>
      <c r="T1727" s="16">
        <f>(SP500_Data[[#This Row],[Close]]-R1728)/R1728</f>
        <v>4.4575409892930982E-3</v>
      </c>
      <c r="U1727" s="21">
        <v>46754500</v>
      </c>
    </row>
    <row r="1728" spans="1:21" x14ac:dyDescent="0.25">
      <c r="A1728" s="2">
        <v>43795</v>
      </c>
      <c r="B1728" s="21">
        <v>151.36000061035156</v>
      </c>
      <c r="C1728" s="21">
        <v>152.41999816894531</v>
      </c>
      <c r="D1728" s="21">
        <v>151.32000732421875</v>
      </c>
      <c r="E1728" s="21">
        <v>152.02999877929688</v>
      </c>
      <c r="F1728" s="16">
        <f>(StockData[[#This Row],[Close]]-E1729)/E1729</f>
        <v>5.2899760256498608E-3</v>
      </c>
      <c r="G1728" s="21">
        <v>24620100</v>
      </c>
      <c r="H1728" s="21">
        <f>IF(ISNUMBER(E1728),MAX($E$2:E1728),"")</f>
        <v>542.07000732421875</v>
      </c>
      <c r="I1728" s="21">
        <f>IF(AND(ISNUMBER(E1728),ISNUMBER(H1728)),E1728/H1728-1,"")</f>
        <v>-0.71953807308072326</v>
      </c>
      <c r="L1728"/>
      <c r="M1728"/>
      <c r="N1728" s="2">
        <v>43795</v>
      </c>
      <c r="O1728" s="21">
        <v>313.41000366210938</v>
      </c>
      <c r="P1728" s="21">
        <v>314.27999877929688</v>
      </c>
      <c r="Q1728" s="21">
        <v>313.05999755859375</v>
      </c>
      <c r="R1728" s="21">
        <v>314.07998657226563</v>
      </c>
      <c r="S1728">
        <v>37569000</v>
      </c>
      <c r="T1728" s="16">
        <f>(SP500_Data[[#This Row],[Close]]-R1729)/R1729</f>
        <v>2.2656650800681071E-3</v>
      </c>
      <c r="U1728" s="21">
        <v>40394800</v>
      </c>
    </row>
    <row r="1729" spans="1:21" x14ac:dyDescent="0.25">
      <c r="A1729" s="2">
        <v>43794</v>
      </c>
      <c r="B1729" s="21">
        <v>150</v>
      </c>
      <c r="C1729" s="21">
        <v>151.35000610351563</v>
      </c>
      <c r="D1729" s="21">
        <v>149.91999816894531</v>
      </c>
      <c r="E1729" s="21">
        <v>151.22999572753906</v>
      </c>
      <c r="F1729" s="16">
        <f>(StockData[[#This Row],[Close]]-E1730)/E1730</f>
        <v>1.0963295874037209E-2</v>
      </c>
      <c r="G1729" s="21">
        <v>22420900</v>
      </c>
      <c r="H1729" s="21">
        <f>IF(ISNUMBER(E1729),MAX($E$2:E1729),"")</f>
        <v>542.07000732421875</v>
      </c>
      <c r="I1729" s="21">
        <f>IF(AND(ISNUMBER(E1729),ISNUMBER(H1729)),E1729/H1729-1,"")</f>
        <v>-0.72101390284615663</v>
      </c>
      <c r="L1729"/>
      <c r="M1729"/>
      <c r="N1729" s="2">
        <v>43794</v>
      </c>
      <c r="O1729" s="21">
        <v>311.98001098632813</v>
      </c>
      <c r="P1729" s="21">
        <v>313.3699951171875</v>
      </c>
      <c r="Q1729" s="21">
        <v>311.98001098632813</v>
      </c>
      <c r="R1729" s="21">
        <v>313.3699951171875</v>
      </c>
      <c r="S1729">
        <v>48647200</v>
      </c>
      <c r="T1729" s="16">
        <f>(SP500_Data[[#This Row],[Close]]-R1730)/R1730</f>
        <v>7.7502049406170271E-3</v>
      </c>
      <c r="U1729" s="21">
        <v>98720400</v>
      </c>
    </row>
    <row r="1730" spans="1:21" x14ac:dyDescent="0.25">
      <c r="A1730" s="2">
        <v>43791</v>
      </c>
      <c r="B1730" s="21">
        <v>150.07000732421875</v>
      </c>
      <c r="C1730" s="21">
        <v>150.30000305175781</v>
      </c>
      <c r="D1730" s="21">
        <v>148.82000732421875</v>
      </c>
      <c r="E1730" s="21">
        <v>149.58999633789063</v>
      </c>
      <c r="F1730" s="16">
        <f>(StockData[[#This Row],[Close]]-E1731)/E1731</f>
        <v>7.3588850344940714E-4</v>
      </c>
      <c r="G1730" s="21">
        <v>15901800</v>
      </c>
      <c r="H1730" s="21">
        <f>IF(ISNUMBER(E1730),MAX($E$2:E1730),"")</f>
        <v>542.07000732421875</v>
      </c>
      <c r="I1730" s="21">
        <f>IF(AND(ISNUMBER(E1730),ISNUMBER(H1730)),E1730/H1730-1,"")</f>
        <v>-0.72403934119819513</v>
      </c>
      <c r="L1730"/>
      <c r="M1730"/>
      <c r="N1730" s="2">
        <v>43791</v>
      </c>
      <c r="O1730" s="21">
        <v>311.08999633789063</v>
      </c>
      <c r="P1730" s="21">
        <v>311.239990234375</v>
      </c>
      <c r="Q1730" s="21">
        <v>309.85000610351563</v>
      </c>
      <c r="R1730" s="21">
        <v>310.95999145507813</v>
      </c>
      <c r="S1730">
        <v>44850200</v>
      </c>
      <c r="T1730" s="16">
        <f>(SP500_Data[[#This Row],[Close]]-R1731)/R1731</f>
        <v>2.2238774803832071E-3</v>
      </c>
      <c r="U1730" s="21">
        <v>55296300</v>
      </c>
    </row>
    <row r="1731" spans="1:21" x14ac:dyDescent="0.25">
      <c r="A1731" s="2">
        <v>43790</v>
      </c>
      <c r="B1731" s="21">
        <v>149.39999389648438</v>
      </c>
      <c r="C1731" s="21">
        <v>149.80000305175781</v>
      </c>
      <c r="D1731" s="21">
        <v>148.5</v>
      </c>
      <c r="E1731" s="21">
        <v>149.47999572753906</v>
      </c>
      <c r="F1731" s="16">
        <f>(StockData[[#This Row],[Close]]-E1732)/E1732</f>
        <v>-9.356997341083001E-4</v>
      </c>
      <c r="G1731" s="21">
        <v>18576100</v>
      </c>
      <c r="H1731" s="21">
        <f>IF(ISNUMBER(E1731),MAX($E$2:E1731),"")</f>
        <v>542.07000732421875</v>
      </c>
      <c r="I1731" s="21">
        <f>IF(AND(ISNUMBER(E1731),ISNUMBER(H1731)),E1731/H1731-1,"")</f>
        <v>-0.72424226814280601</v>
      </c>
      <c r="L1731"/>
      <c r="M1731"/>
      <c r="N1731" s="2">
        <v>43790</v>
      </c>
      <c r="O1731" s="21">
        <v>310.8900146484375</v>
      </c>
      <c r="P1731" s="21">
        <v>311.010009765625</v>
      </c>
      <c r="Q1731" s="21">
        <v>309.3900146484375</v>
      </c>
      <c r="R1731" s="21">
        <v>310.26998901367188</v>
      </c>
      <c r="S1731">
        <v>54664700</v>
      </c>
      <c r="T1731" s="16">
        <f>(SP500_Data[[#This Row],[Close]]-R1732)/R1732</f>
        <v>-1.6089069655242779E-3</v>
      </c>
      <c r="U1731" s="21">
        <v>62359400</v>
      </c>
    </row>
    <row r="1732" spans="1:21" x14ac:dyDescent="0.25">
      <c r="A1732" s="2">
        <v>43789</v>
      </c>
      <c r="B1732" s="21">
        <v>150.30999755859375</v>
      </c>
      <c r="C1732" s="21">
        <v>150.83999633789063</v>
      </c>
      <c r="D1732" s="21">
        <v>148.46000671386719</v>
      </c>
      <c r="E1732" s="21">
        <v>149.6199951171875</v>
      </c>
      <c r="F1732" s="16">
        <f>(StockData[[#This Row],[Close]]-E1733)/E1733</f>
        <v>-5.1200497079989882E-3</v>
      </c>
      <c r="G1732" s="21">
        <v>25696800</v>
      </c>
      <c r="H1732" s="21">
        <f>IF(ISNUMBER(E1732),MAX($E$2:E1732),"")</f>
        <v>542.07000732421875</v>
      </c>
      <c r="I1732" s="21">
        <f>IF(AND(ISNUMBER(E1732),ISNUMBER(H1732)),E1732/H1732-1,"")</f>
        <v>-0.7239840000450386</v>
      </c>
      <c r="L1732"/>
      <c r="M1732"/>
      <c r="N1732" s="2">
        <v>43789</v>
      </c>
      <c r="O1732" s="21">
        <v>311.27999877929688</v>
      </c>
      <c r="P1732" s="21">
        <v>311.85000610351563</v>
      </c>
      <c r="Q1732" s="21">
        <v>309.05999755859375</v>
      </c>
      <c r="R1732" s="21">
        <v>310.76998901367188</v>
      </c>
      <c r="S1732">
        <v>79406200</v>
      </c>
      <c r="T1732" s="16">
        <f>(SP500_Data[[#This Row],[Close]]-R1733)/R1733</f>
        <v>-3.7187948877845742E-3</v>
      </c>
      <c r="U1732" s="21">
        <v>95708100</v>
      </c>
    </row>
    <row r="1733" spans="1:21" x14ac:dyDescent="0.25">
      <c r="A1733" s="2">
        <v>43788</v>
      </c>
      <c r="B1733" s="21">
        <v>150.8800048828125</v>
      </c>
      <c r="C1733" s="21">
        <v>151.33000183105469</v>
      </c>
      <c r="D1733" s="21">
        <v>150.19999694824219</v>
      </c>
      <c r="E1733" s="21">
        <v>150.38999938964844</v>
      </c>
      <c r="F1733" s="16">
        <f>(StockData[[#This Row],[Close]]-E1734)/E1734</f>
        <v>3.3259979363994493E-4</v>
      </c>
      <c r="G1733" s="21">
        <v>23935700</v>
      </c>
      <c r="H1733" s="21">
        <f>IF(ISNUMBER(E1733),MAX($E$2:E1733),"")</f>
        <v>542.07000732421875</v>
      </c>
      <c r="I1733" s="21">
        <f>IF(AND(ISNUMBER(E1733),ISNUMBER(H1733)),E1733/H1733-1,"")</f>
        <v>-0.72256351143276165</v>
      </c>
      <c r="L1733"/>
      <c r="M1733"/>
      <c r="N1733" s="2">
        <v>43788</v>
      </c>
      <c r="O1733" s="21">
        <v>312.67999267578125</v>
      </c>
      <c r="P1733" s="21">
        <v>312.69000244140625</v>
      </c>
      <c r="Q1733" s="21">
        <v>311.22000122070313</v>
      </c>
      <c r="R1733" s="21">
        <v>311.92999267578125</v>
      </c>
      <c r="S1733">
        <v>67804700</v>
      </c>
      <c r="T1733" s="16">
        <f>(SP500_Data[[#This Row],[Close]]-R1734)/R1734</f>
        <v>-2.8843132190060298E-4</v>
      </c>
      <c r="U1733" s="21">
        <v>59610500</v>
      </c>
    </row>
    <row r="1734" spans="1:21" x14ac:dyDescent="0.25">
      <c r="A1734" s="2">
        <v>43787</v>
      </c>
      <c r="B1734" s="21">
        <v>150.07000732421875</v>
      </c>
      <c r="C1734" s="21">
        <v>150.55000305175781</v>
      </c>
      <c r="D1734" s="21">
        <v>148.97999572753906</v>
      </c>
      <c r="E1734" s="21">
        <v>150.33999633789063</v>
      </c>
      <c r="F1734" s="16">
        <f>(StockData[[#This Row],[Close]]-E1735)/E1735</f>
        <v>2.4671275200097999E-3</v>
      </c>
      <c r="G1734" s="21">
        <v>21534000</v>
      </c>
      <c r="H1734" s="21">
        <f>IF(ISNUMBER(E1734),MAX($E$2:E1734),"")</f>
        <v>542.07000732421875</v>
      </c>
      <c r="I1734" s="21">
        <f>IF(AND(ISNUMBER(E1734),ISNUMBER(H1734)),E1734/H1734-1,"")</f>
        <v>-0.72265575607105959</v>
      </c>
      <c r="L1734"/>
      <c r="M1734"/>
      <c r="N1734" s="2">
        <v>43787</v>
      </c>
      <c r="O1734" s="21">
        <v>311.52999877929688</v>
      </c>
      <c r="P1734" s="21">
        <v>312.27999877929688</v>
      </c>
      <c r="Q1734" s="21">
        <v>311.02999877929688</v>
      </c>
      <c r="R1734" s="21">
        <v>312.01998901367188</v>
      </c>
      <c r="S1734">
        <v>49228000</v>
      </c>
      <c r="T1734" s="16">
        <f>(SP500_Data[[#This Row],[Close]]-R1735)/R1735</f>
        <v>7.3761333733330661E-4</v>
      </c>
      <c r="U1734" s="21">
        <v>65091200</v>
      </c>
    </row>
    <row r="1735" spans="1:21" x14ac:dyDescent="0.25">
      <c r="A1735" s="2">
        <v>43784</v>
      </c>
      <c r="B1735" s="21">
        <v>148.92999267578125</v>
      </c>
      <c r="C1735" s="21">
        <v>149.99000549316406</v>
      </c>
      <c r="D1735" s="21">
        <v>148.27000427246094</v>
      </c>
      <c r="E1735" s="21">
        <v>149.97000122070313</v>
      </c>
      <c r="F1735" s="16">
        <f>(StockData[[#This Row],[Close]]-E1736)/E1736</f>
        <v>1.2900200551154973E-2</v>
      </c>
      <c r="G1735" s="21">
        <v>23485700</v>
      </c>
      <c r="H1735" s="21">
        <f>IF(ISNUMBER(E1735),MAX($E$2:E1735),"")</f>
        <v>542.07000732421875</v>
      </c>
      <c r="I1735" s="21">
        <f>IF(AND(ISNUMBER(E1735),ISNUMBER(H1735)),E1735/H1735-1,"")</f>
        <v>-0.72333831572606411</v>
      </c>
      <c r="L1735"/>
      <c r="M1735"/>
      <c r="N1735" s="2">
        <v>43784</v>
      </c>
      <c r="O1735" s="21">
        <v>311.01998901367188</v>
      </c>
      <c r="P1735" s="21">
        <v>311.83999633789063</v>
      </c>
      <c r="Q1735" s="21">
        <v>310.260009765625</v>
      </c>
      <c r="R1735" s="21">
        <v>311.79000854492188</v>
      </c>
      <c r="S1735">
        <v>62023600</v>
      </c>
      <c r="T1735" s="16">
        <f>(SP500_Data[[#This Row],[Close]]-R1736)/R1736</f>
        <v>7.236378098167723E-3</v>
      </c>
      <c r="U1735" s="21">
        <v>85278800</v>
      </c>
    </row>
    <row r="1736" spans="1:21" x14ac:dyDescent="0.25">
      <c r="A1736" s="2">
        <v>43783</v>
      </c>
      <c r="B1736" s="21">
        <v>147.02000427246094</v>
      </c>
      <c r="C1736" s="21">
        <v>148.41000366210938</v>
      </c>
      <c r="D1736" s="21">
        <v>147</v>
      </c>
      <c r="E1736" s="21">
        <v>148.05999755859375</v>
      </c>
      <c r="F1736" s="16">
        <f>(StockData[[#This Row],[Close]]-E1737)/E1737</f>
        <v>5.0913041370575099E-3</v>
      </c>
      <c r="G1736" s="21">
        <v>19729800</v>
      </c>
      <c r="H1736" s="21">
        <f>IF(ISNUMBER(E1736),MAX($E$2:E1736),"")</f>
        <v>542.07000732421875</v>
      </c>
      <c r="I1736" s="21">
        <f>IF(AND(ISNUMBER(E1736),ISNUMBER(H1736)),E1736/H1736-1,"")</f>
        <v>-0.72686185260562253</v>
      </c>
      <c r="L1736"/>
      <c r="M1736"/>
      <c r="N1736" s="2">
        <v>43783</v>
      </c>
      <c r="O1736" s="21">
        <v>308.79000854492188</v>
      </c>
      <c r="P1736" s="21">
        <v>309.6400146484375</v>
      </c>
      <c r="Q1736" s="21">
        <v>308.08999633789063</v>
      </c>
      <c r="R1736" s="21">
        <v>309.54998779296875</v>
      </c>
      <c r="S1736">
        <v>51219900</v>
      </c>
      <c r="T1736" s="16">
        <f>(SP500_Data[[#This Row],[Close]]-R1737)/R1737</f>
        <v>1.4557802671230908E-3</v>
      </c>
      <c r="U1736" s="21">
        <v>122539500</v>
      </c>
    </row>
    <row r="1737" spans="1:21" x14ac:dyDescent="0.25">
      <c r="A1737" s="2">
        <v>43782</v>
      </c>
      <c r="B1737" s="21">
        <v>146.74000549316406</v>
      </c>
      <c r="C1737" s="21">
        <v>147.46000671386719</v>
      </c>
      <c r="D1737" s="21">
        <v>146.27999877929688</v>
      </c>
      <c r="E1737" s="21">
        <v>147.30999755859375</v>
      </c>
      <c r="F1737" s="16">
        <f>(StockData[[#This Row],[Close]]-E1738)/E1738</f>
        <v>1.6318094949566214E-3</v>
      </c>
      <c r="G1737" s="21">
        <v>16919200</v>
      </c>
      <c r="H1737" s="21">
        <f>IF(ISNUMBER(E1737),MAX($E$2:E1737),"")</f>
        <v>542.07000732421875</v>
      </c>
      <c r="I1737" s="21">
        <f>IF(AND(ISNUMBER(E1737),ISNUMBER(H1737)),E1737/H1737-1,"")</f>
        <v>-0.72824543773275796</v>
      </c>
      <c r="L1737"/>
      <c r="M1737"/>
      <c r="N1737" s="2">
        <v>43782</v>
      </c>
      <c r="O1737" s="21">
        <v>307.91000366210938</v>
      </c>
      <c r="P1737" s="21">
        <v>309.54000854492188</v>
      </c>
      <c r="Q1737" s="21">
        <v>307.66000366210938</v>
      </c>
      <c r="R1737" s="21">
        <v>309.10000610351563</v>
      </c>
      <c r="S1737">
        <v>53917700</v>
      </c>
      <c r="T1737" s="16">
        <f>(SP500_Data[[#This Row],[Close]]-R1738)/R1738</f>
        <v>3.2364434794700649E-4</v>
      </c>
      <c r="U1737" s="21">
        <v>88242400</v>
      </c>
    </row>
    <row r="1738" spans="1:21" x14ac:dyDescent="0.25">
      <c r="A1738" s="2">
        <v>43781</v>
      </c>
      <c r="B1738" s="21">
        <v>146.27999877929688</v>
      </c>
      <c r="C1738" s="21">
        <v>147.57000732421875</v>
      </c>
      <c r="D1738" s="21">
        <v>146.05999755859375</v>
      </c>
      <c r="E1738" s="21">
        <v>147.07000732421875</v>
      </c>
      <c r="F1738" s="16">
        <f>(StockData[[#This Row],[Close]]-E1739)/E1739</f>
        <v>6.5704380936069421E-3</v>
      </c>
      <c r="G1738" s="21">
        <v>18641600</v>
      </c>
      <c r="H1738" s="21">
        <f>IF(ISNUMBER(E1738),MAX($E$2:E1738),"")</f>
        <v>542.07000732421875</v>
      </c>
      <c r="I1738" s="21">
        <f>IF(AND(ISNUMBER(E1738),ISNUMBER(H1738)),E1738/H1738-1,"")</f>
        <v>-0.72868816695800998</v>
      </c>
      <c r="L1738"/>
      <c r="M1738"/>
      <c r="N1738" s="2">
        <v>43781</v>
      </c>
      <c r="O1738" s="21">
        <v>308.75</v>
      </c>
      <c r="P1738" s="21">
        <v>309.989990234375</v>
      </c>
      <c r="Q1738" s="21">
        <v>308.14999389648438</v>
      </c>
      <c r="R1738" s="21">
        <v>309</v>
      </c>
      <c r="S1738">
        <v>46484600</v>
      </c>
      <c r="T1738" s="16">
        <f>(SP500_Data[[#This Row],[Close]]-R1739)/R1739</f>
        <v>2.1079743266363572E-3</v>
      </c>
      <c r="U1738" s="21">
        <v>51662400</v>
      </c>
    </row>
    <row r="1739" spans="1:21" x14ac:dyDescent="0.25">
      <c r="A1739" s="2">
        <v>43780</v>
      </c>
      <c r="B1739" s="21">
        <v>145.33999633789063</v>
      </c>
      <c r="C1739" s="21">
        <v>146.41999816894531</v>
      </c>
      <c r="D1739" s="21">
        <v>144.72999572753906</v>
      </c>
      <c r="E1739" s="21">
        <v>146.11000061035156</v>
      </c>
      <c r="F1739" s="16">
        <f>(StockData[[#This Row],[Close]]-E1740)/E1740</f>
        <v>1.027636952486688E-3</v>
      </c>
      <c r="G1739" s="21">
        <v>14362600</v>
      </c>
      <c r="H1739" s="21">
        <f>IF(ISNUMBER(E1739),MAX($E$2:E1739),"")</f>
        <v>542.07000732421875</v>
      </c>
      <c r="I1739" s="21">
        <f>IF(AND(ISNUMBER(E1739),ISNUMBER(H1739)),E1739/H1739-1,"")</f>
        <v>-0.73045916830635238</v>
      </c>
      <c r="L1739"/>
      <c r="M1739"/>
      <c r="N1739" s="2">
        <v>43780</v>
      </c>
      <c r="O1739" s="21">
        <v>307.42001342773438</v>
      </c>
      <c r="P1739" s="21">
        <v>308.54000854492188</v>
      </c>
      <c r="Q1739" s="21">
        <v>307.26998901367188</v>
      </c>
      <c r="R1739" s="21">
        <v>308.35000610351563</v>
      </c>
      <c r="S1739">
        <v>35797300</v>
      </c>
      <c r="T1739" s="16">
        <f>(SP500_Data[[#This Row],[Close]]-R1740)/R1740</f>
        <v>-1.9097440707845014E-3</v>
      </c>
      <c r="U1739" s="21">
        <v>84746600</v>
      </c>
    </row>
    <row r="1740" spans="1:21" x14ac:dyDescent="0.25">
      <c r="A1740" s="2">
        <v>43777</v>
      </c>
      <c r="B1740" s="21">
        <v>143.97999572753906</v>
      </c>
      <c r="C1740" s="21">
        <v>145.99000549316406</v>
      </c>
      <c r="D1740" s="21">
        <v>143.75999450683594</v>
      </c>
      <c r="E1740" s="21">
        <v>145.96000671386719</v>
      </c>
      <c r="F1740" s="16">
        <f>(StockData[[#This Row],[Close]]-E1741)/E1741</f>
        <v>1.1784363453242006E-2</v>
      </c>
      <c r="G1740" s="21">
        <v>16732700</v>
      </c>
      <c r="H1740" s="21">
        <f>IF(ISNUMBER(E1740),MAX($E$2:E1740),"")</f>
        <v>542.07000732421875</v>
      </c>
      <c r="I1740" s="21">
        <f>IF(AND(ISNUMBER(E1740),ISNUMBER(H1740)),E1740/H1740-1,"")</f>
        <v>-0.73073587407213492</v>
      </c>
      <c r="L1740"/>
      <c r="M1740"/>
      <c r="N1740" s="2">
        <v>43777</v>
      </c>
      <c r="O1740" s="21">
        <v>307.79998779296875</v>
      </c>
      <c r="P1740" s="21">
        <v>309</v>
      </c>
      <c r="Q1740" s="21">
        <v>307.02999877929688</v>
      </c>
      <c r="R1740" s="21">
        <v>308.94000244140625</v>
      </c>
      <c r="S1740">
        <v>49032100</v>
      </c>
      <c r="T1740" s="16">
        <f>(SP500_Data[[#This Row],[Close]]-R1741)/R1741</f>
        <v>2.4661229920417429E-3</v>
      </c>
      <c r="U1740" s="21">
        <v>56179700</v>
      </c>
    </row>
    <row r="1741" spans="1:21" x14ac:dyDescent="0.25">
      <c r="A1741" s="2">
        <v>43776</v>
      </c>
      <c r="B1741" s="21">
        <v>143.83999633789063</v>
      </c>
      <c r="C1741" s="21">
        <v>144.8800048828125</v>
      </c>
      <c r="D1741" s="21">
        <v>143.77000427246094</v>
      </c>
      <c r="E1741" s="21">
        <v>144.25999450683594</v>
      </c>
      <c r="F1741" s="16">
        <f>(StockData[[#This Row],[Close]]-E1742)/E1742</f>
        <v>1.3882892658028988E-3</v>
      </c>
      <c r="G1741" s="21">
        <v>17786700</v>
      </c>
      <c r="H1741" s="21">
        <f>IF(ISNUMBER(E1741),MAX($E$2:E1741),"")</f>
        <v>542.07000732421875</v>
      </c>
      <c r="I1741" s="21">
        <f>IF(AND(ISNUMBER(E1741),ISNUMBER(H1741)),E1741/H1741-1,"")</f>
        <v>-0.73387202287959785</v>
      </c>
      <c r="L1741"/>
      <c r="M1741"/>
      <c r="N1741" s="2">
        <v>43776</v>
      </c>
      <c r="O1741" s="21">
        <v>308.57000732421875</v>
      </c>
      <c r="P1741" s="21">
        <v>309.64999389648438</v>
      </c>
      <c r="Q1741" s="21">
        <v>307.66000366210938</v>
      </c>
      <c r="R1741" s="21">
        <v>308.17999267578125</v>
      </c>
      <c r="S1741">
        <v>54272300</v>
      </c>
      <c r="T1741" s="16">
        <f>(SP500_Data[[#This Row],[Close]]-R1742)/R1742</f>
        <v>3.5167259876301951E-3</v>
      </c>
      <c r="U1741" s="21">
        <v>71854000</v>
      </c>
    </row>
    <row r="1742" spans="1:21" x14ac:dyDescent="0.25">
      <c r="A1742" s="2">
        <v>43775</v>
      </c>
      <c r="B1742" s="21">
        <v>144.3699951171875</v>
      </c>
      <c r="C1742" s="21">
        <v>144.52000427246094</v>
      </c>
      <c r="D1742" s="21">
        <v>143.19999694824219</v>
      </c>
      <c r="E1742" s="21">
        <v>144.05999755859375</v>
      </c>
      <c r="F1742" s="16">
        <f>(StockData[[#This Row],[Close]]-E1743)/E1743</f>
        <v>-2.768995823638151E-3</v>
      </c>
      <c r="G1742" s="21">
        <v>16575800</v>
      </c>
      <c r="H1742" s="21">
        <f>IF(ISNUMBER(E1742),MAX($E$2:E1742),"")</f>
        <v>542.07000732421875</v>
      </c>
      <c r="I1742" s="21">
        <f>IF(AND(ISNUMBER(E1742),ISNUMBER(H1742)),E1742/H1742-1,"")</f>
        <v>-0.73424097328367832</v>
      </c>
      <c r="L1742"/>
      <c r="M1742"/>
      <c r="N1742" s="2">
        <v>43775</v>
      </c>
      <c r="O1742" s="21">
        <v>307.02999877929688</v>
      </c>
      <c r="P1742" s="21">
        <v>307.39999389648438</v>
      </c>
      <c r="Q1742" s="21">
        <v>306.05999755859375</v>
      </c>
      <c r="R1742" s="21">
        <v>307.10000610351563</v>
      </c>
      <c r="S1742">
        <v>46487100</v>
      </c>
      <c r="T1742" s="16">
        <f>(SP500_Data[[#This Row],[Close]]-R1743)/R1743</f>
        <v>2.2801460605507E-4</v>
      </c>
      <c r="U1742" s="21">
        <v>94869400</v>
      </c>
    </row>
    <row r="1743" spans="1:21" x14ac:dyDescent="0.25">
      <c r="A1743" s="2">
        <v>43774</v>
      </c>
      <c r="B1743" s="21">
        <v>144.97000122070313</v>
      </c>
      <c r="C1743" s="21">
        <v>145.02000427246094</v>
      </c>
      <c r="D1743" s="21">
        <v>143.91000366210938</v>
      </c>
      <c r="E1743" s="21">
        <v>144.46000671386719</v>
      </c>
      <c r="F1743" s="16">
        <f>(StockData[[#This Row],[Close]]-E1744)/E1744</f>
        <v>-6.2259658243245253E-4</v>
      </c>
      <c r="G1743" s="21">
        <v>18250200</v>
      </c>
      <c r="H1743" s="21">
        <f>IF(ISNUMBER(E1743),MAX($E$2:E1743),"")</f>
        <v>542.07000732421875</v>
      </c>
      <c r="I1743" s="21">
        <f>IF(AND(ISNUMBER(E1743),ISNUMBER(H1743)),E1743/H1743-1,"")</f>
        <v>-0.7335030443264059</v>
      </c>
      <c r="L1743"/>
      <c r="M1743"/>
      <c r="N1743" s="2">
        <v>43774</v>
      </c>
      <c r="O1743" s="21">
        <v>307.58999633789063</v>
      </c>
      <c r="P1743" s="21">
        <v>307.92001342773438</v>
      </c>
      <c r="Q1743" s="21">
        <v>306.70999145507813</v>
      </c>
      <c r="R1743" s="21">
        <v>307.02999877929688</v>
      </c>
      <c r="S1743">
        <v>42933200</v>
      </c>
      <c r="T1743" s="16">
        <f>(SP500_Data[[#This Row],[Close]]-R1744)/R1744</f>
        <v>-1.1061468044758188E-3</v>
      </c>
      <c r="U1743" s="21">
        <v>43476800</v>
      </c>
    </row>
    <row r="1744" spans="1:21" x14ac:dyDescent="0.25">
      <c r="A1744" s="2">
        <v>43773</v>
      </c>
      <c r="B1744" s="21">
        <v>144.83000183105469</v>
      </c>
      <c r="C1744" s="21">
        <v>145</v>
      </c>
      <c r="D1744" s="21">
        <v>144.16000366210938</v>
      </c>
      <c r="E1744" s="21">
        <v>144.55000305175781</v>
      </c>
      <c r="F1744" s="16">
        <f>(StockData[[#This Row],[Close]]-E1745)/E1745</f>
        <v>5.7751309769340873E-3</v>
      </c>
      <c r="G1744" s="21">
        <v>16912000</v>
      </c>
      <c r="H1744" s="21">
        <f>IF(ISNUMBER(E1744),MAX($E$2:E1744),"")</f>
        <v>542.07000732421875</v>
      </c>
      <c r="I1744" s="21">
        <f>IF(AND(ISNUMBER(E1744),ISNUMBER(H1744)),E1744/H1744-1,"")</f>
        <v>-0.73333702086693631</v>
      </c>
      <c r="L1744"/>
      <c r="M1744"/>
      <c r="N1744" s="2">
        <v>43773</v>
      </c>
      <c r="O1744" s="21">
        <v>307.85000610351563</v>
      </c>
      <c r="P1744" s="21">
        <v>308</v>
      </c>
      <c r="Q1744" s="21">
        <v>306.95999145507813</v>
      </c>
      <c r="R1744" s="21">
        <v>307.3699951171875</v>
      </c>
      <c r="S1744">
        <v>60606900</v>
      </c>
      <c r="T1744" s="16">
        <f>(SP500_Data[[#This Row],[Close]]-R1745)/R1745</f>
        <v>4.0177056572054939E-3</v>
      </c>
      <c r="U1744" s="21">
        <v>89565000</v>
      </c>
    </row>
    <row r="1745" spans="1:21" x14ac:dyDescent="0.25">
      <c r="A1745" s="2">
        <v>43770</v>
      </c>
      <c r="B1745" s="21">
        <v>144.25999450683594</v>
      </c>
      <c r="C1745" s="21">
        <v>144.41999816894531</v>
      </c>
      <c r="D1745" s="21">
        <v>142.97000122070313</v>
      </c>
      <c r="E1745" s="21">
        <v>143.72000122070313</v>
      </c>
      <c r="F1745" s="16">
        <f>(StockData[[#This Row],[Close]]-E1746)/E1746</f>
        <v>2.4412786178135645E-3</v>
      </c>
      <c r="G1745" s="21">
        <v>33128400</v>
      </c>
      <c r="H1745" s="21">
        <f>IF(ISNUMBER(E1745),MAX($E$2:E1745),"")</f>
        <v>542.07000732421875</v>
      </c>
      <c r="I1745" s="21">
        <f>IF(AND(ISNUMBER(E1745),ISNUMBER(H1745)),E1745/H1745-1,"")</f>
        <v>-0.73486819178552631</v>
      </c>
      <c r="L1745"/>
      <c r="M1745"/>
      <c r="N1745" s="2">
        <v>43770</v>
      </c>
      <c r="O1745" s="21">
        <v>304.92001342773438</v>
      </c>
      <c r="P1745" s="21">
        <v>306.19000244140625</v>
      </c>
      <c r="Q1745" s="21">
        <v>304.739990234375</v>
      </c>
      <c r="R1745" s="21">
        <v>306.1400146484375</v>
      </c>
      <c r="S1745">
        <v>71141500</v>
      </c>
      <c r="T1745" s="16">
        <f>(SP500_Data[[#This Row],[Close]]-R1746)/R1746</f>
        <v>9.263931034073386E-3</v>
      </c>
      <c r="U1745" s="21">
        <v>76560500</v>
      </c>
    </row>
    <row r="1746" spans="1:21" x14ac:dyDescent="0.25">
      <c r="A1746" s="2">
        <v>43769</v>
      </c>
      <c r="B1746" s="21">
        <v>144.89999389648438</v>
      </c>
      <c r="C1746" s="21">
        <v>144.92999267578125</v>
      </c>
      <c r="D1746" s="21">
        <v>142.99000549316406</v>
      </c>
      <c r="E1746" s="21">
        <v>143.3699951171875</v>
      </c>
      <c r="F1746" s="16">
        <f>(StockData[[#This Row],[Close]]-E1747)/E1747</f>
        <v>-8.5748253089717487E-3</v>
      </c>
      <c r="G1746" s="21">
        <v>24605100</v>
      </c>
      <c r="H1746" s="21">
        <f>IF(ISNUMBER(E1746),MAX($E$2:E1746),"")</f>
        <v>542.07000732421875</v>
      </c>
      <c r="I1746" s="21">
        <f>IF(AND(ISNUMBER(E1746),ISNUMBER(H1746)),E1746/H1746-1,"")</f>
        <v>-0.73551387610450081</v>
      </c>
      <c r="L1746"/>
      <c r="M1746"/>
      <c r="N1746" s="2">
        <v>43769</v>
      </c>
      <c r="O1746" s="21">
        <v>304.1300048828125</v>
      </c>
      <c r="P1746" s="21">
        <v>304.1300048828125</v>
      </c>
      <c r="Q1746" s="21">
        <v>301.73001098632813</v>
      </c>
      <c r="R1746" s="21">
        <v>303.32998657226563</v>
      </c>
      <c r="S1746">
        <v>69053800</v>
      </c>
      <c r="T1746" s="16">
        <f>(SP500_Data[[#This Row],[Close]]-R1747)/R1747</f>
        <v>-2.6633393738347954E-3</v>
      </c>
      <c r="U1746" s="21">
        <v>73375800</v>
      </c>
    </row>
    <row r="1747" spans="1:21" x14ac:dyDescent="0.25">
      <c r="A1747" s="2">
        <v>43768</v>
      </c>
      <c r="B1747" s="21">
        <v>143.52000427246094</v>
      </c>
      <c r="C1747" s="21">
        <v>145</v>
      </c>
      <c r="D1747" s="21">
        <v>142.78999328613281</v>
      </c>
      <c r="E1747" s="21">
        <v>144.61000061035156</v>
      </c>
      <c r="F1747" s="16">
        <f>(StockData[[#This Row],[Close]]-E1748)/E1748</f>
        <v>1.2462359143580577E-2</v>
      </c>
      <c r="G1747" s="21">
        <v>18496600</v>
      </c>
      <c r="H1747" s="21">
        <f>IF(ISNUMBER(E1747),MAX($E$2:E1747),"")</f>
        <v>542.07000732421875</v>
      </c>
      <c r="I1747" s="21">
        <f>IF(AND(ISNUMBER(E1747),ISNUMBER(H1747)),E1747/H1747-1,"")</f>
        <v>-0.73322633856062336</v>
      </c>
      <c r="L1747"/>
      <c r="M1747"/>
      <c r="N1747" s="2">
        <v>43768</v>
      </c>
      <c r="O1747" s="21">
        <v>303.42999267578125</v>
      </c>
      <c r="P1747" s="21">
        <v>304.54998779296875</v>
      </c>
      <c r="Q1747" s="21">
        <v>301.989990234375</v>
      </c>
      <c r="R1747" s="21">
        <v>304.1400146484375</v>
      </c>
      <c r="S1747">
        <v>49643900</v>
      </c>
      <c r="T1747" s="16">
        <f>(SP500_Data[[#This Row],[Close]]-R1748)/R1748</f>
        <v>3.0672577407369569E-3</v>
      </c>
      <c r="U1747" s="21">
        <v>41475500</v>
      </c>
    </row>
    <row r="1748" spans="1:21" x14ac:dyDescent="0.25">
      <c r="A1748" s="2">
        <v>43767</v>
      </c>
      <c r="B1748" s="21">
        <v>144.08000183105469</v>
      </c>
      <c r="C1748" s="21">
        <v>144.5</v>
      </c>
      <c r="D1748" s="21">
        <v>142.64999389648438</v>
      </c>
      <c r="E1748" s="21">
        <v>142.83000183105469</v>
      </c>
      <c r="F1748" s="16">
        <f>(StockData[[#This Row],[Close]]-E1749)/E1749</f>
        <v>-9.4320035184424032E-3</v>
      </c>
      <c r="G1748" s="21">
        <v>20589500</v>
      </c>
      <c r="H1748" s="21">
        <f>IF(ISNUMBER(E1748),MAX($E$2:E1748),"")</f>
        <v>542.07000732421875</v>
      </c>
      <c r="I1748" s="21">
        <f>IF(AND(ISNUMBER(E1748),ISNUMBER(H1748)),E1748/H1748-1,"")</f>
        <v>-0.73651004501042927</v>
      </c>
      <c r="L1748"/>
      <c r="M1748"/>
      <c r="N1748" s="2">
        <v>43767</v>
      </c>
      <c r="O1748" s="21">
        <v>303</v>
      </c>
      <c r="P1748" s="21">
        <v>304.23001098632813</v>
      </c>
      <c r="Q1748" s="21">
        <v>302.8599853515625</v>
      </c>
      <c r="R1748" s="21">
        <v>303.20999145507813</v>
      </c>
      <c r="S1748">
        <v>44284900</v>
      </c>
      <c r="T1748" s="16">
        <f>(SP500_Data[[#This Row],[Close]]-R1749)/R1749</f>
        <v>-2.9672384277198229E-4</v>
      </c>
      <c r="U1748" s="21">
        <v>58191200</v>
      </c>
    </row>
    <row r="1749" spans="1:21" x14ac:dyDescent="0.25">
      <c r="A1749" s="2">
        <v>43766</v>
      </c>
      <c r="B1749" s="21">
        <v>144.39999389648438</v>
      </c>
      <c r="C1749" s="21">
        <v>145.66999816894531</v>
      </c>
      <c r="D1749" s="21">
        <v>143.50999450683594</v>
      </c>
      <c r="E1749" s="21">
        <v>144.19000244140625</v>
      </c>
      <c r="F1749" s="16">
        <f>(StockData[[#This Row],[Close]]-E1750)/E1750</f>
        <v>2.4586135286793789E-2</v>
      </c>
      <c r="G1749" s="21">
        <v>35280100</v>
      </c>
      <c r="H1749" s="21">
        <f>IF(ISNUMBER(E1749),MAX($E$2:E1749),"")</f>
        <v>542.07000732421875</v>
      </c>
      <c r="I1749" s="21">
        <f>IF(AND(ISNUMBER(E1749),ISNUMBER(H1749)),E1749/H1749-1,"")</f>
        <v>-0.73400114285392581</v>
      </c>
      <c r="L1749"/>
      <c r="M1749"/>
      <c r="N1749" s="2">
        <v>43766</v>
      </c>
      <c r="O1749" s="21">
        <v>302.94000244140625</v>
      </c>
      <c r="P1749" s="21">
        <v>303.85000610351563</v>
      </c>
      <c r="Q1749" s="21">
        <v>302.91000366210938</v>
      </c>
      <c r="R1749" s="21">
        <v>303.29998779296875</v>
      </c>
      <c r="S1749">
        <v>42147000</v>
      </c>
      <c r="T1749" s="16">
        <f>(SP500_Data[[#This Row],[Close]]-R1750)/R1750</f>
        <v>5.6365439491060706E-3</v>
      </c>
      <c r="U1749" s="21">
        <v>62104800</v>
      </c>
    </row>
    <row r="1750" spans="1:21" x14ac:dyDescent="0.25">
      <c r="A1750" s="2">
        <v>43763</v>
      </c>
      <c r="B1750" s="21">
        <v>139.33999633789063</v>
      </c>
      <c r="C1750" s="21">
        <v>141.13999938964844</v>
      </c>
      <c r="D1750" s="21">
        <v>139.19999694824219</v>
      </c>
      <c r="E1750" s="21">
        <v>140.72999572753906</v>
      </c>
      <c r="F1750" s="16">
        <f>(StockData[[#This Row],[Close]]-E1751)/E1751</f>
        <v>5.6452284718487671E-3</v>
      </c>
      <c r="G1750" s="21">
        <v>25959700</v>
      </c>
      <c r="H1750" s="21">
        <f>IF(ISNUMBER(E1750),MAX($E$2:E1750),"")</f>
        <v>542.07000732421875</v>
      </c>
      <c r="I1750" s="21">
        <f>IF(AND(ISNUMBER(E1750),ISNUMBER(H1750)),E1750/H1750-1,"")</f>
        <v>-0.74038409462605315</v>
      </c>
      <c r="L1750"/>
      <c r="M1750"/>
      <c r="N1750" s="2">
        <v>43763</v>
      </c>
      <c r="O1750" s="21">
        <v>299.739990234375</v>
      </c>
      <c r="P1750" s="21">
        <v>302.20001220703125</v>
      </c>
      <c r="Q1750" s="21">
        <v>299.67999267578125</v>
      </c>
      <c r="R1750" s="21">
        <v>301.60000610351563</v>
      </c>
      <c r="S1750">
        <v>45205400</v>
      </c>
      <c r="T1750" s="16">
        <f>(SP500_Data[[#This Row],[Close]]-R1751)/R1751</f>
        <v>4.0949862047580474E-3</v>
      </c>
      <c r="U1750" s="21">
        <v>72908700</v>
      </c>
    </row>
    <row r="1751" spans="1:21" x14ac:dyDescent="0.25">
      <c r="A1751" s="2">
        <v>43762</v>
      </c>
      <c r="B1751" s="21">
        <v>139.38999938964844</v>
      </c>
      <c r="C1751" s="21">
        <v>140.41999816894531</v>
      </c>
      <c r="D1751" s="21">
        <v>138.66999816894531</v>
      </c>
      <c r="E1751" s="21">
        <v>139.94000244140625</v>
      </c>
      <c r="F1751" s="16">
        <f>(StockData[[#This Row],[Close]]-E1752)/E1752</f>
        <v>1.9673541534335443E-2</v>
      </c>
      <c r="G1751" s="21">
        <v>37029300</v>
      </c>
      <c r="H1751" s="21">
        <f>IF(ISNUMBER(E1751),MAX($E$2:E1751),"")</f>
        <v>542.07000732421875</v>
      </c>
      <c r="I1751" s="21">
        <f>IF(AND(ISNUMBER(E1751),ISNUMBER(H1751)),E1751/H1751-1,"")</f>
        <v>-0.74184145857436012</v>
      </c>
      <c r="L1751"/>
      <c r="M1751"/>
      <c r="N1751" s="2">
        <v>43762</v>
      </c>
      <c r="O1751" s="21">
        <v>300.91000366210938</v>
      </c>
      <c r="P1751" s="21">
        <v>301.07000732421875</v>
      </c>
      <c r="Q1751" s="21">
        <v>299.45999145507813</v>
      </c>
      <c r="R1751" s="21">
        <v>300.3699951171875</v>
      </c>
      <c r="S1751">
        <v>35453100</v>
      </c>
      <c r="T1751" s="16">
        <f>(SP500_Data[[#This Row],[Close]]-R1752)/R1752</f>
        <v>1.6339543363902472E-3</v>
      </c>
      <c r="U1751" s="21">
        <v>68821100</v>
      </c>
    </row>
    <row r="1752" spans="1:21" x14ac:dyDescent="0.25">
      <c r="A1752" s="2">
        <v>43761</v>
      </c>
      <c r="B1752" s="21">
        <v>136.8800048828125</v>
      </c>
      <c r="C1752" s="21">
        <v>137.44999694824219</v>
      </c>
      <c r="D1752" s="21">
        <v>135.61000061035156</v>
      </c>
      <c r="E1752" s="21">
        <v>137.24000549316406</v>
      </c>
      <c r="F1752" s="16">
        <f>(StockData[[#This Row],[Close]]-E1753)/E1753</f>
        <v>6.3797785959362413E-3</v>
      </c>
      <c r="G1752" s="21">
        <v>29844600</v>
      </c>
      <c r="H1752" s="21">
        <f>IF(ISNUMBER(E1752),MAX($E$2:E1752),"")</f>
        <v>542.07000732421875</v>
      </c>
      <c r="I1752" s="21">
        <f>IF(AND(ISNUMBER(E1752),ISNUMBER(H1752)),E1752/H1752-1,"")</f>
        <v>-0.74682235940222541</v>
      </c>
      <c r="L1752"/>
      <c r="M1752"/>
      <c r="N1752" s="2">
        <v>43761</v>
      </c>
      <c r="O1752" s="21">
        <v>298.73001098632813</v>
      </c>
      <c r="P1752" s="21">
        <v>299.94000244140625</v>
      </c>
      <c r="Q1752" s="21">
        <v>298.5</v>
      </c>
      <c r="R1752" s="21">
        <v>299.8800048828125</v>
      </c>
      <c r="S1752">
        <v>34352200</v>
      </c>
      <c r="T1752" s="16">
        <f>(SP500_Data[[#This Row],[Close]]-R1753)/R1753</f>
        <v>2.9095852606052688E-3</v>
      </c>
      <c r="U1752" s="21">
        <v>57947100</v>
      </c>
    </row>
    <row r="1753" spans="1:21" x14ac:dyDescent="0.25">
      <c r="A1753" s="2">
        <v>43760</v>
      </c>
      <c r="B1753" s="21">
        <v>138.97000122070313</v>
      </c>
      <c r="C1753" s="21">
        <v>140.00999450683594</v>
      </c>
      <c r="D1753" s="21">
        <v>136.25999450683594</v>
      </c>
      <c r="E1753" s="21">
        <v>136.3699951171875</v>
      </c>
      <c r="F1753" s="16">
        <f>(StockData[[#This Row],[Close]]-E1754)/E1754</f>
        <v>-1.4881150527967577E-2</v>
      </c>
      <c r="G1753" s="21">
        <v>27431000</v>
      </c>
      <c r="H1753" s="21">
        <f>IF(ISNUMBER(E1753),MAX($E$2:E1753),"")</f>
        <v>542.07000732421875</v>
      </c>
      <c r="I1753" s="21">
        <f>IF(AND(ISNUMBER(E1753),ISNUMBER(H1753)),E1753/H1753-1,"")</f>
        <v>-0.74842733729109834</v>
      </c>
      <c r="L1753"/>
      <c r="M1753"/>
      <c r="N1753" s="2">
        <v>43760</v>
      </c>
      <c r="O1753" s="21">
        <v>300.57998657226563</v>
      </c>
      <c r="P1753" s="21">
        <v>300.89999389648438</v>
      </c>
      <c r="Q1753" s="21">
        <v>298.91000366210938</v>
      </c>
      <c r="R1753" s="21">
        <v>299.010009765625</v>
      </c>
      <c r="S1753">
        <v>48594700</v>
      </c>
      <c r="T1753" s="16">
        <f>(SP500_Data[[#This Row],[Close]]-R1754)/R1754</f>
        <v>-3.2667105591902075E-3</v>
      </c>
      <c r="U1753" s="21">
        <v>51260300</v>
      </c>
    </row>
    <row r="1754" spans="1:21" x14ac:dyDescent="0.25">
      <c r="A1754" s="2">
        <v>43759</v>
      </c>
      <c r="B1754" s="21">
        <v>138.44999694824219</v>
      </c>
      <c r="C1754" s="21">
        <v>138.5</v>
      </c>
      <c r="D1754" s="21">
        <v>137.00999450683594</v>
      </c>
      <c r="E1754" s="21">
        <v>138.42999267578125</v>
      </c>
      <c r="F1754" s="16">
        <f>(StockData[[#This Row],[Close]]-E1755)/E1755</f>
        <v>7.4229603848932554E-3</v>
      </c>
      <c r="G1754" s="21">
        <v>20078200</v>
      </c>
      <c r="H1754" s="21">
        <f>IF(ISNUMBER(E1754),MAX($E$2:E1754),"")</f>
        <v>542.07000732421875</v>
      </c>
      <c r="I1754" s="21">
        <f>IF(AND(ISNUMBER(E1754),ISNUMBER(H1754)),E1754/H1754-1,"")</f>
        <v>-0.74462709464575749</v>
      </c>
      <c r="L1754"/>
      <c r="M1754"/>
      <c r="N1754" s="2">
        <v>43759</v>
      </c>
      <c r="O1754" s="21">
        <v>299.42001342773438</v>
      </c>
      <c r="P1754" s="21">
        <v>300.20999145507813</v>
      </c>
      <c r="Q1754" s="21">
        <v>298.94000244140625</v>
      </c>
      <c r="R1754" s="21">
        <v>299.989990234375</v>
      </c>
      <c r="S1754">
        <v>39048600</v>
      </c>
      <c r="T1754" s="16">
        <f>(SP500_Data[[#This Row],[Close]]-R1755)/R1755</f>
        <v>6.7791690619744341E-3</v>
      </c>
      <c r="U1754" s="21">
        <v>49584300</v>
      </c>
    </row>
    <row r="1755" spans="1:21" x14ac:dyDescent="0.25">
      <c r="A1755" s="2">
        <v>43756</v>
      </c>
      <c r="B1755" s="21">
        <v>139.75999450683594</v>
      </c>
      <c r="C1755" s="21">
        <v>140</v>
      </c>
      <c r="D1755" s="21">
        <v>136.55999755859375</v>
      </c>
      <c r="E1755" s="21">
        <v>137.41000366210938</v>
      </c>
      <c r="F1755" s="16">
        <f>(StockData[[#This Row],[Close]]-E1756)/E1756</f>
        <v>-1.6321846513341089E-2</v>
      </c>
      <c r="G1755" s="21">
        <v>32273500</v>
      </c>
      <c r="H1755" s="21">
        <f>IF(ISNUMBER(E1755),MAX($E$2:E1755),"")</f>
        <v>542.07000732421875</v>
      </c>
      <c r="I1755" s="21">
        <f>IF(AND(ISNUMBER(E1755),ISNUMBER(H1755)),E1755/H1755-1,"")</f>
        <v>-0.74650875015130147</v>
      </c>
      <c r="L1755"/>
      <c r="M1755"/>
      <c r="N1755" s="2">
        <v>43756</v>
      </c>
      <c r="O1755" s="21">
        <v>298.69000244140625</v>
      </c>
      <c r="P1755" s="21">
        <v>299.39999389648438</v>
      </c>
      <c r="Q1755" s="21">
        <v>297.02999877929688</v>
      </c>
      <c r="R1755" s="21">
        <v>297.97000122070313</v>
      </c>
      <c r="S1755">
        <v>64304000</v>
      </c>
      <c r="T1755" s="16">
        <f>(SP500_Data[[#This Row],[Close]]-R1756)/R1756</f>
        <v>-4.3771637394311932E-3</v>
      </c>
      <c r="U1755" s="21">
        <v>83258100</v>
      </c>
    </row>
    <row r="1756" spans="1:21" x14ac:dyDescent="0.25">
      <c r="A1756" s="2">
        <v>43755</v>
      </c>
      <c r="B1756" s="21">
        <v>140.94999694824219</v>
      </c>
      <c r="C1756" s="21">
        <v>141.41999816894531</v>
      </c>
      <c r="D1756" s="21">
        <v>139.02000427246094</v>
      </c>
      <c r="E1756" s="21">
        <v>139.69000244140625</v>
      </c>
      <c r="F1756" s="16">
        <f>(StockData[[#This Row],[Close]]-E1757)/E1757</f>
        <v>-5.1278484575484869E-3</v>
      </c>
      <c r="G1756" s="21">
        <v>21460600</v>
      </c>
      <c r="H1756" s="21">
        <f>IF(ISNUMBER(E1756),MAX($E$2:E1756),"")</f>
        <v>542.07000732421875</v>
      </c>
      <c r="I1756" s="21">
        <f>IF(AND(ISNUMBER(E1756),ISNUMBER(H1756)),E1756/H1756-1,"")</f>
        <v>-0.74230265361673853</v>
      </c>
      <c r="L1756"/>
      <c r="M1756"/>
      <c r="N1756" s="2">
        <v>43755</v>
      </c>
      <c r="O1756" s="21">
        <v>299.67999267578125</v>
      </c>
      <c r="P1756" s="21">
        <v>300.239990234375</v>
      </c>
      <c r="Q1756" s="21">
        <v>298.51998901367188</v>
      </c>
      <c r="R1756" s="21">
        <v>299.27999877929688</v>
      </c>
      <c r="S1756">
        <v>45736600</v>
      </c>
      <c r="T1756" s="16">
        <f>(SP500_Data[[#This Row],[Close]]-R1757)/R1757</f>
        <v>2.9490780858319175E-3</v>
      </c>
      <c r="U1756" s="21">
        <v>46887300</v>
      </c>
    </row>
    <row r="1757" spans="1:21" x14ac:dyDescent="0.25">
      <c r="A1757" s="2">
        <v>43754</v>
      </c>
      <c r="B1757" s="21">
        <v>140.78999328613281</v>
      </c>
      <c r="C1757" s="21">
        <v>140.99000549316406</v>
      </c>
      <c r="D1757" s="21">
        <v>139.52999877929688</v>
      </c>
      <c r="E1757" s="21">
        <v>140.41000366210938</v>
      </c>
      <c r="F1757" s="16">
        <f>(StockData[[#This Row],[Close]]-E1758)/E1758</f>
        <v>-8.193851819564963E-3</v>
      </c>
      <c r="G1757" s="21">
        <v>20751600</v>
      </c>
      <c r="H1757" s="21">
        <f>IF(ISNUMBER(E1757),MAX($E$2:E1757),"")</f>
        <v>542.07000732421875</v>
      </c>
      <c r="I1757" s="21">
        <f>IF(AND(ISNUMBER(E1757),ISNUMBER(H1757)),E1757/H1757-1,"")</f>
        <v>-0.74097440964275962</v>
      </c>
      <c r="L1757"/>
      <c r="M1757"/>
      <c r="N1757" s="2">
        <v>43754</v>
      </c>
      <c r="O1757" s="21">
        <v>298.3699951171875</v>
      </c>
      <c r="P1757" s="21">
        <v>299.16000366210938</v>
      </c>
      <c r="Q1757" s="21">
        <v>297.92001342773438</v>
      </c>
      <c r="R1757" s="21">
        <v>298.39999389648438</v>
      </c>
      <c r="S1757">
        <v>48928200</v>
      </c>
      <c r="T1757" s="16">
        <f>(SP500_Data[[#This Row],[Close]]-R1758)/R1758</f>
        <v>-1.6060324494317777E-3</v>
      </c>
      <c r="U1757" s="21">
        <v>69101400</v>
      </c>
    </row>
    <row r="1758" spans="1:21" x14ac:dyDescent="0.25">
      <c r="A1758" s="2">
        <v>43753</v>
      </c>
      <c r="B1758" s="21">
        <v>140.05999755859375</v>
      </c>
      <c r="C1758" s="21">
        <v>141.78999328613281</v>
      </c>
      <c r="D1758" s="21">
        <v>139.80999755859375</v>
      </c>
      <c r="E1758" s="21">
        <v>141.57000732421875</v>
      </c>
      <c r="F1758" s="16">
        <f>(StockData[[#This Row],[Close]]-E1759)/E1759</f>
        <v>1.4475128830428879E-2</v>
      </c>
      <c r="G1758" s="21">
        <v>19695700</v>
      </c>
      <c r="H1758" s="21">
        <f>IF(ISNUMBER(E1758),MAX($E$2:E1758),"")</f>
        <v>542.07000732421875</v>
      </c>
      <c r="I1758" s="21">
        <f>IF(AND(ISNUMBER(E1758),ISNUMBER(H1758)),E1758/H1758-1,"")</f>
        <v>-0.73883445789033675</v>
      </c>
      <c r="L1758"/>
      <c r="M1758"/>
      <c r="N1758" s="2">
        <v>43753</v>
      </c>
      <c r="O1758" s="21">
        <v>297.10000610351563</v>
      </c>
      <c r="P1758" s="21">
        <v>299.70001220703125</v>
      </c>
      <c r="Q1758" s="21">
        <v>296.97000122070313</v>
      </c>
      <c r="R1758" s="21">
        <v>298.8800048828125</v>
      </c>
      <c r="S1758">
        <v>46754500</v>
      </c>
      <c r="T1758" s="16">
        <f>(SP500_Data[[#This Row],[Close]]-R1759)/R1759</f>
        <v>9.9002958436493638E-3</v>
      </c>
      <c r="U1758" s="21">
        <v>62901200</v>
      </c>
    </row>
    <row r="1759" spans="1:21" x14ac:dyDescent="0.25">
      <c r="A1759" s="2">
        <v>43752</v>
      </c>
      <c r="B1759" s="21">
        <v>139.69000244140625</v>
      </c>
      <c r="C1759" s="21">
        <v>140.28999328613281</v>
      </c>
      <c r="D1759" s="21">
        <v>139.52000427246094</v>
      </c>
      <c r="E1759" s="21">
        <v>139.55000305175781</v>
      </c>
      <c r="F1759" s="16">
        <f>(StockData[[#This Row],[Close]]-E1760)/E1760</f>
        <v>-9.3062450486494088E-4</v>
      </c>
      <c r="G1759" s="21">
        <v>13304300</v>
      </c>
      <c r="H1759" s="21">
        <f>IF(ISNUMBER(E1759),MAX($E$2:E1759),"")</f>
        <v>542.07000732421875</v>
      </c>
      <c r="I1759" s="21">
        <f>IF(AND(ISNUMBER(E1759),ISNUMBER(H1759)),E1759/H1759-1,"")</f>
        <v>-0.74256092171450616</v>
      </c>
      <c r="L1759"/>
      <c r="M1759"/>
      <c r="N1759" s="2">
        <v>43752</v>
      </c>
      <c r="O1759" s="21">
        <v>295.92999267578125</v>
      </c>
      <c r="P1759" s="21">
        <v>296.67001342773438</v>
      </c>
      <c r="Q1759" s="21">
        <v>295.57000732421875</v>
      </c>
      <c r="R1759" s="21">
        <v>295.95001220703125</v>
      </c>
      <c r="S1759">
        <v>40394800</v>
      </c>
      <c r="T1759" s="16">
        <f>(SP500_Data[[#This Row],[Close]]-R1760)/R1760</f>
        <v>-1.1137659431119298E-3</v>
      </c>
      <c r="U1759" s="21">
        <v>57899400</v>
      </c>
    </row>
    <row r="1760" spans="1:21" x14ac:dyDescent="0.25">
      <c r="A1760" s="2">
        <v>43749</v>
      </c>
      <c r="B1760" s="21">
        <v>140.1199951171875</v>
      </c>
      <c r="C1760" s="21">
        <v>141.02999877929688</v>
      </c>
      <c r="D1760" s="21">
        <v>139.5</v>
      </c>
      <c r="E1760" s="21">
        <v>139.67999267578125</v>
      </c>
      <c r="F1760" s="16">
        <f>(StockData[[#This Row],[Close]]-E1761)/E1761</f>
        <v>4.1695653976751793E-3</v>
      </c>
      <c r="G1760" s="21">
        <v>25446000</v>
      </c>
      <c r="H1760" s="21">
        <f>IF(ISNUMBER(E1760),MAX($E$2:E1760),"")</f>
        <v>542.07000732421875</v>
      </c>
      <c r="I1760" s="21">
        <f>IF(AND(ISNUMBER(E1760),ISNUMBER(H1760)),E1760/H1760-1,"")</f>
        <v>-0.74232111943386503</v>
      </c>
      <c r="L1760"/>
      <c r="M1760"/>
      <c r="N1760" s="2">
        <v>43749</v>
      </c>
      <c r="O1760" s="21">
        <v>296.26998901367188</v>
      </c>
      <c r="P1760" s="21">
        <v>298.739990234375</v>
      </c>
      <c r="Q1760" s="21">
        <v>296.1400146484375</v>
      </c>
      <c r="R1760" s="21">
        <v>296.27999877929688</v>
      </c>
      <c r="S1760">
        <v>98720400</v>
      </c>
      <c r="T1760" s="16">
        <f>(SP500_Data[[#This Row],[Close]]-R1761)/R1761</f>
        <v>1.0366964418775618E-2</v>
      </c>
      <c r="U1760" s="21">
        <v>59696700</v>
      </c>
    </row>
    <row r="1761" spans="1:21" x14ac:dyDescent="0.25">
      <c r="A1761" s="2">
        <v>43748</v>
      </c>
      <c r="B1761" s="21">
        <v>138.49000549316406</v>
      </c>
      <c r="C1761" s="21">
        <v>139.66999816894531</v>
      </c>
      <c r="D1761" s="21">
        <v>138.25</v>
      </c>
      <c r="E1761" s="21">
        <v>139.10000610351563</v>
      </c>
      <c r="F1761" s="16">
        <f>(StockData[[#This Row],[Close]]-E1762)/E1762</f>
        <v>6.2210689827706155E-3</v>
      </c>
      <c r="G1761" s="21">
        <v>17654600</v>
      </c>
      <c r="H1761" s="21">
        <f>IF(ISNUMBER(E1761),MAX($E$2:E1761),"")</f>
        <v>542.07000732421875</v>
      </c>
      <c r="I1761" s="21">
        <f>IF(AND(ISNUMBER(E1761),ISNUMBER(H1761)),E1761/H1761-1,"")</f>
        <v>-0.74339106716096515</v>
      </c>
      <c r="L1761"/>
      <c r="M1761"/>
      <c r="N1761" s="2">
        <v>43748</v>
      </c>
      <c r="O1761" s="21">
        <v>291.17999267578125</v>
      </c>
      <c r="P1761" s="21">
        <v>294.20999145507813</v>
      </c>
      <c r="Q1761" s="21">
        <v>291</v>
      </c>
      <c r="R1761" s="21">
        <v>293.239990234375</v>
      </c>
      <c r="S1761">
        <v>55296300</v>
      </c>
      <c r="T1761" s="16">
        <f>(SP500_Data[[#This Row],[Close]]-R1762)/R1762</f>
        <v>6.7634884986748686E-3</v>
      </c>
      <c r="U1761" s="21">
        <v>66668900</v>
      </c>
    </row>
    <row r="1762" spans="1:21" x14ac:dyDescent="0.25">
      <c r="A1762" s="2">
        <v>43747</v>
      </c>
      <c r="B1762" s="21">
        <v>137.46000671386719</v>
      </c>
      <c r="C1762" s="21">
        <v>138.69999694824219</v>
      </c>
      <c r="D1762" s="21">
        <v>136.97000122070313</v>
      </c>
      <c r="E1762" s="21">
        <v>138.24000549316406</v>
      </c>
      <c r="F1762" s="16">
        <f>(StockData[[#This Row],[Close]]-E1763)/E1763</f>
        <v>1.8943077754142855E-2</v>
      </c>
      <c r="G1762" s="21">
        <v>19749900</v>
      </c>
      <c r="H1762" s="21">
        <f>IF(ISNUMBER(E1762),MAX($E$2:E1762),"")</f>
        <v>542.07000732421875</v>
      </c>
      <c r="I1762" s="21">
        <f>IF(AND(ISNUMBER(E1762),ISNUMBER(H1762)),E1762/H1762-1,"")</f>
        <v>-0.74497757923271157</v>
      </c>
      <c r="L1762"/>
      <c r="M1762"/>
      <c r="N1762" s="2">
        <v>43747</v>
      </c>
      <c r="O1762" s="21">
        <v>290.75</v>
      </c>
      <c r="P1762" s="21">
        <v>292.29998779296875</v>
      </c>
      <c r="Q1762" s="21">
        <v>290.05999755859375</v>
      </c>
      <c r="R1762" s="21">
        <v>291.26998901367188</v>
      </c>
      <c r="S1762">
        <v>62359400</v>
      </c>
      <c r="T1762" s="16">
        <f>(SP500_Data[[#This Row],[Close]]-R1763)/R1763</f>
        <v>9.4963790453930601E-3</v>
      </c>
      <c r="U1762" s="21">
        <v>72423800</v>
      </c>
    </row>
    <row r="1763" spans="1:21" x14ac:dyDescent="0.25">
      <c r="A1763" s="2">
        <v>43746</v>
      </c>
      <c r="B1763" s="21">
        <v>137.08000183105469</v>
      </c>
      <c r="C1763" s="21">
        <v>137.75999450683594</v>
      </c>
      <c r="D1763" s="21">
        <v>135.6199951171875</v>
      </c>
      <c r="E1763" s="21">
        <v>135.66999816894531</v>
      </c>
      <c r="F1763" s="16">
        <f>(StockData[[#This Row],[Close]]-E1764)/E1764</f>
        <v>-1.0574657233636639E-2</v>
      </c>
      <c r="G1763" s="21">
        <v>25550500</v>
      </c>
      <c r="H1763" s="21">
        <f>IF(ISNUMBER(E1763),MAX($E$2:E1763),"")</f>
        <v>542.07000732421875</v>
      </c>
      <c r="I1763" s="21">
        <f>IF(AND(ISNUMBER(E1763),ISNUMBER(H1763)),E1763/H1763-1,"")</f>
        <v>-0.74971867777993584</v>
      </c>
      <c r="L1763"/>
      <c r="M1763"/>
      <c r="N1763" s="2">
        <v>43746</v>
      </c>
      <c r="O1763" s="21">
        <v>291.04000854492188</v>
      </c>
      <c r="P1763" s="21">
        <v>291.85000610351563</v>
      </c>
      <c r="Q1763" s="21">
        <v>288.489990234375</v>
      </c>
      <c r="R1763" s="21">
        <v>288.52999877929688</v>
      </c>
      <c r="S1763">
        <v>95708100</v>
      </c>
      <c r="T1763" s="16">
        <f>(SP500_Data[[#This Row],[Close]]-R1764)/R1764</f>
        <v>-1.5524730453905783E-2</v>
      </c>
      <c r="U1763" s="21">
        <v>149161500</v>
      </c>
    </row>
    <row r="1764" spans="1:21" x14ac:dyDescent="0.25">
      <c r="A1764" s="2">
        <v>43745</v>
      </c>
      <c r="B1764" s="21">
        <v>137.13999938964844</v>
      </c>
      <c r="C1764" s="21">
        <v>138.17999267578125</v>
      </c>
      <c r="D1764" s="21">
        <v>137.02000427246094</v>
      </c>
      <c r="E1764" s="21">
        <v>137.1199951171875</v>
      </c>
      <c r="F1764" s="16">
        <f>(StockData[[#This Row],[Close]]-E1765)/E1765</f>
        <v>-7.2400813448592503E-3</v>
      </c>
      <c r="G1764" s="21">
        <v>15303700</v>
      </c>
      <c r="H1764" s="21">
        <f>IF(ISNUMBER(E1764),MAX($E$2:E1764),"")</f>
        <v>542.07000732421875</v>
      </c>
      <c r="I1764" s="21">
        <f>IF(AND(ISNUMBER(E1764),ISNUMBER(H1764)),E1764/H1764-1,"")</f>
        <v>-0.74704375216396302</v>
      </c>
      <c r="L1764"/>
      <c r="M1764"/>
      <c r="N1764" s="2">
        <v>43745</v>
      </c>
      <c r="O1764" s="21">
        <v>293.47000122070313</v>
      </c>
      <c r="P1764" s="21">
        <v>295.260009765625</v>
      </c>
      <c r="Q1764" s="21">
        <v>292.76998901367188</v>
      </c>
      <c r="R1764" s="21">
        <v>293.07998657226563</v>
      </c>
      <c r="S1764">
        <v>59610500</v>
      </c>
      <c r="T1764" s="16">
        <f>(SP500_Data[[#This Row],[Close]]-R1765)/R1765</f>
        <v>-4.3146577371001157E-3</v>
      </c>
      <c r="U1764" s="21">
        <v>51666400</v>
      </c>
    </row>
    <row r="1765" spans="1:21" x14ac:dyDescent="0.25">
      <c r="A1765" s="2">
        <v>43742</v>
      </c>
      <c r="B1765" s="21">
        <v>136.75</v>
      </c>
      <c r="C1765" s="21">
        <v>138.25</v>
      </c>
      <c r="D1765" s="21">
        <v>136.41999816894531</v>
      </c>
      <c r="E1765" s="21">
        <v>138.1199951171875</v>
      </c>
      <c r="F1765" s="16">
        <f>(StockData[[#This Row],[Close]]-E1766)/E1766</f>
        <v>1.3501587572439501E-2</v>
      </c>
      <c r="G1765" s="21">
        <v>22897700</v>
      </c>
      <c r="H1765" s="21">
        <f>IF(ISNUMBER(E1765),MAX($E$2:E1765),"")</f>
        <v>542.07000732421875</v>
      </c>
      <c r="I1765" s="21">
        <f>IF(AND(ISNUMBER(E1765),ISNUMBER(H1765)),E1765/H1765-1,"")</f>
        <v>-0.74519897199444896</v>
      </c>
      <c r="L1765"/>
      <c r="M1765"/>
      <c r="N1765" s="2">
        <v>43742</v>
      </c>
      <c r="O1765" s="21">
        <v>291.1400146484375</v>
      </c>
      <c r="P1765" s="21">
        <v>294.6300048828125</v>
      </c>
      <c r="Q1765" s="21">
        <v>291.07998657226563</v>
      </c>
      <c r="R1765" s="21">
        <v>294.35000610351563</v>
      </c>
      <c r="S1765">
        <v>65091200</v>
      </c>
      <c r="T1765" s="16">
        <f>(SP500_Data[[#This Row],[Close]]-R1766)/R1766</f>
        <v>1.3532100041580487E-2</v>
      </c>
      <c r="U1765" s="21">
        <v>49524700</v>
      </c>
    </row>
    <row r="1766" spans="1:21" x14ac:dyDescent="0.25">
      <c r="A1766" s="2">
        <v>43741</v>
      </c>
      <c r="B1766" s="21">
        <v>134.94999694824219</v>
      </c>
      <c r="C1766" s="21">
        <v>136.75</v>
      </c>
      <c r="D1766" s="21">
        <v>133.22000122070313</v>
      </c>
      <c r="E1766" s="21">
        <v>136.27999877929688</v>
      </c>
      <c r="F1766" s="16">
        <f>(StockData[[#This Row],[Close]]-E1767)/E1767</f>
        <v>1.2105495408084518E-2</v>
      </c>
      <c r="G1766" s="21">
        <v>24132900</v>
      </c>
      <c r="H1766" s="21">
        <f>IF(ISNUMBER(E1766),MAX($E$2:E1766),"")</f>
        <v>542.07000732421875</v>
      </c>
      <c r="I1766" s="21">
        <f>IF(AND(ISNUMBER(E1766),ISNUMBER(H1766)),E1766/H1766-1,"")</f>
        <v>-0.74859336075056793</v>
      </c>
      <c r="L1766"/>
      <c r="M1766"/>
      <c r="N1766" s="2">
        <v>43741</v>
      </c>
      <c r="O1766" s="21">
        <v>287.80999755859375</v>
      </c>
      <c r="P1766" s="21">
        <v>290.45001220703125</v>
      </c>
      <c r="Q1766" s="21">
        <v>284.82000732421875</v>
      </c>
      <c r="R1766" s="21">
        <v>290.42001342773438</v>
      </c>
      <c r="S1766">
        <v>85278800</v>
      </c>
      <c r="T1766" s="16">
        <f>(SP500_Data[[#This Row],[Close]]-R1767)/R1767</f>
        <v>8.1927927832484912E-3</v>
      </c>
      <c r="U1766" s="21">
        <v>51596400</v>
      </c>
    </row>
    <row r="1767" spans="1:21" x14ac:dyDescent="0.25">
      <c r="A1767" s="2">
        <v>43740</v>
      </c>
      <c r="B1767" s="21">
        <v>136.25</v>
      </c>
      <c r="C1767" s="21">
        <v>136.3699951171875</v>
      </c>
      <c r="D1767" s="21">
        <v>133.58000183105469</v>
      </c>
      <c r="E1767" s="21">
        <v>134.64999389648438</v>
      </c>
      <c r="F1767" s="16">
        <f>(StockData[[#This Row],[Close]]-E1768)/E1768</f>
        <v>-1.7655309684270992E-2</v>
      </c>
      <c r="G1767" s="21">
        <v>30521700</v>
      </c>
      <c r="H1767" s="21">
        <f>IF(ISNUMBER(E1767),MAX($E$2:E1767),"")</f>
        <v>542.07000732421875</v>
      </c>
      <c r="I1767" s="21">
        <f>IF(AND(ISNUMBER(E1767),ISNUMBER(H1767)),E1767/H1767-1,"")</f>
        <v>-0.7516003614345913</v>
      </c>
      <c r="L1767"/>
      <c r="M1767"/>
      <c r="N1767" s="2">
        <v>43740</v>
      </c>
      <c r="O1767" s="21">
        <v>291.5</v>
      </c>
      <c r="P1767" s="21">
        <v>291.510009765625</v>
      </c>
      <c r="Q1767" s="21">
        <v>286.6400146484375</v>
      </c>
      <c r="R1767" s="21">
        <v>288.05999755859375</v>
      </c>
      <c r="S1767">
        <v>122539500</v>
      </c>
      <c r="T1767" s="16">
        <f>(SP500_Data[[#This Row],[Close]]-R1768)/R1768</f>
        <v>-1.7664687110516848E-2</v>
      </c>
      <c r="U1767" s="21">
        <v>53571800</v>
      </c>
    </row>
    <row r="1768" spans="1:21" x14ac:dyDescent="0.25">
      <c r="A1768" s="2">
        <v>43739</v>
      </c>
      <c r="B1768" s="21">
        <v>139.66000366210938</v>
      </c>
      <c r="C1768" s="21">
        <v>140.25</v>
      </c>
      <c r="D1768" s="21">
        <v>137</v>
      </c>
      <c r="E1768" s="21">
        <v>137.07000732421875</v>
      </c>
      <c r="F1768" s="16">
        <f>(StockData[[#This Row],[Close]]-E1769)/E1769</f>
        <v>-1.4097615423197355E-2</v>
      </c>
      <c r="G1768" s="21">
        <v>21466600</v>
      </c>
      <c r="H1768" s="21">
        <f>IF(ISNUMBER(E1768),MAX($E$2:E1768),"")</f>
        <v>542.07000732421875</v>
      </c>
      <c r="I1768" s="21">
        <f>IF(AND(ISNUMBER(E1768),ISNUMBER(H1768)),E1768/H1768-1,"")</f>
        <v>-0.74713596865314946</v>
      </c>
      <c r="L1768"/>
      <c r="M1768"/>
      <c r="N1768" s="2">
        <v>43739</v>
      </c>
      <c r="O1768" s="21">
        <v>297.739990234375</v>
      </c>
      <c r="P1768" s="21">
        <v>298.45999145507813</v>
      </c>
      <c r="Q1768" s="21">
        <v>293</v>
      </c>
      <c r="R1768" s="21">
        <v>293.239990234375</v>
      </c>
      <c r="S1768">
        <v>88242400</v>
      </c>
      <c r="T1768" s="16">
        <f>(SP500_Data[[#This Row],[Close]]-R1769)/R1769</f>
        <v>-1.1894729622186467E-2</v>
      </c>
      <c r="U1768" s="21">
        <v>83018300</v>
      </c>
    </row>
    <row r="1769" spans="1:21" x14ac:dyDescent="0.25">
      <c r="A1769" s="2">
        <v>43738</v>
      </c>
      <c r="B1769" s="21">
        <v>138.05000305175781</v>
      </c>
      <c r="C1769" s="21">
        <v>139.22000122070313</v>
      </c>
      <c r="D1769" s="21">
        <v>137.77999877929688</v>
      </c>
      <c r="E1769" s="21">
        <v>139.02999877929688</v>
      </c>
      <c r="F1769" s="16">
        <f>(StockData[[#This Row],[Close]]-E1770)/E1770</f>
        <v>9.4387794386453852E-3</v>
      </c>
      <c r="G1769" s="21">
        <v>17280900</v>
      </c>
      <c r="H1769" s="21">
        <f>IF(ISNUMBER(E1769),MAX($E$2:E1769),"")</f>
        <v>542.07000732421875</v>
      </c>
      <c r="I1769" s="21">
        <f>IF(AND(ISNUMBER(E1769),ISNUMBER(H1769)),E1769/H1769-1,"")</f>
        <v>-0.74352021528440448</v>
      </c>
      <c r="L1769"/>
      <c r="M1769"/>
      <c r="N1769" s="2">
        <v>43738</v>
      </c>
      <c r="O1769" s="21">
        <v>295.97000122070313</v>
      </c>
      <c r="P1769" s="21">
        <v>297.54998779296875</v>
      </c>
      <c r="Q1769" s="21">
        <v>295.92001342773438</v>
      </c>
      <c r="R1769" s="21">
        <v>296.76998901367188</v>
      </c>
      <c r="S1769">
        <v>51662400</v>
      </c>
      <c r="T1769" s="16">
        <f>(SP500_Data[[#This Row],[Close]]-R1770)/R1770</f>
        <v>4.6377628486599801E-3</v>
      </c>
      <c r="U1769" s="21">
        <v>99556600</v>
      </c>
    </row>
    <row r="1770" spans="1:21" x14ac:dyDescent="0.25">
      <c r="A1770" s="2">
        <v>43735</v>
      </c>
      <c r="B1770" s="21">
        <v>140.14999389648438</v>
      </c>
      <c r="C1770" s="21">
        <v>140.36000061035156</v>
      </c>
      <c r="D1770" s="21">
        <v>136.64999389648438</v>
      </c>
      <c r="E1770" s="21">
        <v>137.72999572753906</v>
      </c>
      <c r="F1770" s="16">
        <f>(StockData[[#This Row],[Close]]-E1771)/E1771</f>
        <v>-1.2971174184323425E-2</v>
      </c>
      <c r="G1770" s="21">
        <v>22477700</v>
      </c>
      <c r="H1770" s="21">
        <f>IF(ISNUMBER(E1770),MAX($E$2:E1770),"")</f>
        <v>542.07000732421875</v>
      </c>
      <c r="I1770" s="21">
        <f>IF(AND(ISNUMBER(E1770),ISNUMBER(H1770)),E1770/H1770-1,"")</f>
        <v>-0.74591843513459499</v>
      </c>
      <c r="L1770"/>
      <c r="M1770"/>
      <c r="N1770" s="2">
        <v>43735</v>
      </c>
      <c r="O1770" s="21">
        <v>297.82998657226563</v>
      </c>
      <c r="P1770" s="21">
        <v>297.95001220703125</v>
      </c>
      <c r="Q1770" s="21">
        <v>293.69000244140625</v>
      </c>
      <c r="R1770" s="21">
        <v>295.39999389648438</v>
      </c>
      <c r="S1770">
        <v>84746600</v>
      </c>
      <c r="T1770" s="16">
        <f>(SP500_Data[[#This Row],[Close]]-R1771)/R1771</f>
        <v>-5.3872259377630467E-3</v>
      </c>
      <c r="U1770" s="21">
        <v>135622100</v>
      </c>
    </row>
    <row r="1771" spans="1:21" x14ac:dyDescent="0.25">
      <c r="A1771" s="2">
        <v>43734</v>
      </c>
      <c r="B1771" s="21">
        <v>139.44000244140625</v>
      </c>
      <c r="C1771" s="21">
        <v>140.17999267578125</v>
      </c>
      <c r="D1771" s="21">
        <v>138.44000244140625</v>
      </c>
      <c r="E1771" s="21">
        <v>139.53999328613281</v>
      </c>
      <c r="F1771" s="16">
        <f>(StockData[[#This Row],[Close]]-E1772)/E1772</f>
        <v>1.2915662671709278E-3</v>
      </c>
      <c r="G1771" s="21">
        <v>17456600</v>
      </c>
      <c r="H1771" s="21">
        <f>IF(ISNUMBER(E1771),MAX($E$2:E1771),"")</f>
        <v>542.07000732421875</v>
      </c>
      <c r="I1771" s="21">
        <f>IF(AND(ISNUMBER(E1771),ISNUMBER(H1771)),E1771/H1771-1,"")</f>
        <v>-0.74257938753163255</v>
      </c>
      <c r="L1771"/>
      <c r="M1771"/>
      <c r="N1771" s="2">
        <v>43734</v>
      </c>
      <c r="O1771" s="21">
        <v>297.6300048828125</v>
      </c>
      <c r="P1771" s="21">
        <v>297.8599853515625</v>
      </c>
      <c r="Q1771" s="21">
        <v>295.45001220703125</v>
      </c>
      <c r="R1771" s="21">
        <v>297</v>
      </c>
      <c r="S1771">
        <v>56179700</v>
      </c>
      <c r="T1771" s="16">
        <f>(SP500_Data[[#This Row],[Close]]-R1772)/R1772</f>
        <v>-2.0831769617608445E-3</v>
      </c>
      <c r="U1771" s="21">
        <v>94299800</v>
      </c>
    </row>
    <row r="1772" spans="1:21" x14ac:dyDescent="0.25">
      <c r="A1772" s="2">
        <v>43733</v>
      </c>
      <c r="B1772" s="21">
        <v>137.5</v>
      </c>
      <c r="C1772" s="21">
        <v>139.96000671386719</v>
      </c>
      <c r="D1772" s="21">
        <v>136.02999877929688</v>
      </c>
      <c r="E1772" s="21">
        <v>139.36000061035156</v>
      </c>
      <c r="F1772" s="16">
        <f>(StockData[[#This Row],[Close]]-E1773)/E1773</f>
        <v>1.4412546638268305E-2</v>
      </c>
      <c r="G1772" s="21">
        <v>21382000</v>
      </c>
      <c r="H1772" s="21">
        <f>IF(ISNUMBER(E1772),MAX($E$2:E1772),"")</f>
        <v>542.07000732421875</v>
      </c>
      <c r="I1772" s="21">
        <f>IF(AND(ISNUMBER(E1772),ISNUMBER(H1772)),E1772/H1772-1,"")</f>
        <v>-0.74291143445057162</v>
      </c>
      <c r="L1772"/>
      <c r="M1772"/>
      <c r="N1772" s="2">
        <v>43733</v>
      </c>
      <c r="O1772" s="21">
        <v>295.95999145507813</v>
      </c>
      <c r="P1772" s="21">
        <v>298.1099853515625</v>
      </c>
      <c r="Q1772" s="21">
        <v>294.32998657226563</v>
      </c>
      <c r="R1772" s="21">
        <v>297.6199951171875</v>
      </c>
      <c r="S1772">
        <v>71854000</v>
      </c>
      <c r="T1772" s="16">
        <f>(SP500_Data[[#This Row],[Close]]-R1773)/R1773</f>
        <v>5.9147599583623343E-3</v>
      </c>
      <c r="U1772" s="21">
        <v>65527600</v>
      </c>
    </row>
    <row r="1773" spans="1:21" x14ac:dyDescent="0.25">
      <c r="A1773" s="2">
        <v>43732</v>
      </c>
      <c r="B1773" s="21">
        <v>140.36000061035156</v>
      </c>
      <c r="C1773" s="21">
        <v>140.69000244140625</v>
      </c>
      <c r="D1773" s="21">
        <v>136.8800048828125</v>
      </c>
      <c r="E1773" s="21">
        <v>137.3800048828125</v>
      </c>
      <c r="F1773" s="16">
        <f>(StockData[[#This Row],[Close]]-E1774)/E1774</f>
        <v>-1.264909094837092E-2</v>
      </c>
      <c r="G1773" s="21">
        <v>29773200</v>
      </c>
      <c r="H1773" s="21">
        <f>IF(ISNUMBER(E1773),MAX($E$2:E1773),"")</f>
        <v>542.07000732421875</v>
      </c>
      <c r="I1773" s="21">
        <f>IF(AND(ISNUMBER(E1773),ISNUMBER(H1773)),E1773/H1773-1,"")</f>
        <v>-0.746564091304458</v>
      </c>
      <c r="L1773"/>
      <c r="M1773"/>
      <c r="N1773" s="2">
        <v>43732</v>
      </c>
      <c r="O1773" s="21">
        <v>299.41000366210938</v>
      </c>
      <c r="P1773" s="21">
        <v>299.83999633789063</v>
      </c>
      <c r="Q1773" s="21">
        <v>294.80999755859375</v>
      </c>
      <c r="R1773" s="21">
        <v>295.8699951171875</v>
      </c>
      <c r="S1773">
        <v>94869400</v>
      </c>
      <c r="T1773" s="16">
        <f>(SP500_Data[[#This Row],[Close]]-R1774)/R1774</f>
        <v>-7.8468073000267612E-3</v>
      </c>
      <c r="U1773" s="21">
        <v>93730000</v>
      </c>
    </row>
    <row r="1774" spans="1:21" x14ac:dyDescent="0.25">
      <c r="A1774" s="2">
        <v>43731</v>
      </c>
      <c r="B1774" s="21">
        <v>139.22999572753906</v>
      </c>
      <c r="C1774" s="21">
        <v>139.6300048828125</v>
      </c>
      <c r="D1774" s="21">
        <v>138.44000244140625</v>
      </c>
      <c r="E1774" s="21">
        <v>139.13999938964844</v>
      </c>
      <c r="F1774" s="16">
        <f>(StockData[[#This Row],[Close]]-E1775)/E1775</f>
        <v>-2.151484842980235E-3</v>
      </c>
      <c r="G1774" s="21">
        <v>17139300</v>
      </c>
      <c r="H1774" s="21">
        <f>IF(ISNUMBER(E1774),MAX($E$2:E1774),"")</f>
        <v>542.07000732421875</v>
      </c>
      <c r="I1774" s="21">
        <f>IF(AND(ISNUMBER(E1774),ISNUMBER(H1774)),E1774/H1774-1,"")</f>
        <v>-0.7433172883397936</v>
      </c>
      <c r="L1774"/>
      <c r="M1774"/>
      <c r="N1774" s="2">
        <v>43731</v>
      </c>
      <c r="O1774" s="21">
        <v>297.54998779296875</v>
      </c>
      <c r="P1774" s="21">
        <v>299</v>
      </c>
      <c r="Q1774" s="21">
        <v>297.26998901367188</v>
      </c>
      <c r="R1774" s="21">
        <v>298.20999145507813</v>
      </c>
      <c r="S1774">
        <v>43476800</v>
      </c>
      <c r="T1774" s="16">
        <f>(SP500_Data[[#This Row],[Close]]-R1775)/R1775</f>
        <v>-2.3470338106897261E-4</v>
      </c>
      <c r="U1774" s="21">
        <v>87713900</v>
      </c>
    </row>
    <row r="1775" spans="1:21" x14ac:dyDescent="0.25">
      <c r="A1775" s="2">
        <v>43728</v>
      </c>
      <c r="B1775" s="21">
        <v>141.00999450683594</v>
      </c>
      <c r="C1775" s="21">
        <v>141.64999389648438</v>
      </c>
      <c r="D1775" s="21">
        <v>138.25</v>
      </c>
      <c r="E1775" s="21">
        <v>139.44000244140625</v>
      </c>
      <c r="F1775" s="16">
        <f>(StockData[[#This Row],[Close]]-E1776)/E1776</f>
        <v>-1.1554581400611174E-2</v>
      </c>
      <c r="G1775" s="21">
        <v>39167300</v>
      </c>
      <c r="H1775" s="21">
        <f>IF(ISNUMBER(E1775),MAX($E$2:E1775),"")</f>
        <v>542.07000732421875</v>
      </c>
      <c r="I1775" s="21">
        <f>IF(AND(ISNUMBER(E1775),ISNUMBER(H1775)),E1775/H1775-1,"")</f>
        <v>-0.74276384865911704</v>
      </c>
      <c r="L1775"/>
      <c r="M1775"/>
      <c r="N1775" s="2">
        <v>43728</v>
      </c>
      <c r="O1775" s="21">
        <v>300.3599853515625</v>
      </c>
      <c r="P1775" s="21">
        <v>300.67001342773438</v>
      </c>
      <c r="Q1775" s="21">
        <v>297.41000366210938</v>
      </c>
      <c r="R1775" s="21">
        <v>298.27999877929688</v>
      </c>
      <c r="S1775">
        <v>89565000</v>
      </c>
      <c r="T1775" s="16">
        <f>(SP500_Data[[#This Row],[Close]]-R1776)/R1776</f>
        <v>-9.2998137300524062E-3</v>
      </c>
      <c r="U1775" s="21">
        <v>140572300</v>
      </c>
    </row>
    <row r="1776" spans="1:21" x14ac:dyDescent="0.25">
      <c r="A1776" s="2">
        <v>43727</v>
      </c>
      <c r="B1776" s="21">
        <v>140.30000305175781</v>
      </c>
      <c r="C1776" s="21">
        <v>142.3699951171875</v>
      </c>
      <c r="D1776" s="21">
        <v>140.07000732421875</v>
      </c>
      <c r="E1776" s="21">
        <v>141.07000732421875</v>
      </c>
      <c r="F1776" s="16">
        <f>(StockData[[#This Row],[Close]]-E1777)/E1777</f>
        <v>1.8408915485896911E-2</v>
      </c>
      <c r="G1776" s="21">
        <v>35772100</v>
      </c>
      <c r="H1776" s="21">
        <f>IF(ISNUMBER(E1776),MAX($E$2:E1776),"")</f>
        <v>542.07000732421875</v>
      </c>
      <c r="I1776" s="21">
        <f>IF(AND(ISNUMBER(E1776),ISNUMBER(H1776)),E1776/H1776-1,"")</f>
        <v>-0.73975684797509367</v>
      </c>
      <c r="L1776"/>
      <c r="M1776"/>
      <c r="N1776" s="2">
        <v>43727</v>
      </c>
      <c r="O1776" s="21">
        <v>301.52999877929688</v>
      </c>
      <c r="P1776" s="21">
        <v>302.6300048828125</v>
      </c>
      <c r="Q1776" s="21">
        <v>300.70999145507813</v>
      </c>
      <c r="R1776" s="21">
        <v>301.07998657226563</v>
      </c>
      <c r="S1776">
        <v>76560500</v>
      </c>
      <c r="T1776" s="16">
        <f>(SP500_Data[[#This Row],[Close]]-R1777)/R1777</f>
        <v>-6.6487980219825883E-5</v>
      </c>
      <c r="U1776" s="21">
        <v>120711700</v>
      </c>
    </row>
    <row r="1777" spans="1:21" x14ac:dyDescent="0.25">
      <c r="A1777" s="2">
        <v>43726</v>
      </c>
      <c r="B1777" s="21">
        <v>137.36000061035156</v>
      </c>
      <c r="C1777" s="21">
        <v>138.66999816894531</v>
      </c>
      <c r="D1777" s="21">
        <v>136.52999877929688</v>
      </c>
      <c r="E1777" s="21">
        <v>138.52000427246094</v>
      </c>
      <c r="F1777" s="16">
        <f>(StockData[[#This Row],[Close]]-E1778)/E1778</f>
        <v>8.224797203817729E-3</v>
      </c>
      <c r="G1777" s="21">
        <v>23982100</v>
      </c>
      <c r="H1777" s="21">
        <f>IF(ISNUMBER(E1777),MAX($E$2:E1777),"")</f>
        <v>542.07000732421875</v>
      </c>
      <c r="I1777" s="21">
        <f>IF(AND(ISNUMBER(E1777),ISNUMBER(H1777)),E1777/H1777-1,"")</f>
        <v>-0.74446104303717653</v>
      </c>
      <c r="L1777"/>
      <c r="M1777"/>
      <c r="N1777" s="2">
        <v>43726</v>
      </c>
      <c r="O1777" s="21">
        <v>300.489990234375</v>
      </c>
      <c r="P1777" s="21">
        <v>301.22000122070313</v>
      </c>
      <c r="Q1777" s="21">
        <v>298.239990234375</v>
      </c>
      <c r="R1777" s="21">
        <v>301.10000610351563</v>
      </c>
      <c r="S1777">
        <v>73375800</v>
      </c>
      <c r="T1777" s="16">
        <f>(SP500_Data[[#This Row],[Close]]-R1778)/R1778</f>
        <v>5.9814125930336324E-4</v>
      </c>
      <c r="U1777" s="21">
        <v>178745400</v>
      </c>
    </row>
    <row r="1778" spans="1:21" x14ac:dyDescent="0.25">
      <c r="A1778" s="2">
        <v>43725</v>
      </c>
      <c r="B1778" s="21">
        <v>136.96000671386719</v>
      </c>
      <c r="C1778" s="21">
        <v>137.52000427246094</v>
      </c>
      <c r="D1778" s="21">
        <v>136.42999267578125</v>
      </c>
      <c r="E1778" s="21">
        <v>137.38999938964844</v>
      </c>
      <c r="F1778" s="16">
        <f>(StockData[[#This Row],[Close]]-E1779)/E1779</f>
        <v>7.7752332161437161E-3</v>
      </c>
      <c r="G1778" s="21">
        <v>17814200</v>
      </c>
      <c r="H1778" s="21">
        <f>IF(ISNUMBER(E1778),MAX($E$2:E1778),"")</f>
        <v>542.07000732421875</v>
      </c>
      <c r="I1778" s="21">
        <f>IF(AND(ISNUMBER(E1778),ISNUMBER(H1778)),E1778/H1778-1,"")</f>
        <v>-0.74654565363644299</v>
      </c>
      <c r="L1778"/>
      <c r="M1778"/>
      <c r="N1778" s="2">
        <v>43725</v>
      </c>
      <c r="O1778" s="21">
        <v>299.94000244140625</v>
      </c>
      <c r="P1778" s="21">
        <v>301.01998901367188</v>
      </c>
      <c r="Q1778" s="21">
        <v>299.75</v>
      </c>
      <c r="R1778" s="21">
        <v>300.92001342773438</v>
      </c>
      <c r="S1778">
        <v>41475500</v>
      </c>
      <c r="T1778" s="16">
        <f>(SP500_Data[[#This Row],[Close]]-R1779)/R1779</f>
        <v>2.5320154462702641E-3</v>
      </c>
      <c r="U1778" s="21">
        <v>116749700</v>
      </c>
    </row>
    <row r="1779" spans="1:21" x14ac:dyDescent="0.25">
      <c r="A1779" s="2">
        <v>43724</v>
      </c>
      <c r="B1779" s="21">
        <v>135.83000183105469</v>
      </c>
      <c r="C1779" s="21">
        <v>136.69999694824219</v>
      </c>
      <c r="D1779" s="21">
        <v>135.66000366210938</v>
      </c>
      <c r="E1779" s="21">
        <v>136.33000183105469</v>
      </c>
      <c r="F1779" s="16">
        <f>(StockData[[#This Row],[Close]]-E1780)/E1780</f>
        <v>-7.2094774276163179E-3</v>
      </c>
      <c r="G1779" s="21">
        <v>16731400</v>
      </c>
      <c r="H1779" s="21">
        <f>IF(ISNUMBER(E1779),MAX($E$2:E1779),"")</f>
        <v>542.07000732421875</v>
      </c>
      <c r="I1779" s="21">
        <f>IF(AND(ISNUMBER(E1779),ISNUMBER(H1779)),E1779/H1779-1,"")</f>
        <v>-0.74850111611226988</v>
      </c>
      <c r="L1779"/>
      <c r="M1779"/>
      <c r="N1779" s="2">
        <v>43724</v>
      </c>
      <c r="O1779" s="21">
        <v>299.83999633789063</v>
      </c>
      <c r="P1779" s="21">
        <v>301.1400146484375</v>
      </c>
      <c r="Q1779" s="21">
        <v>299.45001220703125</v>
      </c>
      <c r="R1779" s="21">
        <v>300.16000366210938</v>
      </c>
      <c r="S1779">
        <v>58191200</v>
      </c>
      <c r="T1779" s="16">
        <f>(SP500_Data[[#This Row],[Close]]-R1780)/R1780</f>
        <v>-3.0887531538496857E-3</v>
      </c>
      <c r="U1779" s="21">
        <v>142646600</v>
      </c>
    </row>
    <row r="1780" spans="1:21" x14ac:dyDescent="0.25">
      <c r="A1780" s="2">
        <v>43721</v>
      </c>
      <c r="B1780" s="21">
        <v>137.77999877929688</v>
      </c>
      <c r="C1780" s="21">
        <v>138.05999755859375</v>
      </c>
      <c r="D1780" s="21">
        <v>136.57000732421875</v>
      </c>
      <c r="E1780" s="21">
        <v>137.32000732421875</v>
      </c>
      <c r="F1780" s="16">
        <f>(StockData[[#This Row],[Close]]-E1781)/E1781</f>
        <v>-1.4543116785100179E-3</v>
      </c>
      <c r="G1780" s="21">
        <v>23363100</v>
      </c>
      <c r="H1780" s="21">
        <f>IF(ISNUMBER(E1780),MAX($E$2:E1780),"")</f>
        <v>542.07000732421875</v>
      </c>
      <c r="I1780" s="21">
        <f>IF(AND(ISNUMBER(E1780),ISNUMBER(H1780)),E1780/H1780-1,"")</f>
        <v>-0.74667477361077106</v>
      </c>
      <c r="L1780"/>
      <c r="M1780"/>
      <c r="N1780" s="2">
        <v>43721</v>
      </c>
      <c r="O1780" s="21">
        <v>301.77999877929688</v>
      </c>
      <c r="P1780" s="21">
        <v>302.17001342773438</v>
      </c>
      <c r="Q1780" s="21">
        <v>300.67999267578125</v>
      </c>
      <c r="R1780" s="21">
        <v>301.08999633789063</v>
      </c>
      <c r="S1780">
        <v>62104800</v>
      </c>
      <c r="T1780" s="16">
        <f>(SP500_Data[[#This Row],[Close]]-R1781)/R1781</f>
        <v>-6.6385277094719349E-4</v>
      </c>
      <c r="U1780" s="21">
        <v>104245200</v>
      </c>
    </row>
    <row r="1781" spans="1:21" x14ac:dyDescent="0.25">
      <c r="A1781" s="2">
        <v>43720</v>
      </c>
      <c r="B1781" s="21">
        <v>137.85000610351563</v>
      </c>
      <c r="C1781" s="21">
        <v>138.41999816894531</v>
      </c>
      <c r="D1781" s="21">
        <v>136.8699951171875</v>
      </c>
      <c r="E1781" s="21">
        <v>137.52000427246094</v>
      </c>
      <c r="F1781" s="16">
        <f>(StockData[[#This Row],[Close]]-E1782)/E1782</f>
        <v>1.028511023724436E-2</v>
      </c>
      <c r="G1781" s="21">
        <v>27010000</v>
      </c>
      <c r="H1781" s="21">
        <f>IF(ISNUMBER(E1781),MAX($E$2:E1781),"")</f>
        <v>542.07000732421875</v>
      </c>
      <c r="I1781" s="21">
        <f>IF(AND(ISNUMBER(E1781),ISNUMBER(H1781)),E1781/H1781-1,"")</f>
        <v>-0.74630582320669048</v>
      </c>
      <c r="L1781"/>
      <c r="M1781"/>
      <c r="N1781" s="2">
        <v>43720</v>
      </c>
      <c r="O1781" s="21">
        <v>301.25</v>
      </c>
      <c r="P1781" s="21">
        <v>302.45999145507813</v>
      </c>
      <c r="Q1781" s="21">
        <v>300.41000366210938</v>
      </c>
      <c r="R1781" s="21">
        <v>301.29000854492188</v>
      </c>
      <c r="S1781">
        <v>72908700</v>
      </c>
      <c r="T1781" s="16">
        <f>(SP500_Data[[#This Row],[Close]]-R1782)/R1782</f>
        <v>3.4638086425374686E-3</v>
      </c>
      <c r="U1781" s="21">
        <v>45849000</v>
      </c>
    </row>
    <row r="1782" spans="1:21" x14ac:dyDescent="0.25">
      <c r="A1782" s="2">
        <v>43719</v>
      </c>
      <c r="B1782" s="21">
        <v>135.91000366210938</v>
      </c>
      <c r="C1782" s="21">
        <v>136.27000427246094</v>
      </c>
      <c r="D1782" s="21">
        <v>135.08999633789063</v>
      </c>
      <c r="E1782" s="21">
        <v>136.1199951171875</v>
      </c>
      <c r="F1782" s="16">
        <f>(StockData[[#This Row],[Close]]-E1783)/E1783</f>
        <v>2.9389539678625779E-4</v>
      </c>
      <c r="G1782" s="21">
        <v>24726100</v>
      </c>
      <c r="H1782" s="21">
        <f>IF(ISNUMBER(E1782),MAX($E$2:E1782),"")</f>
        <v>542.07000732421875</v>
      </c>
      <c r="I1782" s="21">
        <f>IF(AND(ISNUMBER(E1782),ISNUMBER(H1782)),E1782/H1782-1,"")</f>
        <v>-0.74888853233347685</v>
      </c>
      <c r="L1782"/>
      <c r="M1782"/>
      <c r="N1782" s="2">
        <v>43719</v>
      </c>
      <c r="O1782" s="21">
        <v>298.47000122070313</v>
      </c>
      <c r="P1782" s="21">
        <v>300.33999633789063</v>
      </c>
      <c r="Q1782" s="21">
        <v>297.75</v>
      </c>
      <c r="R1782" s="21">
        <v>300.25</v>
      </c>
      <c r="S1782">
        <v>68821100</v>
      </c>
      <c r="T1782" s="16">
        <f>(SP500_Data[[#This Row],[Close]]-R1783)/R1783</f>
        <v>7.1109753545967888E-3</v>
      </c>
      <c r="U1782" s="21">
        <v>38126500</v>
      </c>
    </row>
    <row r="1783" spans="1:21" x14ac:dyDescent="0.25">
      <c r="A1783" s="2">
        <v>43718</v>
      </c>
      <c r="B1783" s="21">
        <v>136.80000305175781</v>
      </c>
      <c r="C1783" s="21">
        <v>136.88999938964844</v>
      </c>
      <c r="D1783" s="21">
        <v>134.50999450683594</v>
      </c>
      <c r="E1783" s="21">
        <v>136.08000183105469</v>
      </c>
      <c r="F1783" s="16">
        <f>(StockData[[#This Row],[Close]]-E1784)/E1784</f>
        <v>-1.0471221616262105E-2</v>
      </c>
      <c r="G1783" s="21">
        <v>28903400</v>
      </c>
      <c r="H1783" s="21">
        <f>IF(ISNUMBER(E1783),MAX($E$2:E1783),"")</f>
        <v>542.07000732421875</v>
      </c>
      <c r="I1783" s="21">
        <f>IF(AND(ISNUMBER(E1783),ISNUMBER(H1783)),E1783/H1783-1,"")</f>
        <v>-0.7489623111546484</v>
      </c>
      <c r="L1783"/>
      <c r="M1783"/>
      <c r="N1783" s="2">
        <v>43718</v>
      </c>
      <c r="O1783" s="21">
        <v>297.3599853515625</v>
      </c>
      <c r="P1783" s="21">
        <v>298.20001220703125</v>
      </c>
      <c r="Q1783" s="21">
        <v>295.97000122070313</v>
      </c>
      <c r="R1783" s="21">
        <v>298.1300048828125</v>
      </c>
      <c r="S1783">
        <v>57947100</v>
      </c>
      <c r="T1783" s="16">
        <f>(SP500_Data[[#This Row],[Close]]-R1784)/R1784</f>
        <v>-2.3476633585831658E-4</v>
      </c>
      <c r="U1783" s="21">
        <v>45084100</v>
      </c>
    </row>
    <row r="1784" spans="1:21" x14ac:dyDescent="0.25">
      <c r="A1784" s="2">
        <v>43717</v>
      </c>
      <c r="B1784" s="21">
        <v>139.58999633789063</v>
      </c>
      <c r="C1784" s="21">
        <v>139.75</v>
      </c>
      <c r="D1784" s="21">
        <v>136.46000671386719</v>
      </c>
      <c r="E1784" s="21">
        <v>137.52000427246094</v>
      </c>
      <c r="F1784" s="16">
        <f>(StockData[[#This Row],[Close]]-E1785)/E1785</f>
        <v>-1.1358747388399679E-2</v>
      </c>
      <c r="G1784" s="21">
        <v>25773900</v>
      </c>
      <c r="H1784" s="21">
        <f>IF(ISNUMBER(E1784),MAX($E$2:E1784),"")</f>
        <v>542.07000732421875</v>
      </c>
      <c r="I1784" s="21">
        <f>IF(AND(ISNUMBER(E1784),ISNUMBER(H1784)),E1784/H1784-1,"")</f>
        <v>-0.74630582320669048</v>
      </c>
      <c r="L1784"/>
      <c r="M1784"/>
      <c r="N1784" s="2">
        <v>43717</v>
      </c>
      <c r="O1784" s="21">
        <v>299.1400146484375</v>
      </c>
      <c r="P1784" s="21">
        <v>299.239990234375</v>
      </c>
      <c r="Q1784" s="21">
        <v>297.16000366210938</v>
      </c>
      <c r="R1784" s="21">
        <v>298.20001220703125</v>
      </c>
      <c r="S1784">
        <v>51260300</v>
      </c>
      <c r="T1784" s="16">
        <f>(SP500_Data[[#This Row],[Close]]-R1785)/R1785</f>
        <v>5.0335319646686188E-4</v>
      </c>
      <c r="U1784" s="21">
        <v>55394100</v>
      </c>
    </row>
    <row r="1785" spans="1:21" x14ac:dyDescent="0.25">
      <c r="A1785" s="2">
        <v>43714</v>
      </c>
      <c r="B1785" s="21">
        <v>140.02999877929688</v>
      </c>
      <c r="C1785" s="21">
        <v>140.17999267578125</v>
      </c>
      <c r="D1785" s="21">
        <v>138.19999694824219</v>
      </c>
      <c r="E1785" s="21">
        <v>139.10000610351563</v>
      </c>
      <c r="F1785" s="16">
        <f>(StockData[[#This Row],[Close]]-E1786)/E1786</f>
        <v>-6.7832697432437779E-3</v>
      </c>
      <c r="G1785" s="21">
        <v>20824500</v>
      </c>
      <c r="H1785" s="21">
        <f>IF(ISNUMBER(E1785),MAX($E$2:E1785),"")</f>
        <v>542.07000732421875</v>
      </c>
      <c r="I1785" s="21">
        <f>IF(AND(ISNUMBER(E1785),ISNUMBER(H1785)),E1785/H1785-1,"")</f>
        <v>-0.74339106716096515</v>
      </c>
      <c r="L1785"/>
      <c r="M1785"/>
      <c r="N1785" s="2">
        <v>43714</v>
      </c>
      <c r="O1785" s="21">
        <v>298.17001342773438</v>
      </c>
      <c r="P1785" s="21">
        <v>298.760009765625</v>
      </c>
      <c r="Q1785" s="21">
        <v>297.42001342773438</v>
      </c>
      <c r="R1785" s="21">
        <v>298.04998779296875</v>
      </c>
      <c r="S1785">
        <v>49584300</v>
      </c>
      <c r="T1785" s="16">
        <f>(SP500_Data[[#This Row],[Close]]-R1786)/R1786</f>
        <v>7.7221295780721027E-4</v>
      </c>
      <c r="U1785" s="21">
        <v>47213200</v>
      </c>
    </row>
    <row r="1786" spans="1:21" x14ac:dyDescent="0.25">
      <c r="A1786" s="2">
        <v>43713</v>
      </c>
      <c r="B1786" s="21">
        <v>139.11000061035156</v>
      </c>
      <c r="C1786" s="21">
        <v>140.3800048828125</v>
      </c>
      <c r="D1786" s="21">
        <v>138.75999450683594</v>
      </c>
      <c r="E1786" s="21">
        <v>140.05000305175781</v>
      </c>
      <c r="F1786" s="16">
        <f>(StockData[[#This Row],[Close]]-E1787)/E1787</f>
        <v>1.7583361789501227E-2</v>
      </c>
      <c r="G1786" s="21">
        <v>26101800</v>
      </c>
      <c r="H1786" s="21">
        <f>IF(ISNUMBER(E1786),MAX($E$2:E1786),"")</f>
        <v>542.07000732421875</v>
      </c>
      <c r="I1786" s="21">
        <f>IF(AND(ISNUMBER(E1786),ISNUMBER(H1786)),E1786/H1786-1,"")</f>
        <v>-0.74163853162974913</v>
      </c>
      <c r="L1786"/>
      <c r="M1786"/>
      <c r="N1786" s="2">
        <v>43713</v>
      </c>
      <c r="O1786" s="21">
        <v>296.79000854492188</v>
      </c>
      <c r="P1786" s="21">
        <v>298.82998657226563</v>
      </c>
      <c r="Q1786" s="21">
        <v>294</v>
      </c>
      <c r="R1786" s="21">
        <v>297.82000732421875</v>
      </c>
      <c r="S1786">
        <v>83258100</v>
      </c>
      <c r="T1786" s="16">
        <f>(SP500_Data[[#This Row],[Close]]-R1787)/R1787</f>
        <v>1.2855389298900075E-2</v>
      </c>
      <c r="U1786" s="21">
        <v>44564500</v>
      </c>
    </row>
    <row r="1787" spans="1:21" x14ac:dyDescent="0.25">
      <c r="A1787" s="2">
        <v>43712</v>
      </c>
      <c r="B1787" s="21">
        <v>137.30000305175781</v>
      </c>
      <c r="C1787" s="21">
        <v>137.69000244140625</v>
      </c>
      <c r="D1787" s="21">
        <v>136.47999572753906</v>
      </c>
      <c r="E1787" s="21">
        <v>137.6300048828125</v>
      </c>
      <c r="F1787" s="16">
        <f>(StockData[[#This Row],[Close]]-E1788)/E1788</f>
        <v>1.1687824721774407E-2</v>
      </c>
      <c r="G1787" s="21">
        <v>17995900</v>
      </c>
      <c r="H1787" s="21">
        <f>IF(ISNUMBER(E1787),MAX($E$2:E1787),"")</f>
        <v>542.07000732421875</v>
      </c>
      <c r="I1787" s="21">
        <f>IF(AND(ISNUMBER(E1787),ISNUMBER(H1787)),E1787/H1787-1,"")</f>
        <v>-0.74610289626207948</v>
      </c>
      <c r="L1787"/>
      <c r="M1787"/>
      <c r="N1787" s="2">
        <v>43712</v>
      </c>
      <c r="O1787" s="21">
        <v>293.1400146484375</v>
      </c>
      <c r="P1787" s="21">
        <v>294.05999755859375</v>
      </c>
      <c r="Q1787" s="21">
        <v>292.30999755859375</v>
      </c>
      <c r="R1787" s="21">
        <v>294.04000854492188</v>
      </c>
      <c r="S1787">
        <v>46887300</v>
      </c>
      <c r="T1787" s="16">
        <f>(SP500_Data[[#This Row],[Close]]-R1788)/R1788</f>
        <v>1.1350410749778944E-2</v>
      </c>
      <c r="U1787" s="21">
        <v>43638100</v>
      </c>
    </row>
    <row r="1788" spans="1:21" x14ac:dyDescent="0.25">
      <c r="A1788" s="2">
        <v>43711</v>
      </c>
      <c r="B1788" s="21">
        <v>136.61000061035156</v>
      </c>
      <c r="C1788" s="21">
        <v>137.19999694824219</v>
      </c>
      <c r="D1788" s="21">
        <v>135.69999694824219</v>
      </c>
      <c r="E1788" s="21">
        <v>136.03999328613281</v>
      </c>
      <c r="F1788" s="16">
        <f>(StockData[[#This Row],[Close]]-E1789)/E1789</f>
        <v>-1.3201851995945009E-2</v>
      </c>
      <c r="G1788" s="21">
        <v>18869300</v>
      </c>
      <c r="H1788" s="21">
        <f>IF(ISNUMBER(E1788),MAX($E$2:E1788),"")</f>
        <v>542.07000732421875</v>
      </c>
      <c r="I1788" s="21">
        <f>IF(AND(ISNUMBER(E1788),ISNUMBER(H1788)),E1788/H1788-1,"")</f>
        <v>-0.74903611812493143</v>
      </c>
      <c r="L1788"/>
      <c r="M1788"/>
      <c r="N1788" s="2">
        <v>43711</v>
      </c>
      <c r="O1788" s="21">
        <v>290.57000732421875</v>
      </c>
      <c r="P1788" s="21">
        <v>291.57998657226563</v>
      </c>
      <c r="Q1788" s="21">
        <v>289.26998901367188</v>
      </c>
      <c r="R1788" s="21">
        <v>290.739990234375</v>
      </c>
      <c r="S1788">
        <v>69101400</v>
      </c>
      <c r="T1788" s="16">
        <f>(SP500_Data[[#This Row],[Close]]-R1789)/R1789</f>
        <v>-5.8472282485175315E-3</v>
      </c>
      <c r="U1788" s="21">
        <v>58678600</v>
      </c>
    </row>
    <row r="1789" spans="1:21" x14ac:dyDescent="0.25">
      <c r="A1789" s="2">
        <v>43707</v>
      </c>
      <c r="B1789" s="21">
        <v>139.14999389648438</v>
      </c>
      <c r="C1789" s="21">
        <v>139.17999267578125</v>
      </c>
      <c r="D1789" s="21">
        <v>136.27000427246094</v>
      </c>
      <c r="E1789" s="21">
        <v>137.86000061035156</v>
      </c>
      <c r="F1789" s="16">
        <f>(StockData[[#This Row],[Close]]-E1790)/E1790</f>
        <v>-1.8823813787087521E-3</v>
      </c>
      <c r="G1789" s="21">
        <v>23940100</v>
      </c>
      <c r="H1789" s="21">
        <f>IF(ISNUMBER(E1789),MAX($E$2:E1789),"")</f>
        <v>542.07000732421875</v>
      </c>
      <c r="I1789" s="21">
        <f>IF(AND(ISNUMBER(E1789),ISNUMBER(H1789)),E1789/H1789-1,"")</f>
        <v>-0.74567860470484248</v>
      </c>
      <c r="L1789"/>
      <c r="M1789"/>
      <c r="N1789" s="2">
        <v>43707</v>
      </c>
      <c r="O1789" s="21">
        <v>294.22000122070313</v>
      </c>
      <c r="P1789" s="21">
        <v>294.239990234375</v>
      </c>
      <c r="Q1789" s="21">
        <v>291.42001342773438</v>
      </c>
      <c r="R1789" s="21">
        <v>292.45001220703125</v>
      </c>
      <c r="S1789">
        <v>62901200</v>
      </c>
      <c r="T1789" s="16">
        <f>(SP500_Data[[#This Row],[Close]]-R1790)/R1790</f>
        <v>-4.4423532435384832E-4</v>
      </c>
      <c r="U1789" s="21">
        <v>51392600</v>
      </c>
    </row>
    <row r="1790" spans="1:21" x14ac:dyDescent="0.25">
      <c r="A1790" s="2">
        <v>43706</v>
      </c>
      <c r="B1790" s="21">
        <v>137.25</v>
      </c>
      <c r="C1790" s="21">
        <v>138.44000244140625</v>
      </c>
      <c r="D1790" s="21">
        <v>136.91000366210938</v>
      </c>
      <c r="E1790" s="21">
        <v>138.1199951171875</v>
      </c>
      <c r="F1790" s="16">
        <f>(StockData[[#This Row],[Close]]-E1791)/E1791</f>
        <v>1.8884609063873948E-2</v>
      </c>
      <c r="G1790" s="21">
        <v>20168700</v>
      </c>
      <c r="H1790" s="21">
        <f>IF(ISNUMBER(E1790),MAX($E$2:E1790),"")</f>
        <v>542.07000732421875</v>
      </c>
      <c r="I1790" s="21">
        <f>IF(AND(ISNUMBER(E1790),ISNUMBER(H1790)),E1790/H1790-1,"")</f>
        <v>-0.74519897199444896</v>
      </c>
      <c r="L1790"/>
      <c r="M1790"/>
      <c r="N1790" s="2">
        <v>43706</v>
      </c>
      <c r="O1790" s="21">
        <v>291.72000122070313</v>
      </c>
      <c r="P1790" s="21">
        <v>293.16000366210938</v>
      </c>
      <c r="Q1790" s="21">
        <v>290.6099853515625</v>
      </c>
      <c r="R1790" s="21">
        <v>292.57998657226563</v>
      </c>
      <c r="S1790">
        <v>57899400</v>
      </c>
      <c r="T1790" s="16">
        <f>(SP500_Data[[#This Row],[Close]]-R1791)/R1791</f>
        <v>1.2772929962008581E-2</v>
      </c>
      <c r="U1790" s="21">
        <v>36036300</v>
      </c>
    </row>
    <row r="1791" spans="1:21" x14ac:dyDescent="0.25">
      <c r="A1791" s="2">
        <v>43705</v>
      </c>
      <c r="B1791" s="21">
        <v>134.8800048828125</v>
      </c>
      <c r="C1791" s="21">
        <v>135.75999450683594</v>
      </c>
      <c r="D1791" s="21">
        <v>133.55000305175781</v>
      </c>
      <c r="E1791" s="21">
        <v>135.55999755859375</v>
      </c>
      <c r="F1791" s="16">
        <f>(StockData[[#This Row],[Close]]-E1792)/E1792</f>
        <v>-1.326122935654204E-3</v>
      </c>
      <c r="G1791" s="21">
        <v>17393300</v>
      </c>
      <c r="H1791" s="21">
        <f>IF(ISNUMBER(E1791),MAX($E$2:E1791),"")</f>
        <v>542.07000732421875</v>
      </c>
      <c r="I1791" s="21">
        <f>IF(AND(ISNUMBER(E1791),ISNUMBER(H1791)),E1791/H1791-1,"")</f>
        <v>-0.74992160472454694</v>
      </c>
      <c r="L1791"/>
      <c r="M1791"/>
      <c r="N1791" s="2">
        <v>43705</v>
      </c>
      <c r="O1791" s="21">
        <v>286.1400146484375</v>
      </c>
      <c r="P1791" s="21">
        <v>289.07000732421875</v>
      </c>
      <c r="Q1791" s="21">
        <v>285.25</v>
      </c>
      <c r="R1791" s="21">
        <v>288.8900146484375</v>
      </c>
      <c r="S1791">
        <v>59696700</v>
      </c>
      <c r="T1791" s="16">
        <f>(SP500_Data[[#This Row],[Close]]-R1792)/R1792</f>
        <v>7.0415852673083295E-3</v>
      </c>
      <c r="U1791" s="21">
        <v>36650100</v>
      </c>
    </row>
    <row r="1792" spans="1:21" x14ac:dyDescent="0.25">
      <c r="A1792" s="2">
        <v>43704</v>
      </c>
      <c r="B1792" s="21">
        <v>136.38999938964844</v>
      </c>
      <c r="C1792" s="21">
        <v>136.72000122070313</v>
      </c>
      <c r="D1792" s="21">
        <v>134.66000366210938</v>
      </c>
      <c r="E1792" s="21">
        <v>135.74000549316406</v>
      </c>
      <c r="F1792" s="16">
        <f>(StockData[[#This Row],[Close]]-E1793)/E1793</f>
        <v>2.1410745770093472E-3</v>
      </c>
      <c r="G1792" s="21">
        <v>23102100</v>
      </c>
      <c r="H1792" s="21">
        <f>IF(ISNUMBER(E1792),MAX($E$2:E1792),"")</f>
        <v>542.07000732421875</v>
      </c>
      <c r="I1792" s="21">
        <f>IF(AND(ISNUMBER(E1792),ISNUMBER(H1792)),E1792/H1792-1,"")</f>
        <v>-0.74958952965649639</v>
      </c>
      <c r="L1792"/>
      <c r="M1792"/>
      <c r="N1792" s="2">
        <v>43704</v>
      </c>
      <c r="O1792" s="21">
        <v>289.54000854492188</v>
      </c>
      <c r="P1792" s="21">
        <v>289.95001220703125</v>
      </c>
      <c r="Q1792" s="21">
        <v>286.02999877929688</v>
      </c>
      <c r="R1792" s="21">
        <v>286.8699951171875</v>
      </c>
      <c r="S1792">
        <v>66668900</v>
      </c>
      <c r="T1792" s="16">
        <f>(SP500_Data[[#This Row],[Close]]-R1793)/R1793</f>
        <v>-3.9236280653211809E-3</v>
      </c>
      <c r="U1792" s="21">
        <v>33900000</v>
      </c>
    </row>
    <row r="1793" spans="1:21" x14ac:dyDescent="0.25">
      <c r="A1793" s="2">
        <v>43703</v>
      </c>
      <c r="B1793" s="21">
        <v>134.99000549316406</v>
      </c>
      <c r="C1793" s="21">
        <v>135.55999755859375</v>
      </c>
      <c r="D1793" s="21">
        <v>133.89999389648438</v>
      </c>
      <c r="E1793" s="21">
        <v>135.44999694824219</v>
      </c>
      <c r="F1793" s="16">
        <f>(StockData[[#This Row],[Close]]-E1794)/E1794</f>
        <v>1.5443418307366853E-2</v>
      </c>
      <c r="G1793" s="21">
        <v>20312600</v>
      </c>
      <c r="H1793" s="21">
        <f>IF(ISNUMBER(E1793),MAX($E$2:E1793),"")</f>
        <v>542.07000732421875</v>
      </c>
      <c r="I1793" s="21">
        <f>IF(AND(ISNUMBER(E1793),ISNUMBER(H1793)),E1793/H1793-1,"")</f>
        <v>-0.75012453166915782</v>
      </c>
      <c r="L1793"/>
      <c r="M1793"/>
      <c r="N1793" s="2">
        <v>43703</v>
      </c>
      <c r="O1793" s="21">
        <v>287.26998901367188</v>
      </c>
      <c r="P1793" s="21">
        <v>288</v>
      </c>
      <c r="Q1793" s="21">
        <v>285.57998657226563</v>
      </c>
      <c r="R1793" s="21">
        <v>288</v>
      </c>
      <c r="S1793">
        <v>72423800</v>
      </c>
      <c r="T1793" s="16">
        <f>(SP500_Data[[#This Row],[Close]]-R1794)/R1794</f>
        <v>1.1058430152673595E-2</v>
      </c>
      <c r="U1793" s="21">
        <v>40326000</v>
      </c>
    </row>
    <row r="1794" spans="1:21" x14ac:dyDescent="0.25">
      <c r="A1794" s="2">
        <v>43700</v>
      </c>
      <c r="B1794" s="21">
        <v>137.19000244140625</v>
      </c>
      <c r="C1794" s="21">
        <v>138.35000610351563</v>
      </c>
      <c r="D1794" s="21">
        <v>132.80000305175781</v>
      </c>
      <c r="E1794" s="21">
        <v>133.38999938964844</v>
      </c>
      <c r="F1794" s="16">
        <f>(StockData[[#This Row],[Close]]-E1795)/E1795</f>
        <v>-3.1862385168696113E-2</v>
      </c>
      <c r="G1794" s="21">
        <v>38508600</v>
      </c>
      <c r="H1794" s="21">
        <f>IF(ISNUMBER(E1794),MAX($E$2:E1794),"")</f>
        <v>542.07000732421875</v>
      </c>
      <c r="I1794" s="21">
        <f>IF(AND(ISNUMBER(E1794),ISNUMBER(H1794)),E1794/H1794-1,"")</f>
        <v>-0.75392477431449878</v>
      </c>
      <c r="L1794"/>
      <c r="M1794"/>
      <c r="N1794" s="2">
        <v>43700</v>
      </c>
      <c r="O1794" s="21">
        <v>290.92001342773438</v>
      </c>
      <c r="P1794" s="21">
        <v>292.760009765625</v>
      </c>
      <c r="Q1794" s="21">
        <v>283.47000122070313</v>
      </c>
      <c r="R1794" s="21">
        <v>284.85000610351563</v>
      </c>
      <c r="S1794">
        <v>149161500</v>
      </c>
      <c r="T1794" s="16">
        <f>(SP500_Data[[#This Row],[Close]]-R1795)/R1795</f>
        <v>-2.5687438857325617E-2</v>
      </c>
      <c r="U1794" s="21">
        <v>50826100</v>
      </c>
    </row>
    <row r="1795" spans="1:21" x14ac:dyDescent="0.25">
      <c r="A1795" s="2">
        <v>43699</v>
      </c>
      <c r="B1795" s="21">
        <v>138.66000366210938</v>
      </c>
      <c r="C1795" s="21">
        <v>139.19999694824219</v>
      </c>
      <c r="D1795" s="21">
        <v>136.28999328613281</v>
      </c>
      <c r="E1795" s="21">
        <v>137.77999877929688</v>
      </c>
      <c r="F1795" s="16">
        <f>(StockData[[#This Row],[Close]]-E1796)/E1796</f>
        <v>-7.2771421261885096E-3</v>
      </c>
      <c r="G1795" s="21">
        <v>18697000</v>
      </c>
      <c r="H1795" s="21">
        <f>IF(ISNUMBER(E1795),MAX($E$2:E1795),"")</f>
        <v>542.07000732421875</v>
      </c>
      <c r="I1795" s="21">
        <f>IF(AND(ISNUMBER(E1795),ISNUMBER(H1795)),E1795/H1795-1,"")</f>
        <v>-0.74582619049629706</v>
      </c>
      <c r="L1795"/>
      <c r="M1795"/>
      <c r="N1795" s="2">
        <v>43699</v>
      </c>
      <c r="O1795" s="21">
        <v>293.23001098632813</v>
      </c>
      <c r="P1795" s="21">
        <v>293.92999267578125</v>
      </c>
      <c r="Q1795" s="21">
        <v>290.39999389648438</v>
      </c>
      <c r="R1795" s="21">
        <v>292.3599853515625</v>
      </c>
      <c r="S1795">
        <v>51666400</v>
      </c>
      <c r="T1795" s="16">
        <f>(SP500_Data[[#This Row],[Close]]-R1796)/R1796</f>
        <v>-3.0783673007685902E-4</v>
      </c>
      <c r="U1795" s="21">
        <v>58448500</v>
      </c>
    </row>
    <row r="1796" spans="1:21" x14ac:dyDescent="0.25">
      <c r="A1796" s="2">
        <v>43698</v>
      </c>
      <c r="B1796" s="21">
        <v>138.55000305175781</v>
      </c>
      <c r="C1796" s="21">
        <v>139.49000549316406</v>
      </c>
      <c r="D1796" s="21">
        <v>138</v>
      </c>
      <c r="E1796" s="21">
        <v>138.78999328613281</v>
      </c>
      <c r="F1796" s="16">
        <f>(StockData[[#This Row],[Close]]-E1797)/E1797</f>
        <v>1.114672038851551E-2</v>
      </c>
      <c r="G1796" s="21">
        <v>14970300</v>
      </c>
      <c r="H1796" s="21">
        <f>IF(ISNUMBER(E1796),MAX($E$2:E1796),"")</f>
        <v>542.07000732421875</v>
      </c>
      <c r="I1796" s="21">
        <f>IF(AND(ISNUMBER(E1796),ISNUMBER(H1796)),E1796/H1796-1,"")</f>
        <v>-0.74396297265876798</v>
      </c>
      <c r="L1796"/>
      <c r="M1796"/>
      <c r="N1796" s="2">
        <v>43698</v>
      </c>
      <c r="O1796" s="21">
        <v>292.48001098632813</v>
      </c>
      <c r="P1796" s="21">
        <v>292.8599853515625</v>
      </c>
      <c r="Q1796" s="21">
        <v>291.72000122070313</v>
      </c>
      <c r="R1796" s="21">
        <v>292.45001220703125</v>
      </c>
      <c r="S1796">
        <v>49524700</v>
      </c>
      <c r="T1796" s="16">
        <f>(SP500_Data[[#This Row],[Close]]-R1797)/R1797</f>
        <v>8.1354610601315908E-3</v>
      </c>
      <c r="U1796" s="21">
        <v>41101300</v>
      </c>
    </row>
    <row r="1797" spans="1:21" x14ac:dyDescent="0.25">
      <c r="A1797" s="2">
        <v>43697</v>
      </c>
      <c r="B1797" s="21">
        <v>138.21000671386719</v>
      </c>
      <c r="C1797" s="21">
        <v>138.71000671386719</v>
      </c>
      <c r="D1797" s="21">
        <v>137.24000549316406</v>
      </c>
      <c r="E1797" s="21">
        <v>137.25999450683594</v>
      </c>
      <c r="F1797" s="16">
        <f>(StockData[[#This Row],[Close]]-E1798)/E1798</f>
        <v>-8.3087141452641965E-3</v>
      </c>
      <c r="G1797" s="21">
        <v>21170800</v>
      </c>
      <c r="H1797" s="21">
        <f>IF(ISNUMBER(E1797),MAX($E$2:E1797),"")</f>
        <v>542.07000732421875</v>
      </c>
      <c r="I1797" s="21">
        <f>IF(AND(ISNUMBER(E1797),ISNUMBER(H1797)),E1797/H1797-1,"")</f>
        <v>-0.74678548406619538</v>
      </c>
      <c r="L1797"/>
      <c r="M1797"/>
      <c r="N1797" s="2">
        <v>43697</v>
      </c>
      <c r="O1797" s="21">
        <v>291.76998901367188</v>
      </c>
      <c r="P1797" s="21">
        <v>292.3599853515625</v>
      </c>
      <c r="Q1797" s="21">
        <v>289.95001220703125</v>
      </c>
      <c r="R1797" s="21">
        <v>290.08999633789063</v>
      </c>
      <c r="S1797">
        <v>51596400</v>
      </c>
      <c r="T1797" s="16">
        <f>(SP500_Data[[#This Row],[Close]]-R1798)/R1798</f>
        <v>-7.662540065219282E-3</v>
      </c>
      <c r="U1797" s="21">
        <v>45841800</v>
      </c>
    </row>
    <row r="1798" spans="1:21" x14ac:dyDescent="0.25">
      <c r="A1798" s="2">
        <v>43696</v>
      </c>
      <c r="B1798" s="21">
        <v>137.85000610351563</v>
      </c>
      <c r="C1798" s="21">
        <v>138.55000305175781</v>
      </c>
      <c r="D1798" s="21">
        <v>136.88999938964844</v>
      </c>
      <c r="E1798" s="21">
        <v>138.41000366210938</v>
      </c>
      <c r="F1798" s="16">
        <f>(StockData[[#This Row],[Close]]-E1799)/E1799</f>
        <v>1.6748686531375737E-2</v>
      </c>
      <c r="G1798" s="21">
        <v>24355700</v>
      </c>
      <c r="H1798" s="21">
        <f>IF(ISNUMBER(E1798),MAX($E$2:E1798),"")</f>
        <v>542.07000732421875</v>
      </c>
      <c r="I1798" s="21">
        <f>IF(AND(ISNUMBER(E1798),ISNUMBER(H1798)),E1798/H1798-1,"")</f>
        <v>-0.74466396998178752</v>
      </c>
      <c r="L1798"/>
      <c r="M1798"/>
      <c r="N1798" s="2">
        <v>43696</v>
      </c>
      <c r="O1798" s="21">
        <v>292.19000244140625</v>
      </c>
      <c r="P1798" s="21">
        <v>293.07998657226563</v>
      </c>
      <c r="Q1798" s="21">
        <v>291.44000244140625</v>
      </c>
      <c r="R1798" s="21">
        <v>292.32998657226563</v>
      </c>
      <c r="S1798">
        <v>53571800</v>
      </c>
      <c r="T1798" s="16">
        <f>(SP500_Data[[#This Row],[Close]]-R1799)/R1799</f>
        <v>1.2047707790260091E-2</v>
      </c>
      <c r="U1798" s="21">
        <v>51677300</v>
      </c>
    </row>
    <row r="1799" spans="1:21" x14ac:dyDescent="0.25">
      <c r="A1799" s="2">
        <v>43693</v>
      </c>
      <c r="B1799" s="21">
        <v>134.8800048828125</v>
      </c>
      <c r="C1799" s="21">
        <v>136.46000671386719</v>
      </c>
      <c r="D1799" s="21">
        <v>134.72000122070313</v>
      </c>
      <c r="E1799" s="21">
        <v>136.1300048828125</v>
      </c>
      <c r="F1799" s="16">
        <f>(StockData[[#This Row],[Close]]-E1800)/E1800</f>
        <v>1.8327441212338709E-2</v>
      </c>
      <c r="G1799" s="21">
        <v>24449100</v>
      </c>
      <c r="H1799" s="21">
        <f>IF(ISNUMBER(E1799),MAX($E$2:E1799),"")</f>
        <v>542.07000732421875</v>
      </c>
      <c r="I1799" s="21">
        <f>IF(AND(ISNUMBER(E1799),ISNUMBER(H1799)),E1799/H1799-1,"")</f>
        <v>-0.74887006651635035</v>
      </c>
      <c r="L1799"/>
      <c r="M1799"/>
      <c r="N1799" s="2">
        <v>43693</v>
      </c>
      <c r="O1799" s="21">
        <v>286.48001098632813</v>
      </c>
      <c r="P1799" s="21">
        <v>289.32998657226563</v>
      </c>
      <c r="Q1799" s="21">
        <v>284.70999145507813</v>
      </c>
      <c r="R1799" s="21">
        <v>288.85000610351563</v>
      </c>
      <c r="S1799">
        <v>83018300</v>
      </c>
      <c r="T1799" s="16">
        <f>(SP500_Data[[#This Row],[Close]]-R1800)/R1800</f>
        <v>1.475500543505588E-2</v>
      </c>
      <c r="U1799" s="21">
        <v>40898900</v>
      </c>
    </row>
    <row r="1800" spans="1:21" x14ac:dyDescent="0.25">
      <c r="A1800" s="2">
        <v>43692</v>
      </c>
      <c r="B1800" s="21">
        <v>134.38999938964844</v>
      </c>
      <c r="C1800" s="21">
        <v>134.58000183105469</v>
      </c>
      <c r="D1800" s="21">
        <v>132.25</v>
      </c>
      <c r="E1800" s="21">
        <v>133.67999267578125</v>
      </c>
      <c r="F1800" s="16">
        <f>(StockData[[#This Row],[Close]]-E1801)/E1801</f>
        <v>-2.2391630192905585E-3</v>
      </c>
      <c r="G1800" s="21">
        <v>28074400</v>
      </c>
      <c r="H1800" s="21">
        <f>IF(ISNUMBER(E1800),MAX($E$2:E1800),"")</f>
        <v>542.07000732421875</v>
      </c>
      <c r="I1800" s="21">
        <f>IF(AND(ISNUMBER(E1800),ISNUMBER(H1800)),E1800/H1800-1,"")</f>
        <v>-0.75338980045094872</v>
      </c>
      <c r="L1800"/>
      <c r="M1800"/>
      <c r="N1800" s="2">
        <v>43692</v>
      </c>
      <c r="O1800" s="21">
        <v>284.8800048828125</v>
      </c>
      <c r="P1800" s="21">
        <v>285.6400146484375</v>
      </c>
      <c r="Q1800" s="21">
        <v>282.3900146484375</v>
      </c>
      <c r="R1800" s="21">
        <v>284.64999389648438</v>
      </c>
      <c r="S1800">
        <v>99556600</v>
      </c>
      <c r="T1800" s="16">
        <f>(SP500_Data[[#This Row],[Close]]-R1801)/R1801</f>
        <v>2.641775329778503E-3</v>
      </c>
      <c r="U1800" s="21">
        <v>61504500</v>
      </c>
    </row>
    <row r="1801" spans="1:21" x14ac:dyDescent="0.25">
      <c r="A1801" s="2">
        <v>43691</v>
      </c>
      <c r="B1801" s="21">
        <v>136.36000061035156</v>
      </c>
      <c r="C1801" s="21">
        <v>136.91999816894531</v>
      </c>
      <c r="D1801" s="21">
        <v>133.66999816894531</v>
      </c>
      <c r="E1801" s="21">
        <v>133.97999572753906</v>
      </c>
      <c r="F1801" s="16">
        <f>(StockData[[#This Row],[Close]]-E1802)/E1802</f>
        <v>-3.3333406728178888E-2</v>
      </c>
      <c r="G1801" s="21">
        <v>32527300</v>
      </c>
      <c r="H1801" s="21">
        <f>IF(ISNUMBER(E1801),MAX($E$2:E1801),"")</f>
        <v>542.07000732421875</v>
      </c>
      <c r="I1801" s="21">
        <f>IF(AND(ISNUMBER(E1801),ISNUMBER(H1801)),E1801/H1801-1,"")</f>
        <v>-0.75283636077027227</v>
      </c>
      <c r="L1801"/>
      <c r="M1801"/>
      <c r="N1801" s="2">
        <v>43691</v>
      </c>
      <c r="O1801" s="21">
        <v>288.07000732421875</v>
      </c>
      <c r="P1801" s="21">
        <v>288.739990234375</v>
      </c>
      <c r="Q1801" s="21">
        <v>283.760009765625</v>
      </c>
      <c r="R1801" s="21">
        <v>283.89999389648438</v>
      </c>
      <c r="S1801">
        <v>135622100</v>
      </c>
      <c r="T1801" s="16">
        <f>(SP500_Data[[#This Row],[Close]]-R1802)/R1802</f>
        <v>-2.9567575653449651E-2</v>
      </c>
      <c r="U1801" s="21">
        <v>78705600</v>
      </c>
    </row>
    <row r="1802" spans="1:21" x14ac:dyDescent="0.25">
      <c r="A1802" s="2">
        <v>43690</v>
      </c>
      <c r="B1802" s="21">
        <v>136.05000305175781</v>
      </c>
      <c r="C1802" s="21">
        <v>138.80000305175781</v>
      </c>
      <c r="D1802" s="21">
        <v>135</v>
      </c>
      <c r="E1802" s="21">
        <v>138.60000610351563</v>
      </c>
      <c r="F1802" s="16">
        <f>(StockData[[#This Row],[Close]]-E1803)/E1803</f>
        <v>2.0693813655779728E-2</v>
      </c>
      <c r="G1802" s="21">
        <v>25154600</v>
      </c>
      <c r="H1802" s="21">
        <f>IF(ISNUMBER(E1802),MAX($E$2:E1802),"")</f>
        <v>542.07000732421875</v>
      </c>
      <c r="I1802" s="21">
        <f>IF(AND(ISNUMBER(E1802),ISNUMBER(H1802)),E1802/H1802-1,"")</f>
        <v>-0.74431345724572207</v>
      </c>
      <c r="L1802"/>
      <c r="M1802"/>
      <c r="N1802" s="2">
        <v>43690</v>
      </c>
      <c r="O1802" s="21">
        <v>287.739990234375</v>
      </c>
      <c r="P1802" s="21">
        <v>294.14999389648438</v>
      </c>
      <c r="Q1802" s="21">
        <v>287.3599853515625</v>
      </c>
      <c r="R1802" s="21">
        <v>292.54998779296875</v>
      </c>
      <c r="S1802">
        <v>94299800</v>
      </c>
      <c r="T1802" s="16">
        <f>(SP500_Data[[#This Row],[Close]]-R1803)/R1803</f>
        <v>1.5551707414329478E-2</v>
      </c>
      <c r="U1802" s="21">
        <v>59350900</v>
      </c>
    </row>
    <row r="1803" spans="1:21" x14ac:dyDescent="0.25">
      <c r="A1803" s="2">
        <v>43689</v>
      </c>
      <c r="B1803" s="21">
        <v>137.07000732421875</v>
      </c>
      <c r="C1803" s="21">
        <v>137.86000061035156</v>
      </c>
      <c r="D1803" s="21">
        <v>135.24000549316406</v>
      </c>
      <c r="E1803" s="21">
        <v>135.78999328613281</v>
      </c>
      <c r="F1803" s="16">
        <f>(StockData[[#This Row],[Close]]-E1804)/E1804</f>
        <v>-1.3942439431607643E-2</v>
      </c>
      <c r="G1803" s="21">
        <v>20484300</v>
      </c>
      <c r="H1803" s="21">
        <f>IF(ISNUMBER(E1803),MAX($E$2:E1803),"")</f>
        <v>542.07000732421875</v>
      </c>
      <c r="I1803" s="21">
        <f>IF(AND(ISNUMBER(E1803),ISNUMBER(H1803)),E1803/H1803-1,"")</f>
        <v>-0.74949731316730994</v>
      </c>
      <c r="L1803"/>
      <c r="M1803"/>
      <c r="N1803" s="2">
        <v>43689</v>
      </c>
      <c r="O1803" s="21">
        <v>289.95999145507813</v>
      </c>
      <c r="P1803" s="21">
        <v>291.6099853515625</v>
      </c>
      <c r="Q1803" s="21">
        <v>287.01998901367188</v>
      </c>
      <c r="R1803" s="21">
        <v>288.07000732421875</v>
      </c>
      <c r="S1803">
        <v>65527600</v>
      </c>
      <c r="T1803" s="16">
        <f>(SP500_Data[[#This Row],[Close]]-R1804)/R1804</f>
        <v>-1.217333465608964E-2</v>
      </c>
      <c r="U1803" s="21">
        <v>40355200</v>
      </c>
    </row>
    <row r="1804" spans="1:21" x14ac:dyDescent="0.25">
      <c r="A1804" s="2">
        <v>43686</v>
      </c>
      <c r="B1804" s="21">
        <v>138.61000061035156</v>
      </c>
      <c r="C1804" s="21">
        <v>139.3800048828125</v>
      </c>
      <c r="D1804" s="21">
        <v>136.46000671386719</v>
      </c>
      <c r="E1804" s="21">
        <v>137.71000671386719</v>
      </c>
      <c r="F1804" s="16">
        <f>(StockData[[#This Row],[Close]]-E1805)/E1805</f>
        <v>-8.4958793359257191E-3</v>
      </c>
      <c r="G1804" s="21">
        <v>23466700</v>
      </c>
      <c r="H1804" s="21">
        <f>IF(ISNUMBER(E1804),MAX($E$2:E1804),"")</f>
        <v>542.07000732421875</v>
      </c>
      <c r="I1804" s="21">
        <f>IF(AND(ISNUMBER(E1804),ISNUMBER(H1804)),E1804/H1804-1,"")</f>
        <v>-0.74595531047062502</v>
      </c>
      <c r="L1804"/>
      <c r="M1804"/>
      <c r="N1804" s="2">
        <v>43686</v>
      </c>
      <c r="O1804" s="21">
        <v>292.57998657226563</v>
      </c>
      <c r="P1804" s="21">
        <v>293.239990234375</v>
      </c>
      <c r="Q1804" s="21">
        <v>289.64999389648438</v>
      </c>
      <c r="R1804" s="21">
        <v>291.6199951171875</v>
      </c>
      <c r="S1804">
        <v>93730000</v>
      </c>
      <c r="T1804" s="16">
        <f>(SP500_Data[[#This Row],[Close]]-R1805)/R1805</f>
        <v>-6.8115252137436154E-3</v>
      </c>
      <c r="U1804" s="21">
        <v>51584900</v>
      </c>
    </row>
    <row r="1805" spans="1:21" x14ac:dyDescent="0.25">
      <c r="A1805" s="2">
        <v>43685</v>
      </c>
      <c r="B1805" s="21">
        <v>136.60000610351563</v>
      </c>
      <c r="C1805" s="21">
        <v>138.99000549316406</v>
      </c>
      <c r="D1805" s="21">
        <v>135.92999267578125</v>
      </c>
      <c r="E1805" s="21">
        <v>138.88999938964844</v>
      </c>
      <c r="F1805" s="16">
        <f>(StockData[[#This Row],[Close]]-E1806)/E1806</f>
        <v>2.6685398010988404E-2</v>
      </c>
      <c r="G1805" s="21">
        <v>27496500</v>
      </c>
      <c r="H1805" s="21">
        <f>IF(ISNUMBER(E1805),MAX($E$2:E1805),"")</f>
        <v>542.07000732421875</v>
      </c>
      <c r="I1805" s="21">
        <f>IF(AND(ISNUMBER(E1805),ISNUMBER(H1805)),E1805/H1805-1,"")</f>
        <v>-0.74377848338217212</v>
      </c>
      <c r="L1805"/>
      <c r="M1805"/>
      <c r="N1805" s="2">
        <v>43685</v>
      </c>
      <c r="O1805" s="21">
        <v>289.6199951171875</v>
      </c>
      <c r="P1805" s="21">
        <v>293.6199951171875</v>
      </c>
      <c r="Q1805" s="21">
        <v>289.010009765625</v>
      </c>
      <c r="R1805" s="21">
        <v>293.6199951171875</v>
      </c>
      <c r="S1805">
        <v>87713900</v>
      </c>
      <c r="T1805" s="16">
        <f>(SP500_Data[[#This Row],[Close]]-R1806)/R1806</f>
        <v>1.9620078037761172E-2</v>
      </c>
      <c r="U1805" s="21">
        <v>82028700</v>
      </c>
    </row>
    <row r="1806" spans="1:21" x14ac:dyDescent="0.25">
      <c r="A1806" s="2">
        <v>43684</v>
      </c>
      <c r="B1806" s="21">
        <v>133.78999328613281</v>
      </c>
      <c r="C1806" s="21">
        <v>135.64999389648438</v>
      </c>
      <c r="D1806" s="21">
        <v>131.83000183105469</v>
      </c>
      <c r="E1806" s="21">
        <v>135.27999877929688</v>
      </c>
      <c r="F1806" s="16">
        <f>(StockData[[#This Row],[Close]]-E1807)/E1807</f>
        <v>4.3804018649958015E-3</v>
      </c>
      <c r="G1806" s="21">
        <v>33414500</v>
      </c>
      <c r="H1806" s="21">
        <f>IF(ISNUMBER(E1806),MAX($E$2:E1806),"")</f>
        <v>542.07000732421875</v>
      </c>
      <c r="I1806" s="21">
        <f>IF(AND(ISNUMBER(E1806),ISNUMBER(H1806)),E1806/H1806-1,"")</f>
        <v>-0.75043814092008188</v>
      </c>
      <c r="L1806"/>
      <c r="M1806"/>
      <c r="N1806" s="2">
        <v>43684</v>
      </c>
      <c r="O1806" s="21">
        <v>284.39999389648438</v>
      </c>
      <c r="P1806" s="21">
        <v>288.82000732421875</v>
      </c>
      <c r="Q1806" s="21">
        <v>282.04000854492188</v>
      </c>
      <c r="R1806" s="21">
        <v>287.97000122070313</v>
      </c>
      <c r="S1806">
        <v>140572300</v>
      </c>
      <c r="T1806" s="16">
        <f>(SP500_Data[[#This Row],[Close]]-R1807)/R1807</f>
        <v>5.9073465929635664E-4</v>
      </c>
      <c r="U1806" s="21">
        <v>47582700</v>
      </c>
    </row>
    <row r="1807" spans="1:21" x14ac:dyDescent="0.25">
      <c r="A1807" s="2">
        <v>43683</v>
      </c>
      <c r="B1807" s="21">
        <v>133.80000305175781</v>
      </c>
      <c r="C1807" s="21">
        <v>135.67999267578125</v>
      </c>
      <c r="D1807" s="21">
        <v>133.21000671386719</v>
      </c>
      <c r="E1807" s="21">
        <v>134.69000244140625</v>
      </c>
      <c r="F1807" s="16">
        <f>(StockData[[#This Row],[Close]]-E1808)/E1808</f>
        <v>1.8758003188868621E-2</v>
      </c>
      <c r="G1807" s="21">
        <v>32696700</v>
      </c>
      <c r="H1807" s="21">
        <f>IF(ISNUMBER(E1807),MAX($E$2:E1807),"")</f>
        <v>542.07000732421875</v>
      </c>
      <c r="I1807" s="21">
        <f>IF(AND(ISNUMBER(E1807),ISNUMBER(H1807)),E1807/H1807-1,"")</f>
        <v>-0.75152655446430838</v>
      </c>
      <c r="L1807"/>
      <c r="M1807"/>
      <c r="N1807" s="2">
        <v>43683</v>
      </c>
      <c r="O1807" s="21">
        <v>285.91000366210938</v>
      </c>
      <c r="P1807" s="21">
        <v>288.04000854492188</v>
      </c>
      <c r="Q1807" s="21">
        <v>284.27999877929688</v>
      </c>
      <c r="R1807" s="21">
        <v>287.79998779296875</v>
      </c>
      <c r="S1807">
        <v>120711700</v>
      </c>
      <c r="T1807" s="16">
        <f>(SP500_Data[[#This Row],[Close]]-R1808)/R1808</f>
        <v>1.4022903128895745E-2</v>
      </c>
      <c r="U1807" s="21">
        <v>83309500</v>
      </c>
    </row>
    <row r="1808" spans="1:21" x14ac:dyDescent="0.25">
      <c r="A1808" s="2">
        <v>43682</v>
      </c>
      <c r="B1808" s="21">
        <v>133.30000305175781</v>
      </c>
      <c r="C1808" s="21">
        <v>133.92999267578125</v>
      </c>
      <c r="D1808" s="21">
        <v>130.77999877929688</v>
      </c>
      <c r="E1808" s="21">
        <v>132.21000671386719</v>
      </c>
      <c r="F1808" s="16">
        <f>(StockData[[#This Row],[Close]]-E1809)/E1809</f>
        <v>-3.425849080872477E-2</v>
      </c>
      <c r="G1808" s="21">
        <v>42749600</v>
      </c>
      <c r="H1808" s="21">
        <f>IF(ISNUMBER(E1808),MAX($E$2:E1808),"")</f>
        <v>542.07000732421875</v>
      </c>
      <c r="I1808" s="21">
        <f>IF(AND(ISNUMBER(E1808),ISNUMBER(H1808)),E1808/H1808-1,"")</f>
        <v>-0.75610160140295168</v>
      </c>
      <c r="L1808"/>
      <c r="M1808"/>
      <c r="N1808" s="2">
        <v>43682</v>
      </c>
      <c r="O1808" s="21">
        <v>288.08999633789063</v>
      </c>
      <c r="P1808" s="21">
        <v>288.20999145507813</v>
      </c>
      <c r="Q1808" s="21">
        <v>281.72000122070313</v>
      </c>
      <c r="R1808" s="21">
        <v>283.82000732421875</v>
      </c>
      <c r="S1808">
        <v>178745400</v>
      </c>
      <c r="T1808" s="16">
        <f>(SP500_Data[[#This Row],[Close]]-R1809)/R1809</f>
        <v>-3.007309117562031E-2</v>
      </c>
      <c r="U1808" s="21">
        <v>116570000</v>
      </c>
    </row>
    <row r="1809" spans="1:21" x14ac:dyDescent="0.25">
      <c r="A1809" s="2">
        <v>43679</v>
      </c>
      <c r="B1809" s="21">
        <v>138.08999633789063</v>
      </c>
      <c r="C1809" s="21">
        <v>138.32000732421875</v>
      </c>
      <c r="D1809" s="21">
        <v>135.25999450683594</v>
      </c>
      <c r="E1809" s="21">
        <v>136.89999389648438</v>
      </c>
      <c r="F1809" s="16">
        <f>(StockData[[#This Row],[Close]]-E1810)/E1810</f>
        <v>-8.4021706694371069E-3</v>
      </c>
      <c r="G1809" s="21">
        <v>30791600</v>
      </c>
      <c r="H1809" s="21">
        <f>IF(ISNUMBER(E1809),MAX($E$2:E1809),"")</f>
        <v>542.07000732421875</v>
      </c>
      <c r="I1809" s="21">
        <f>IF(AND(ISNUMBER(E1809),ISNUMBER(H1809)),E1809/H1809-1,"")</f>
        <v>-0.747449606053185</v>
      </c>
      <c r="L1809"/>
      <c r="M1809"/>
      <c r="N1809" s="2">
        <v>43679</v>
      </c>
      <c r="O1809" s="21">
        <v>293.85000610351563</v>
      </c>
      <c r="P1809" s="21">
        <v>294.1199951171875</v>
      </c>
      <c r="Q1809" s="21">
        <v>290.89999389648438</v>
      </c>
      <c r="R1809" s="21">
        <v>292.6199951171875</v>
      </c>
      <c r="S1809">
        <v>116749700</v>
      </c>
      <c r="T1809" s="16">
        <f>(SP500_Data[[#This Row],[Close]]-R1810)/R1810</f>
        <v>-7.529511763251325E-3</v>
      </c>
      <c r="U1809" s="21">
        <v>78674400</v>
      </c>
    </row>
    <row r="1810" spans="1:21" x14ac:dyDescent="0.25">
      <c r="A1810" s="2">
        <v>43678</v>
      </c>
      <c r="B1810" s="21">
        <v>137</v>
      </c>
      <c r="C1810" s="21">
        <v>140.94000244140625</v>
      </c>
      <c r="D1810" s="21">
        <v>136.92999267578125</v>
      </c>
      <c r="E1810" s="21">
        <v>138.05999755859375</v>
      </c>
      <c r="F1810" s="16">
        <f>(StockData[[#This Row],[Close]]-E1811)/E1811</f>
        <v>1.3135636824035497E-2</v>
      </c>
      <c r="G1810" s="21">
        <v>40557500</v>
      </c>
      <c r="H1810" s="21">
        <f>IF(ISNUMBER(E1810),MAX($E$2:E1810),"")</f>
        <v>542.07000732421875</v>
      </c>
      <c r="I1810" s="21">
        <f>IF(AND(ISNUMBER(E1810),ISNUMBER(H1810)),E1810/H1810-1,"")</f>
        <v>-0.74530965430076201</v>
      </c>
      <c r="L1810"/>
      <c r="M1810"/>
      <c r="N1810" s="2">
        <v>43678</v>
      </c>
      <c r="O1810" s="21">
        <v>297.60000610351563</v>
      </c>
      <c r="P1810" s="21">
        <v>300.8699951171875</v>
      </c>
      <c r="Q1810" s="21">
        <v>293.95999145507813</v>
      </c>
      <c r="R1810" s="21">
        <v>294.83999633789063</v>
      </c>
      <c r="S1810">
        <v>142646600</v>
      </c>
      <c r="T1810" s="16">
        <f>(SP500_Data[[#This Row],[Close]]-R1811)/R1811</f>
        <v>-8.7079191798720024E-3</v>
      </c>
      <c r="U1810" s="21">
        <v>85434800</v>
      </c>
    </row>
    <row r="1811" spans="1:21" x14ac:dyDescent="0.25">
      <c r="A1811" s="2">
        <v>43677</v>
      </c>
      <c r="B1811" s="21">
        <v>140.33000183105469</v>
      </c>
      <c r="C1811" s="21">
        <v>140.49000549316406</v>
      </c>
      <c r="D1811" s="21">
        <v>135.08000183105469</v>
      </c>
      <c r="E1811" s="21">
        <v>136.27000427246094</v>
      </c>
      <c r="F1811" s="16">
        <f>(StockData[[#This Row],[Close]]-E1812)/E1812</f>
        <v>-2.9070193470782383E-2</v>
      </c>
      <c r="G1811" s="21">
        <v>38598800</v>
      </c>
      <c r="H1811" s="21">
        <f>IF(ISNUMBER(E1811),MAX($E$2:E1811),"")</f>
        <v>542.07000732421875</v>
      </c>
      <c r="I1811" s="21">
        <f>IF(AND(ISNUMBER(E1811),ISNUMBER(H1811)),E1811/H1811-1,"")</f>
        <v>-0.74861179841858294</v>
      </c>
      <c r="L1811"/>
      <c r="M1811"/>
      <c r="N1811" s="2">
        <v>43677</v>
      </c>
      <c r="O1811" s="21">
        <v>300.989990234375</v>
      </c>
      <c r="P1811" s="21">
        <v>301.20001220703125</v>
      </c>
      <c r="Q1811" s="21">
        <v>295.20001220703125</v>
      </c>
      <c r="R1811" s="21">
        <v>297.42999267578125</v>
      </c>
      <c r="S1811">
        <v>104245200</v>
      </c>
      <c r="T1811" s="16">
        <f>(SP500_Data[[#This Row],[Close]]-R1812)/R1812</f>
        <v>-1.0940438053893482E-2</v>
      </c>
      <c r="U1811" s="21">
        <v>39205700</v>
      </c>
    </row>
    <row r="1812" spans="1:21" x14ac:dyDescent="0.25">
      <c r="A1812" s="2">
        <v>43676</v>
      </c>
      <c r="B1812" s="21">
        <v>140.13999938964844</v>
      </c>
      <c r="C1812" s="21">
        <v>141.22000122070313</v>
      </c>
      <c r="D1812" s="21">
        <v>139.80000305175781</v>
      </c>
      <c r="E1812" s="21">
        <v>140.35000610351563</v>
      </c>
      <c r="F1812" s="16">
        <f>(StockData[[#This Row],[Close]]-E1813)/E1813</f>
        <v>-4.8216172563781698E-3</v>
      </c>
      <c r="G1812" s="21">
        <v>16846500</v>
      </c>
      <c r="H1812" s="21">
        <f>IF(ISNUMBER(E1812),MAX($E$2:E1812),"")</f>
        <v>542.07000732421875</v>
      </c>
      <c r="I1812" s="21">
        <f>IF(AND(ISNUMBER(E1812),ISNUMBER(H1812)),E1812/H1812-1,"")</f>
        <v>-0.74108509194907257</v>
      </c>
      <c r="L1812"/>
      <c r="M1812"/>
      <c r="N1812" s="2">
        <v>43676</v>
      </c>
      <c r="O1812" s="21">
        <v>299.91000366210938</v>
      </c>
      <c r="P1812" s="21">
        <v>301.17001342773438</v>
      </c>
      <c r="Q1812" s="21">
        <v>299.489990234375</v>
      </c>
      <c r="R1812" s="21">
        <v>300.72000122070313</v>
      </c>
      <c r="S1812">
        <v>45849000</v>
      </c>
      <c r="T1812" s="16">
        <f>(SP500_Data[[#This Row],[Close]]-R1813)/R1813</f>
        <v>-2.4546880360582415E-3</v>
      </c>
      <c r="U1812" s="21">
        <v>52324700</v>
      </c>
    </row>
    <row r="1813" spans="1:21" x14ac:dyDescent="0.25">
      <c r="A1813" s="2">
        <v>43675</v>
      </c>
      <c r="B1813" s="21">
        <v>141.5</v>
      </c>
      <c r="C1813" s="21">
        <v>141.50999450683594</v>
      </c>
      <c r="D1813" s="21">
        <v>139.3699951171875</v>
      </c>
      <c r="E1813" s="21">
        <v>141.02999877929688</v>
      </c>
      <c r="F1813" s="16">
        <f>(StockData[[#This Row],[Close]]-E1814)/E1814</f>
        <v>-2.1932755527505655E-3</v>
      </c>
      <c r="G1813" s="21">
        <v>16605900</v>
      </c>
      <c r="H1813" s="21">
        <f>IF(ISNUMBER(E1813),MAX($E$2:E1813),"")</f>
        <v>542.07000732421875</v>
      </c>
      <c r="I1813" s="21">
        <f>IF(AND(ISNUMBER(E1813),ISNUMBER(H1813)),E1813/H1813-1,"")</f>
        <v>-0.73983065494537659</v>
      </c>
      <c r="L1813"/>
      <c r="M1813"/>
      <c r="N1813" s="2">
        <v>43675</v>
      </c>
      <c r="O1813" s="21">
        <v>301.8800048828125</v>
      </c>
      <c r="P1813" s="21">
        <v>302.010009765625</v>
      </c>
      <c r="Q1813" s="21">
        <v>300.85000610351563</v>
      </c>
      <c r="R1813" s="21">
        <v>301.45999145507813</v>
      </c>
      <c r="S1813">
        <v>38126500</v>
      </c>
      <c r="T1813" s="16">
        <f>(SP500_Data[[#This Row],[Close]]-R1814)/R1814</f>
        <v>-1.8211923206575733E-3</v>
      </c>
      <c r="U1813" s="21">
        <v>48945200</v>
      </c>
    </row>
    <row r="1814" spans="1:21" x14ac:dyDescent="0.25">
      <c r="A1814" s="2">
        <v>43672</v>
      </c>
      <c r="B1814" s="21">
        <v>140.3699951171875</v>
      </c>
      <c r="C1814" s="21">
        <v>141.67999267578125</v>
      </c>
      <c r="D1814" s="21">
        <v>140.30000305175781</v>
      </c>
      <c r="E1814" s="21">
        <v>141.33999633789063</v>
      </c>
      <c r="F1814" s="16">
        <f>(StockData[[#This Row],[Close]]-E1815)/E1815</f>
        <v>8.2031091836596969E-3</v>
      </c>
      <c r="G1814" s="21">
        <v>19037600</v>
      </c>
      <c r="H1814" s="21">
        <f>IF(ISNUMBER(E1814),MAX($E$2:E1814),"")</f>
        <v>542.07000732421875</v>
      </c>
      <c r="I1814" s="21">
        <f>IF(AND(ISNUMBER(E1814),ISNUMBER(H1814)),E1814/H1814-1,"")</f>
        <v>-0.73925877759668523</v>
      </c>
      <c r="L1814"/>
      <c r="M1814"/>
      <c r="N1814" s="2">
        <v>43672</v>
      </c>
      <c r="O1814" s="21">
        <v>300.760009765625</v>
      </c>
      <c r="P1814" s="21">
        <v>302.23001098632813</v>
      </c>
      <c r="Q1814" s="21">
        <v>300.6199951171875</v>
      </c>
      <c r="R1814" s="21">
        <v>302.010009765625</v>
      </c>
      <c r="S1814">
        <v>45084100</v>
      </c>
      <c r="T1814" s="16">
        <f>(SP500_Data[[#This Row],[Close]]-R1815)/R1815</f>
        <v>6.7000325520833329E-3</v>
      </c>
      <c r="U1814" s="21">
        <v>47096300</v>
      </c>
    </row>
    <row r="1815" spans="1:21" x14ac:dyDescent="0.25">
      <c r="A1815" s="2">
        <v>43671</v>
      </c>
      <c r="B1815" s="21">
        <v>140.42999267578125</v>
      </c>
      <c r="C1815" s="21">
        <v>140.61000061035156</v>
      </c>
      <c r="D1815" s="21">
        <v>139.32000732421875</v>
      </c>
      <c r="E1815" s="21">
        <v>140.19000244140625</v>
      </c>
      <c r="F1815" s="16">
        <f>(StockData[[#This Row],[Close]]-E1816)/E1816</f>
        <v>-3.7663358065612358E-3</v>
      </c>
      <c r="G1815" s="21">
        <v>18356900</v>
      </c>
      <c r="H1815" s="21">
        <f>IF(ISNUMBER(E1815),MAX($E$2:E1815),"")</f>
        <v>542.07000732421875</v>
      </c>
      <c r="I1815" s="21">
        <f>IF(AND(ISNUMBER(E1815),ISNUMBER(H1815)),E1815/H1815-1,"")</f>
        <v>-0.74138026353198161</v>
      </c>
      <c r="L1815"/>
      <c r="M1815"/>
      <c r="N1815" s="2">
        <v>43671</v>
      </c>
      <c r="O1815" s="21">
        <v>300.94000244140625</v>
      </c>
      <c r="P1815" s="21">
        <v>301</v>
      </c>
      <c r="Q1815" s="21">
        <v>299.1099853515625</v>
      </c>
      <c r="R1815" s="21">
        <v>300</v>
      </c>
      <c r="S1815">
        <v>55394100</v>
      </c>
      <c r="T1815" s="16">
        <f>(SP500_Data[[#This Row],[Close]]-R1816)/R1816</f>
        <v>-4.7770781241489573E-3</v>
      </c>
      <c r="U1815" s="21">
        <v>58641300</v>
      </c>
    </row>
    <row r="1816" spans="1:21" x14ac:dyDescent="0.25">
      <c r="A1816" s="2">
        <v>43670</v>
      </c>
      <c r="B1816" s="21">
        <v>138.89999389648438</v>
      </c>
      <c r="C1816" s="21">
        <v>140.74000549316406</v>
      </c>
      <c r="D1816" s="21">
        <v>138.85000610351563</v>
      </c>
      <c r="E1816" s="21">
        <v>140.72000122070313</v>
      </c>
      <c r="F1816" s="16">
        <f>(StockData[[#This Row],[Close]]-E1817)/E1817</f>
        <v>1.0266408238190925E-2</v>
      </c>
      <c r="G1816" s="21">
        <v>20738300</v>
      </c>
      <c r="H1816" s="21">
        <f>IF(ISNUMBER(E1816),MAX($E$2:E1816),"")</f>
        <v>542.07000732421875</v>
      </c>
      <c r="I1816" s="21">
        <f>IF(AND(ISNUMBER(E1816),ISNUMBER(H1816)),E1816/H1816-1,"")</f>
        <v>-0.74040253229406816</v>
      </c>
      <c r="L1816"/>
      <c r="M1816"/>
      <c r="N1816" s="2">
        <v>43670</v>
      </c>
      <c r="O1816" s="21">
        <v>299.19000244140625</v>
      </c>
      <c r="P1816" s="21">
        <v>301.44000244140625</v>
      </c>
      <c r="Q1816" s="21">
        <v>299.08999633789063</v>
      </c>
      <c r="R1816" s="21">
        <v>301.44000244140625</v>
      </c>
      <c r="S1816">
        <v>47213200</v>
      </c>
      <c r="T1816" s="16">
        <f>(SP500_Data[[#This Row],[Close]]-R1817)/R1817</f>
        <v>4.6995422719265439E-3</v>
      </c>
      <c r="U1816" s="21">
        <v>60799100</v>
      </c>
    </row>
    <row r="1817" spans="1:21" x14ac:dyDescent="0.25">
      <c r="A1817" s="2">
        <v>43669</v>
      </c>
      <c r="B1817" s="21">
        <v>139.75999450683594</v>
      </c>
      <c r="C1817" s="21">
        <v>139.99000549316406</v>
      </c>
      <c r="D1817" s="21">
        <v>138.02999877929688</v>
      </c>
      <c r="E1817" s="21">
        <v>139.28999328613281</v>
      </c>
      <c r="F1817" s="16">
        <f>(StockData[[#This Row],[Close]]-E1818)/E1818</f>
        <v>6.2125309243191359E-3</v>
      </c>
      <c r="G1817" s="21">
        <v>18034600</v>
      </c>
      <c r="H1817" s="21">
        <f>IF(ISNUMBER(E1817),MAX($E$2:E1817),"")</f>
        <v>542.07000732421875</v>
      </c>
      <c r="I1817" s="21">
        <f>IF(AND(ISNUMBER(E1817),ISNUMBER(H1817)),E1817/H1817-1,"")</f>
        <v>-0.74304058257401107</v>
      </c>
      <c r="L1817"/>
      <c r="M1817"/>
      <c r="N1817" s="2">
        <v>43669</v>
      </c>
      <c r="O1817" s="21">
        <v>299.1400146484375</v>
      </c>
      <c r="P1817" s="21">
        <v>300.02999877929688</v>
      </c>
      <c r="Q1817" s="21">
        <v>298.22000122070313</v>
      </c>
      <c r="R1817" s="21">
        <v>300.02999877929688</v>
      </c>
      <c r="S1817">
        <v>44564500</v>
      </c>
      <c r="T1817" s="16">
        <f>(SP500_Data[[#This Row],[Close]]-R1818)/R1818</f>
        <v>7.1500668897383178E-3</v>
      </c>
      <c r="U1817" s="21">
        <v>74272200</v>
      </c>
    </row>
    <row r="1818" spans="1:21" x14ac:dyDescent="0.25">
      <c r="A1818" s="2">
        <v>43668</v>
      </c>
      <c r="B1818" s="21">
        <v>137.41000366210938</v>
      </c>
      <c r="C1818" s="21">
        <v>139.19000244140625</v>
      </c>
      <c r="D1818" s="21">
        <v>137.33000183105469</v>
      </c>
      <c r="E1818" s="21">
        <v>138.42999267578125</v>
      </c>
      <c r="F1818" s="16">
        <f>(StockData[[#This Row],[Close]]-E1819)/E1819</f>
        <v>1.3248408895353876E-2</v>
      </c>
      <c r="G1818" s="21">
        <v>25074900</v>
      </c>
      <c r="H1818" s="21">
        <f>IF(ISNUMBER(E1818),MAX($E$2:E1818),"")</f>
        <v>542.07000732421875</v>
      </c>
      <c r="I1818" s="21">
        <f>IF(AND(ISNUMBER(E1818),ISNUMBER(H1818)),E1818/H1818-1,"")</f>
        <v>-0.74462709464575749</v>
      </c>
      <c r="L1818"/>
      <c r="M1818"/>
      <c r="N1818" s="2">
        <v>43668</v>
      </c>
      <c r="O1818" s="21">
        <v>297.6099853515625</v>
      </c>
      <c r="P1818" s="21">
        <v>298.5</v>
      </c>
      <c r="Q1818" s="21">
        <v>297.04000854492188</v>
      </c>
      <c r="R1818" s="21">
        <v>297.89999389648438</v>
      </c>
      <c r="S1818">
        <v>43638100</v>
      </c>
      <c r="T1818" s="16">
        <f>(SP500_Data[[#This Row],[Close]]-R1819)/R1819</f>
        <v>2.4564405416615705E-3</v>
      </c>
      <c r="U1818" s="21">
        <v>69430400</v>
      </c>
    </row>
    <row r="1819" spans="1:21" x14ac:dyDescent="0.25">
      <c r="A1819" s="2">
        <v>43665</v>
      </c>
      <c r="B1819" s="21">
        <v>140.22000122070313</v>
      </c>
      <c r="C1819" s="21">
        <v>140.66999816894531</v>
      </c>
      <c r="D1819" s="21">
        <v>136.44999694824219</v>
      </c>
      <c r="E1819" s="21">
        <v>136.6199951171875</v>
      </c>
      <c r="F1819" s="16">
        <f>(StockData[[#This Row],[Close]]-E1820)/E1820</f>
        <v>1.466038344279313E-3</v>
      </c>
      <c r="G1819" s="21">
        <v>48992400</v>
      </c>
      <c r="H1819" s="21">
        <f>IF(ISNUMBER(E1819),MAX($E$2:E1819),"")</f>
        <v>542.07000732421875</v>
      </c>
      <c r="I1819" s="21">
        <f>IF(AND(ISNUMBER(E1819),ISNUMBER(H1819)),E1819/H1819-1,"")</f>
        <v>-0.74796614224871993</v>
      </c>
      <c r="L1819"/>
      <c r="M1819"/>
      <c r="N1819" s="2">
        <v>43665</v>
      </c>
      <c r="O1819" s="21">
        <v>300.04000854492188</v>
      </c>
      <c r="P1819" s="21">
        <v>300.07000732421875</v>
      </c>
      <c r="Q1819" s="21">
        <v>296.98001098632813</v>
      </c>
      <c r="R1819" s="21">
        <v>297.17001342773438</v>
      </c>
      <c r="S1819">
        <v>58678600</v>
      </c>
      <c r="T1819" s="16">
        <f>(SP500_Data[[#This Row],[Close]]-R1820)/R1820</f>
        <v>-5.554908205739323E-3</v>
      </c>
      <c r="U1819" s="21">
        <v>71169700</v>
      </c>
    </row>
    <row r="1820" spans="1:21" x14ac:dyDescent="0.25">
      <c r="A1820" s="2">
        <v>43664</v>
      </c>
      <c r="B1820" s="21">
        <v>135.55000305175781</v>
      </c>
      <c r="C1820" s="21">
        <v>136.6199951171875</v>
      </c>
      <c r="D1820" s="21">
        <v>134.66999816894531</v>
      </c>
      <c r="E1820" s="21">
        <v>136.41999816894531</v>
      </c>
      <c r="F1820" s="16">
        <f>(StockData[[#This Row],[Close]]-E1821)/E1821</f>
        <v>1.1007110279711611E-3</v>
      </c>
      <c r="G1820" s="21">
        <v>30381800</v>
      </c>
      <c r="H1820" s="21">
        <f>IF(ISNUMBER(E1820),MAX($E$2:E1820),"")</f>
        <v>542.07000732421875</v>
      </c>
      <c r="I1820" s="21">
        <f>IF(AND(ISNUMBER(E1820),ISNUMBER(H1820)),E1820/H1820-1,"")</f>
        <v>-0.7483350926528004</v>
      </c>
      <c r="L1820"/>
      <c r="M1820"/>
      <c r="N1820" s="2">
        <v>43664</v>
      </c>
      <c r="O1820" s="21">
        <v>297.19000244140625</v>
      </c>
      <c r="P1820" s="21">
        <v>299.25</v>
      </c>
      <c r="Q1820" s="21">
        <v>296.70001220703125</v>
      </c>
      <c r="R1820" s="21">
        <v>298.82998657226563</v>
      </c>
      <c r="S1820">
        <v>51392600</v>
      </c>
      <c r="T1820" s="16">
        <f>(SP500_Data[[#This Row],[Close]]-R1821)/R1821</f>
        <v>3.6609000256653517E-3</v>
      </c>
      <c r="U1820" s="21">
        <v>77231900</v>
      </c>
    </row>
    <row r="1821" spans="1:21" x14ac:dyDescent="0.25">
      <c r="A1821" s="2">
        <v>43663</v>
      </c>
      <c r="B1821" s="21">
        <v>137.69999694824219</v>
      </c>
      <c r="C1821" s="21">
        <v>137.92999267578125</v>
      </c>
      <c r="D1821" s="21">
        <v>136.22000122070313</v>
      </c>
      <c r="E1821" s="21">
        <v>136.27000427246094</v>
      </c>
      <c r="F1821" s="16">
        <f>(StockData[[#This Row],[Close]]-E1822)/E1822</f>
        <v>-5.908940383529012E-3</v>
      </c>
      <c r="G1821" s="21">
        <v>20211000</v>
      </c>
      <c r="H1821" s="21">
        <f>IF(ISNUMBER(E1821),MAX($E$2:E1821),"")</f>
        <v>542.07000732421875</v>
      </c>
      <c r="I1821" s="21">
        <f>IF(AND(ISNUMBER(E1821),ISNUMBER(H1821)),E1821/H1821-1,"")</f>
        <v>-0.74861179841858294</v>
      </c>
      <c r="L1821"/>
      <c r="M1821"/>
      <c r="N1821" s="2">
        <v>43663</v>
      </c>
      <c r="O1821" s="21">
        <v>299.75</v>
      </c>
      <c r="P1821" s="21">
        <v>299.92999267578125</v>
      </c>
      <c r="Q1821" s="21">
        <v>297.739990234375</v>
      </c>
      <c r="R1821" s="21">
        <v>297.739990234375</v>
      </c>
      <c r="S1821">
        <v>36036300</v>
      </c>
      <c r="T1821" s="16">
        <f>(SP500_Data[[#This Row],[Close]]-R1822)/R1822</f>
        <v>-6.8050188579250881E-3</v>
      </c>
      <c r="U1821" s="21">
        <v>96428000</v>
      </c>
    </row>
    <row r="1822" spans="1:21" x14ac:dyDescent="0.25">
      <c r="A1822" s="2">
        <v>43662</v>
      </c>
      <c r="B1822" s="21">
        <v>138.96000671386719</v>
      </c>
      <c r="C1822" s="21">
        <v>139.05000305175781</v>
      </c>
      <c r="D1822" s="21">
        <v>136.52000427246094</v>
      </c>
      <c r="E1822" s="21">
        <v>137.08000183105469</v>
      </c>
      <c r="F1822" s="16">
        <f>(StockData[[#This Row],[Close]]-E1823)/E1823</f>
        <v>-1.3102895215287352E-2</v>
      </c>
      <c r="G1822" s="21">
        <v>22726100</v>
      </c>
      <c r="H1822" s="21">
        <f>IF(ISNUMBER(E1822),MAX($E$2:E1822),"")</f>
        <v>542.07000732421875</v>
      </c>
      <c r="I1822" s="21">
        <f>IF(AND(ISNUMBER(E1822),ISNUMBER(H1822)),E1822/H1822-1,"")</f>
        <v>-0.74711753098513445</v>
      </c>
      <c r="L1822"/>
      <c r="M1822"/>
      <c r="N1822" s="2">
        <v>43662</v>
      </c>
      <c r="O1822" s="21">
        <v>300.64999389648438</v>
      </c>
      <c r="P1822" s="21">
        <v>300.8800048828125</v>
      </c>
      <c r="Q1822" s="21">
        <v>299.44000244140625</v>
      </c>
      <c r="R1822" s="21">
        <v>299.77999877929688</v>
      </c>
      <c r="S1822">
        <v>36650100</v>
      </c>
      <c r="T1822" s="16">
        <f>(SP500_Data[[#This Row],[Close]]-R1823)/R1823</f>
        <v>-3.2252742168017456E-3</v>
      </c>
      <c r="U1822" s="21">
        <v>86862800</v>
      </c>
    </row>
    <row r="1823" spans="1:21" x14ac:dyDescent="0.25">
      <c r="A1823" s="2">
        <v>43661</v>
      </c>
      <c r="B1823" s="21">
        <v>139.44000244140625</v>
      </c>
      <c r="C1823" s="21">
        <v>139.53999328613281</v>
      </c>
      <c r="D1823" s="21">
        <v>138.46000671386719</v>
      </c>
      <c r="E1823" s="21">
        <v>138.89999389648438</v>
      </c>
      <c r="F1823" s="16">
        <f>(StockData[[#This Row],[Close]]-E1824)/E1824</f>
        <v>0</v>
      </c>
      <c r="G1823" s="21">
        <v>16651500</v>
      </c>
      <c r="H1823" s="21">
        <f>IF(ISNUMBER(E1823),MAX($E$2:E1823),"")</f>
        <v>542.07000732421875</v>
      </c>
      <c r="I1823" s="21">
        <f>IF(AND(ISNUMBER(E1823),ISNUMBER(H1823)),E1823/H1823-1,"")</f>
        <v>-0.7437600457141571</v>
      </c>
      <c r="L1823"/>
      <c r="M1823"/>
      <c r="N1823" s="2">
        <v>43661</v>
      </c>
      <c r="O1823" s="21">
        <v>301.1300048828125</v>
      </c>
      <c r="P1823" s="21">
        <v>301.1300048828125</v>
      </c>
      <c r="Q1823" s="21">
        <v>300.19000244140625</v>
      </c>
      <c r="R1823" s="21">
        <v>300.75</v>
      </c>
      <c r="S1823">
        <v>33900000</v>
      </c>
      <c r="T1823" s="16">
        <f>(SP500_Data[[#This Row],[Close]]-R1824)/R1824</f>
        <v>3.3263298036206748E-4</v>
      </c>
      <c r="U1823" s="21">
        <v>62523800</v>
      </c>
    </row>
    <row r="1824" spans="1:21" x14ac:dyDescent="0.25">
      <c r="A1824" s="2">
        <v>43658</v>
      </c>
      <c r="B1824" s="21">
        <v>138.85000610351563</v>
      </c>
      <c r="C1824" s="21">
        <v>139.1300048828125</v>
      </c>
      <c r="D1824" s="21">
        <v>138.00999450683594</v>
      </c>
      <c r="E1824" s="21">
        <v>138.89999389648438</v>
      </c>
      <c r="F1824" s="16">
        <f>(StockData[[#This Row],[Close]]-E1825)/E1825</f>
        <v>3.6127169223285705E-3</v>
      </c>
      <c r="G1824" s="21">
        <v>18936800</v>
      </c>
      <c r="H1824" s="21">
        <f>IF(ISNUMBER(E1824),MAX($E$2:E1824),"")</f>
        <v>542.07000732421875</v>
      </c>
      <c r="I1824" s="21">
        <f>IF(AND(ISNUMBER(E1824),ISNUMBER(H1824)),E1824/H1824-1,"")</f>
        <v>-0.7437600457141571</v>
      </c>
      <c r="L1824"/>
      <c r="M1824"/>
      <c r="N1824" s="2">
        <v>43658</v>
      </c>
      <c r="O1824" s="21">
        <v>299.85000610351563</v>
      </c>
      <c r="P1824" s="21">
        <v>300.73001098632813</v>
      </c>
      <c r="Q1824" s="21">
        <v>299.510009765625</v>
      </c>
      <c r="R1824" s="21">
        <v>300.64999389648438</v>
      </c>
      <c r="S1824">
        <v>40326000</v>
      </c>
      <c r="T1824" s="16">
        <f>(SP500_Data[[#This Row],[Close]]-R1825)/R1825</f>
        <v>4.4769514844832528E-3</v>
      </c>
      <c r="U1824" s="21">
        <v>104972900</v>
      </c>
    </row>
    <row r="1825" spans="1:21" x14ac:dyDescent="0.25">
      <c r="A1825" s="2">
        <v>43657</v>
      </c>
      <c r="B1825" s="21">
        <v>138.19999694824219</v>
      </c>
      <c r="C1825" s="21">
        <v>139.22000122070313</v>
      </c>
      <c r="D1825" s="21">
        <v>137.8699951171875</v>
      </c>
      <c r="E1825" s="21">
        <v>138.39999389648438</v>
      </c>
      <c r="F1825" s="16">
        <f>(StockData[[#This Row],[Close]]-E1826)/E1826</f>
        <v>3.9897553037157498E-3</v>
      </c>
      <c r="G1825" s="21">
        <v>22327900</v>
      </c>
      <c r="H1825" s="21">
        <f>IF(ISNUMBER(E1825),MAX($E$2:E1825),"")</f>
        <v>542.07000732421875</v>
      </c>
      <c r="I1825" s="21">
        <f>IF(AND(ISNUMBER(E1825),ISNUMBER(H1825)),E1825/H1825-1,"")</f>
        <v>-0.74468243579891402</v>
      </c>
      <c r="L1825"/>
      <c r="M1825"/>
      <c r="N1825" s="2">
        <v>43657</v>
      </c>
      <c r="O1825" s="21">
        <v>299.32000732421875</v>
      </c>
      <c r="P1825" s="21">
        <v>299.57998657226563</v>
      </c>
      <c r="Q1825" s="21">
        <v>298.20001220703125</v>
      </c>
      <c r="R1825" s="21">
        <v>299.30999755859375</v>
      </c>
      <c r="S1825">
        <v>50826100</v>
      </c>
      <c r="T1825" s="16">
        <f>(SP500_Data[[#This Row],[Close]]-R1826)/R1826</f>
        <v>2.3442357636068488E-3</v>
      </c>
      <c r="U1825" s="21">
        <v>70029400</v>
      </c>
    </row>
    <row r="1826" spans="1:21" x14ac:dyDescent="0.25">
      <c r="A1826" s="2">
        <v>43656</v>
      </c>
      <c r="B1826" s="21">
        <v>137.1300048828125</v>
      </c>
      <c r="C1826" s="21">
        <v>138.58000183105469</v>
      </c>
      <c r="D1826" s="21">
        <v>137.02000427246094</v>
      </c>
      <c r="E1826" s="21">
        <v>137.85000610351563</v>
      </c>
      <c r="F1826" s="16">
        <f>(StockData[[#This Row],[Close]]-E1827)/E1827</f>
        <v>1.0186130157263025E-2</v>
      </c>
      <c r="G1826" s="21">
        <v>24204400</v>
      </c>
      <c r="H1826" s="21">
        <f>IF(ISNUMBER(E1826),MAX($E$2:E1826),"")</f>
        <v>542.07000732421875</v>
      </c>
      <c r="I1826" s="21">
        <f>IF(AND(ISNUMBER(E1826),ISNUMBER(H1826)),E1826/H1826-1,"")</f>
        <v>-0.7456970423728575</v>
      </c>
      <c r="L1826"/>
      <c r="M1826"/>
      <c r="N1826" s="2">
        <v>43656</v>
      </c>
      <c r="O1826" s="21">
        <v>298.3699951171875</v>
      </c>
      <c r="P1826" s="21">
        <v>299.66000366210938</v>
      </c>
      <c r="Q1826" s="21">
        <v>297.77999877929688</v>
      </c>
      <c r="R1826" s="21">
        <v>298.6099853515625</v>
      </c>
      <c r="S1826">
        <v>58448500</v>
      </c>
      <c r="T1826" s="16">
        <f>(SP500_Data[[#This Row],[Close]]-R1827)/R1827</f>
        <v>4.7780305477678805E-3</v>
      </c>
      <c r="U1826" s="21">
        <v>55268100</v>
      </c>
    </row>
    <row r="1827" spans="1:21" x14ac:dyDescent="0.25">
      <c r="A1827" s="2">
        <v>43655</v>
      </c>
      <c r="B1827" s="21">
        <v>136</v>
      </c>
      <c r="C1827" s="21">
        <v>136.97000122070313</v>
      </c>
      <c r="D1827" s="21">
        <v>135.80000305175781</v>
      </c>
      <c r="E1827" s="21">
        <v>136.46000671386719</v>
      </c>
      <c r="F1827" s="16">
        <f>(StockData[[#This Row],[Close]]-E1828)/E1828</f>
        <v>-3.6507007556197428E-3</v>
      </c>
      <c r="G1827" s="21">
        <v>19953100</v>
      </c>
      <c r="H1827" s="21">
        <f>IF(ISNUMBER(E1827),MAX($E$2:E1827),"")</f>
        <v>542.07000732421875</v>
      </c>
      <c r="I1827" s="21">
        <f>IF(AND(ISNUMBER(E1827),ISNUMBER(H1827)),E1827/H1827-1,"")</f>
        <v>-0.74826128568251749</v>
      </c>
      <c r="L1827"/>
      <c r="M1827"/>
      <c r="N1827" s="2">
        <v>43655</v>
      </c>
      <c r="O1827" s="21">
        <v>295.54000854492188</v>
      </c>
      <c r="P1827" s="21">
        <v>297.51998901367188</v>
      </c>
      <c r="Q1827" s="21">
        <v>295.48001098632813</v>
      </c>
      <c r="R1827" s="21">
        <v>297.19000244140625</v>
      </c>
      <c r="S1827">
        <v>41101300</v>
      </c>
      <c r="T1827" s="16">
        <f>(SP500_Data[[#This Row],[Close]]-R1828)/R1828</f>
        <v>1.2465302474821097E-3</v>
      </c>
      <c r="U1827" s="21">
        <v>98733800</v>
      </c>
    </row>
    <row r="1828" spans="1:21" x14ac:dyDescent="0.25">
      <c r="A1828" s="2">
        <v>43654</v>
      </c>
      <c r="B1828" s="21">
        <v>136.39999389648438</v>
      </c>
      <c r="C1828" s="21">
        <v>137.10000610351563</v>
      </c>
      <c r="D1828" s="21">
        <v>135.3699951171875</v>
      </c>
      <c r="E1828" s="21">
        <v>136.96000671386719</v>
      </c>
      <c r="F1828" s="16">
        <f>(StockData[[#This Row],[Close]]-E1829)/E1829</f>
        <v>-7.2954068661657445E-4</v>
      </c>
      <c r="G1828" s="21">
        <v>16779700</v>
      </c>
      <c r="H1828" s="21">
        <f>IF(ISNUMBER(E1828),MAX($E$2:E1828),"")</f>
        <v>542.07000732421875</v>
      </c>
      <c r="I1828" s="21">
        <f>IF(AND(ISNUMBER(E1828),ISNUMBER(H1828)),E1828/H1828-1,"")</f>
        <v>-0.74733889559776046</v>
      </c>
      <c r="L1828"/>
      <c r="M1828"/>
      <c r="N1828" s="2">
        <v>43654</v>
      </c>
      <c r="O1828" s="21">
        <v>297.010009765625</v>
      </c>
      <c r="P1828" s="21">
        <v>298.260009765625</v>
      </c>
      <c r="Q1828" s="21">
        <v>296.22000122070313</v>
      </c>
      <c r="R1828" s="21">
        <v>296.82000732421875</v>
      </c>
      <c r="S1828">
        <v>45841800</v>
      </c>
      <c r="T1828" s="16">
        <f>(SP500_Data[[#This Row],[Close]]-R1829)/R1829</f>
        <v>-5.4948206721577037E-3</v>
      </c>
      <c r="U1828" s="21">
        <v>49482500</v>
      </c>
    </row>
    <row r="1829" spans="1:21" x14ac:dyDescent="0.25">
      <c r="A1829" s="2">
        <v>43651</v>
      </c>
      <c r="B1829" s="21">
        <v>135.94000244140625</v>
      </c>
      <c r="C1829" s="21">
        <v>137.33000183105469</v>
      </c>
      <c r="D1829" s="21">
        <v>135.72000122070313</v>
      </c>
      <c r="E1829" s="21">
        <v>137.05999755859375</v>
      </c>
      <c r="F1829" s="16">
        <f>(StockData[[#This Row],[Close]]-E1830)/E1830</f>
        <v>-2.9100038973960264E-3</v>
      </c>
      <c r="G1829" s="21">
        <v>18141100</v>
      </c>
      <c r="H1829" s="21">
        <f>IF(ISNUMBER(E1829),MAX($E$2:E1829),"")</f>
        <v>542.07000732421875</v>
      </c>
      <c r="I1829" s="21">
        <f>IF(AND(ISNUMBER(E1829),ISNUMBER(H1829)),E1829/H1829-1,"")</f>
        <v>-0.74715443447027596</v>
      </c>
      <c r="L1829"/>
      <c r="M1829"/>
      <c r="N1829" s="2">
        <v>43651</v>
      </c>
      <c r="O1829" s="21">
        <v>297.44000244140625</v>
      </c>
      <c r="P1829" s="21">
        <v>298.6400146484375</v>
      </c>
      <c r="Q1829" s="21">
        <v>296.010009765625</v>
      </c>
      <c r="R1829" s="21">
        <v>298.45999145507813</v>
      </c>
      <c r="S1829">
        <v>51677300</v>
      </c>
      <c r="T1829" s="16">
        <f>(SP500_Data[[#This Row],[Close]]-R1830)/R1830</f>
        <v>-1.1378726632552615E-3</v>
      </c>
      <c r="U1829" s="21">
        <v>46847100</v>
      </c>
    </row>
    <row r="1830" spans="1:21" x14ac:dyDescent="0.25">
      <c r="A1830" s="2">
        <v>43649</v>
      </c>
      <c r="B1830" s="21">
        <v>136.80000305175781</v>
      </c>
      <c r="C1830" s="21">
        <v>137.74000549316406</v>
      </c>
      <c r="D1830" s="21">
        <v>136.28999328613281</v>
      </c>
      <c r="E1830" s="21">
        <v>137.46000671386719</v>
      </c>
      <c r="F1830" s="16">
        <f>(StockData[[#This Row],[Close]]-E1831)/E1831</f>
        <v>6.4431459292337637E-3</v>
      </c>
      <c r="G1830" s="21">
        <v>13629300</v>
      </c>
      <c r="H1830" s="21">
        <f>IF(ISNUMBER(E1830),MAX($E$2:E1830),"")</f>
        <v>542.07000732421875</v>
      </c>
      <c r="I1830" s="21">
        <f>IF(AND(ISNUMBER(E1830),ISNUMBER(H1830)),E1830/H1830-1,"")</f>
        <v>-0.74641650551300343</v>
      </c>
      <c r="L1830"/>
      <c r="M1830"/>
      <c r="N1830" s="2">
        <v>43649</v>
      </c>
      <c r="O1830" s="21">
        <v>297.17999267578125</v>
      </c>
      <c r="P1830" s="21">
        <v>298.82000732421875</v>
      </c>
      <c r="Q1830" s="21">
        <v>297.01998901367188</v>
      </c>
      <c r="R1830" s="21">
        <v>298.79998779296875</v>
      </c>
      <c r="S1830">
        <v>40898900</v>
      </c>
      <c r="T1830" s="16">
        <f>(SP500_Data[[#This Row],[Close]]-R1831)/R1831</f>
        <v>7.9951259175709312E-3</v>
      </c>
      <c r="U1830" s="21">
        <v>62877600</v>
      </c>
    </row>
    <row r="1831" spans="1:21" x14ac:dyDescent="0.25">
      <c r="A1831" s="2">
        <v>43648</v>
      </c>
      <c r="B1831" s="21">
        <v>136.1199951171875</v>
      </c>
      <c r="C1831" s="21">
        <v>136.58999633789063</v>
      </c>
      <c r="D1831" s="21">
        <v>135.33999633789063</v>
      </c>
      <c r="E1831" s="21">
        <v>136.58000183105469</v>
      </c>
      <c r="F1831" s="16">
        <f>(StockData[[#This Row],[Close]]-E1832)/E1832</f>
        <v>6.6333225520146142E-3</v>
      </c>
      <c r="G1831" s="21">
        <v>15237800</v>
      </c>
      <c r="H1831" s="21">
        <f>IF(ISNUMBER(E1831),MAX($E$2:E1831),"")</f>
        <v>542.07000732421875</v>
      </c>
      <c r="I1831" s="21">
        <f>IF(AND(ISNUMBER(E1831),ISNUMBER(H1831)),E1831/H1831-1,"")</f>
        <v>-0.74803992106989137</v>
      </c>
      <c r="L1831"/>
      <c r="M1831"/>
      <c r="N1831" s="2">
        <v>43648</v>
      </c>
      <c r="O1831" s="21">
        <v>295.6099853515625</v>
      </c>
      <c r="P1831" s="21">
        <v>296.489990234375</v>
      </c>
      <c r="Q1831" s="21">
        <v>294.67999267578125</v>
      </c>
      <c r="R1831" s="21">
        <v>296.42999267578125</v>
      </c>
      <c r="S1831">
        <v>61504500</v>
      </c>
      <c r="T1831" s="16">
        <f>(SP500_Data[[#This Row],[Close]]-R1832)/R1832</f>
        <v>2.6043056353061722E-3</v>
      </c>
      <c r="U1831" s="21">
        <v>100353000</v>
      </c>
    </row>
    <row r="1832" spans="1:21" x14ac:dyDescent="0.25">
      <c r="A1832" s="2">
        <v>43647</v>
      </c>
      <c r="B1832" s="21">
        <v>136.6300048828125</v>
      </c>
      <c r="C1832" s="21">
        <v>136.69999694824219</v>
      </c>
      <c r="D1832" s="21">
        <v>134.97000122070313</v>
      </c>
      <c r="E1832" s="21">
        <v>135.67999267578125</v>
      </c>
      <c r="F1832" s="16">
        <f>(StockData[[#This Row],[Close]]-E1833)/E1833</f>
        <v>1.2839548191333542E-2</v>
      </c>
      <c r="G1832" s="21">
        <v>22613500</v>
      </c>
      <c r="H1832" s="21">
        <f>IF(ISNUMBER(E1832),MAX($E$2:E1832),"")</f>
        <v>542.07000732421875</v>
      </c>
      <c r="I1832" s="21">
        <f>IF(AND(ISNUMBER(E1832),ISNUMBER(H1832)),E1832/H1832-1,"")</f>
        <v>-0.74970024011192082</v>
      </c>
      <c r="L1832"/>
      <c r="M1832"/>
      <c r="N1832" s="2">
        <v>43647</v>
      </c>
      <c r="O1832" s="21">
        <v>296.67999267578125</v>
      </c>
      <c r="P1832" s="21">
        <v>296.92001342773438</v>
      </c>
      <c r="Q1832" s="21">
        <v>294.32998657226563</v>
      </c>
      <c r="R1832" s="21">
        <v>295.66000366210938</v>
      </c>
      <c r="S1832">
        <v>78705600</v>
      </c>
      <c r="T1832" s="16">
        <f>(SP500_Data[[#This Row],[Close]]-R1833)/R1833</f>
        <v>9.0785107921821668E-3</v>
      </c>
      <c r="U1832" s="21">
        <v>76749600</v>
      </c>
    </row>
    <row r="1833" spans="1:21" x14ac:dyDescent="0.25">
      <c r="A1833" s="2">
        <v>43644</v>
      </c>
      <c r="B1833" s="21">
        <v>134.57000732421875</v>
      </c>
      <c r="C1833" s="21">
        <v>134.60000610351563</v>
      </c>
      <c r="D1833" s="21">
        <v>133.16000366210938</v>
      </c>
      <c r="E1833" s="21">
        <v>133.96000671386719</v>
      </c>
      <c r="F1833" s="16">
        <f>(StockData[[#This Row],[Close]]-E1834)/E1834</f>
        <v>-1.4162295285960981E-3</v>
      </c>
      <c r="G1833" s="21">
        <v>30043000</v>
      </c>
      <c r="H1833" s="21">
        <f>IF(ISNUMBER(E1833),MAX($E$2:E1833),"")</f>
        <v>542.07000732421875</v>
      </c>
      <c r="I1833" s="21">
        <f>IF(AND(ISNUMBER(E1833),ISNUMBER(H1833)),E1833/H1833-1,"")</f>
        <v>-0.7528732361063023</v>
      </c>
      <c r="L1833"/>
      <c r="M1833"/>
      <c r="N1833" s="2">
        <v>43644</v>
      </c>
      <c r="O1833" s="21">
        <v>292.57998657226563</v>
      </c>
      <c r="P1833" s="21">
        <v>293.54998779296875</v>
      </c>
      <c r="Q1833" s="21">
        <v>292.010009765625</v>
      </c>
      <c r="R1833" s="21">
        <v>293</v>
      </c>
      <c r="S1833">
        <v>59350900</v>
      </c>
      <c r="T1833" s="16">
        <f>(SP500_Data[[#This Row],[Close]]-R1834)/R1834</f>
        <v>5.1457975986277877E-3</v>
      </c>
      <c r="U1833" s="21">
        <v>73956400</v>
      </c>
    </row>
    <row r="1834" spans="1:21" x14ac:dyDescent="0.25">
      <c r="A1834" s="2">
        <v>43643</v>
      </c>
      <c r="B1834" s="21">
        <v>134.13999938964844</v>
      </c>
      <c r="C1834" s="21">
        <v>134.71000671386719</v>
      </c>
      <c r="D1834" s="21">
        <v>133.50999450683594</v>
      </c>
      <c r="E1834" s="21">
        <v>134.14999389648438</v>
      </c>
      <c r="F1834" s="16">
        <f>(StockData[[#This Row],[Close]]-E1835)/E1835</f>
        <v>1.6426583493938183E-3</v>
      </c>
      <c r="G1834" s="21">
        <v>16557500</v>
      </c>
      <c r="H1834" s="21">
        <f>IF(ISNUMBER(E1834),MAX($E$2:E1834),"")</f>
        <v>542.07000732421875</v>
      </c>
      <c r="I1834" s="21">
        <f>IF(AND(ISNUMBER(E1834),ISNUMBER(H1834)),E1834/H1834-1,"")</f>
        <v>-0.75252275151934833</v>
      </c>
      <c r="L1834"/>
      <c r="M1834"/>
      <c r="N1834" s="2">
        <v>43643</v>
      </c>
      <c r="O1834" s="21">
        <v>291.30999755859375</v>
      </c>
      <c r="P1834" s="21">
        <v>292.05999755859375</v>
      </c>
      <c r="Q1834" s="21">
        <v>290.8900146484375</v>
      </c>
      <c r="R1834" s="21">
        <v>291.5</v>
      </c>
      <c r="S1834">
        <v>40355200</v>
      </c>
      <c r="T1834" s="16">
        <f>(SP500_Data[[#This Row],[Close]]-R1835)/R1835</f>
        <v>3.5459729919382196E-3</v>
      </c>
      <c r="U1834" s="21">
        <v>77003200</v>
      </c>
    </row>
    <row r="1835" spans="1:21" x14ac:dyDescent="0.25">
      <c r="A1835" s="2">
        <v>43642</v>
      </c>
      <c r="B1835" s="21">
        <v>134.35000610351563</v>
      </c>
      <c r="C1835" s="21">
        <v>135.74000549316406</v>
      </c>
      <c r="D1835" s="21">
        <v>133.60000610351563</v>
      </c>
      <c r="E1835" s="21">
        <v>133.92999267578125</v>
      </c>
      <c r="F1835" s="16">
        <f>(StockData[[#This Row],[Close]]-E1836)/E1836</f>
        <v>3.7472834253610395E-3</v>
      </c>
      <c r="G1835" s="21">
        <v>23657700</v>
      </c>
      <c r="H1835" s="21">
        <f>IF(ISNUMBER(E1835),MAX($E$2:E1835),"")</f>
        <v>542.07000732421875</v>
      </c>
      <c r="I1835" s="21">
        <f>IF(AND(ISNUMBER(E1835),ISNUMBER(H1835)),E1835/H1835-1,"")</f>
        <v>-0.75292860540857032</v>
      </c>
      <c r="L1835"/>
      <c r="M1835"/>
      <c r="N1835" s="2">
        <v>43642</v>
      </c>
      <c r="O1835" s="21">
        <v>291.75</v>
      </c>
      <c r="P1835" s="21">
        <v>292.30999755859375</v>
      </c>
      <c r="Q1835" s="21">
        <v>290.35000610351563</v>
      </c>
      <c r="R1835" s="21">
        <v>290.47000122070313</v>
      </c>
      <c r="S1835">
        <v>51584900</v>
      </c>
      <c r="T1835" s="16">
        <f>(SP500_Data[[#This Row],[Close]]-R1836)/R1836</f>
        <v>-9.9741551513787699E-4</v>
      </c>
      <c r="U1835" s="21">
        <v>127290500</v>
      </c>
    </row>
    <row r="1836" spans="1:21" x14ac:dyDescent="0.25">
      <c r="A1836" s="2">
        <v>43641</v>
      </c>
      <c r="B1836" s="21">
        <v>137.25</v>
      </c>
      <c r="C1836" s="21">
        <v>137.58999633789063</v>
      </c>
      <c r="D1836" s="21">
        <v>132.72999572753906</v>
      </c>
      <c r="E1836" s="21">
        <v>133.42999267578125</v>
      </c>
      <c r="F1836" s="16">
        <f>(StockData[[#This Row],[Close]]-E1837)/E1837</f>
        <v>-3.1572115996921217E-2</v>
      </c>
      <c r="G1836" s="21">
        <v>33327400</v>
      </c>
      <c r="H1836" s="21">
        <f>IF(ISNUMBER(E1836),MAX($E$2:E1836),"")</f>
        <v>542.07000732421875</v>
      </c>
      <c r="I1836" s="21">
        <f>IF(AND(ISNUMBER(E1836),ISNUMBER(H1836)),E1836/H1836-1,"")</f>
        <v>-0.75385099549332724</v>
      </c>
      <c r="L1836"/>
      <c r="M1836"/>
      <c r="N1836" s="2">
        <v>43641</v>
      </c>
      <c r="O1836" s="21">
        <v>293.70001220703125</v>
      </c>
      <c r="P1836" s="21">
        <v>293.73001098632813</v>
      </c>
      <c r="Q1836" s="21">
        <v>290.6400146484375</v>
      </c>
      <c r="R1836" s="21">
        <v>290.760009765625</v>
      </c>
      <c r="S1836">
        <v>82028700</v>
      </c>
      <c r="T1836" s="16">
        <f>(SP500_Data[[#This Row],[Close]]-R1837)/R1837</f>
        <v>-9.8079442144852272E-3</v>
      </c>
      <c r="U1836" s="21">
        <v>112429300</v>
      </c>
    </row>
    <row r="1837" spans="1:21" x14ac:dyDescent="0.25">
      <c r="A1837" s="2">
        <v>43640</v>
      </c>
      <c r="B1837" s="21">
        <v>137</v>
      </c>
      <c r="C1837" s="21">
        <v>138.39999389648438</v>
      </c>
      <c r="D1837" s="21">
        <v>137</v>
      </c>
      <c r="E1837" s="21">
        <v>137.77999877929688</v>
      </c>
      <c r="F1837" s="16">
        <f>(StockData[[#This Row],[Close]]-E1838)/E1838</f>
        <v>5.91368585365332E-3</v>
      </c>
      <c r="G1837" s="21">
        <v>20628800</v>
      </c>
      <c r="H1837" s="21">
        <f>IF(ISNUMBER(E1837),MAX($E$2:E1837),"")</f>
        <v>542.07000732421875</v>
      </c>
      <c r="I1837" s="21">
        <f>IF(AND(ISNUMBER(E1837),ISNUMBER(H1837)),E1837/H1837-1,"")</f>
        <v>-0.74582619049629706</v>
      </c>
      <c r="L1837"/>
      <c r="M1837"/>
      <c r="N1837" s="2">
        <v>43640</v>
      </c>
      <c r="O1837" s="21">
        <v>294.23001098632813</v>
      </c>
      <c r="P1837" s="21">
        <v>294.57998657226563</v>
      </c>
      <c r="Q1837" s="21">
        <v>293.47000122070313</v>
      </c>
      <c r="R1837" s="21">
        <v>293.6400146484375</v>
      </c>
      <c r="S1837">
        <v>47582700</v>
      </c>
      <c r="T1837" s="16">
        <f>(SP500_Data[[#This Row],[Close]]-R1838)/R1838</f>
        <v>-1.2244399713010204E-3</v>
      </c>
      <c r="U1837" s="21">
        <v>103471100</v>
      </c>
    </row>
    <row r="1838" spans="1:21" x14ac:dyDescent="0.25">
      <c r="A1838" s="2">
        <v>43637</v>
      </c>
      <c r="B1838" s="21">
        <v>136.58000183105469</v>
      </c>
      <c r="C1838" s="21">
        <v>137.72999572753906</v>
      </c>
      <c r="D1838" s="21">
        <v>136.46000671386719</v>
      </c>
      <c r="E1838" s="21">
        <v>136.97000122070313</v>
      </c>
      <c r="F1838" s="16">
        <f>(StockData[[#This Row],[Close]]-E1839)/E1839</f>
        <v>1.4606990074266126E-4</v>
      </c>
      <c r="G1838" s="21">
        <v>36727900</v>
      </c>
      <c r="H1838" s="21">
        <f>IF(ISNUMBER(E1838),MAX($E$2:E1838),"")</f>
        <v>542.07000732421875</v>
      </c>
      <c r="I1838" s="21">
        <f>IF(AND(ISNUMBER(E1838),ISNUMBER(H1838)),E1838/H1838-1,"")</f>
        <v>-0.74732045792974544</v>
      </c>
      <c r="L1838"/>
      <c r="M1838"/>
      <c r="N1838" s="2">
        <v>43637</v>
      </c>
      <c r="O1838" s="21">
        <v>294.1300048828125</v>
      </c>
      <c r="P1838" s="21">
        <v>295.51998901367188</v>
      </c>
      <c r="Q1838" s="21">
        <v>293.760009765625</v>
      </c>
      <c r="R1838" s="21">
        <v>294</v>
      </c>
      <c r="S1838">
        <v>83309500</v>
      </c>
      <c r="T1838" s="16">
        <f>(SP500_Data[[#This Row],[Close]]-R1839)/R1839</f>
        <v>-6.2867080499322313E-3</v>
      </c>
      <c r="U1838" s="21">
        <v>91568300</v>
      </c>
    </row>
    <row r="1839" spans="1:21" x14ac:dyDescent="0.25">
      <c r="A1839" s="2">
        <v>43636</v>
      </c>
      <c r="B1839" s="21">
        <v>137.44999694824219</v>
      </c>
      <c r="C1839" s="21">
        <v>137.66000366210938</v>
      </c>
      <c r="D1839" s="21">
        <v>135.72000122070313</v>
      </c>
      <c r="E1839" s="21">
        <v>136.94999694824219</v>
      </c>
      <c r="F1839" s="16">
        <f>(StockData[[#This Row],[Close]]-E1840)/E1840</f>
        <v>9.2858315584453555E-3</v>
      </c>
      <c r="G1839" s="21">
        <v>33042600</v>
      </c>
      <c r="H1839" s="21">
        <f>IF(ISNUMBER(E1839),MAX($E$2:E1839),"")</f>
        <v>542.07000732421875</v>
      </c>
      <c r="I1839" s="21">
        <f>IF(AND(ISNUMBER(E1839),ISNUMBER(H1839)),E1839/H1839-1,"")</f>
        <v>-0.74735736141488696</v>
      </c>
      <c r="L1839"/>
      <c r="M1839"/>
      <c r="N1839" s="2">
        <v>43636</v>
      </c>
      <c r="O1839" s="21">
        <v>296.04000854492188</v>
      </c>
      <c r="P1839" s="21">
        <v>296.30999755859375</v>
      </c>
      <c r="Q1839" s="21">
        <v>293.1300048828125</v>
      </c>
      <c r="R1839" s="21">
        <v>295.8599853515625</v>
      </c>
      <c r="S1839">
        <v>116570000</v>
      </c>
      <c r="T1839" s="16">
        <f>(SP500_Data[[#This Row],[Close]]-R1840)/R1840</f>
        <v>9.5543158953617577E-3</v>
      </c>
      <c r="U1839" s="21">
        <v>144729900</v>
      </c>
    </row>
    <row r="1840" spans="1:21" x14ac:dyDescent="0.25">
      <c r="A1840" s="2">
        <v>43635</v>
      </c>
      <c r="B1840" s="21">
        <v>135</v>
      </c>
      <c r="C1840" s="21">
        <v>135.92999267578125</v>
      </c>
      <c r="D1840" s="21">
        <v>133.80999755859375</v>
      </c>
      <c r="E1840" s="21">
        <v>135.69000244140625</v>
      </c>
      <c r="F1840" s="16">
        <f>(StockData[[#This Row],[Close]]-E1841)/E1841</f>
        <v>3.9212693469721643E-3</v>
      </c>
      <c r="G1840" s="21">
        <v>23744400</v>
      </c>
      <c r="H1840" s="21">
        <f>IF(ISNUMBER(E1840),MAX($E$2:E1840),"")</f>
        <v>542.07000732421875</v>
      </c>
      <c r="I1840" s="21">
        <f>IF(AND(ISNUMBER(E1840),ISNUMBER(H1840)),E1840/H1840-1,"")</f>
        <v>-0.74968177429479432</v>
      </c>
      <c r="L1840"/>
      <c r="M1840"/>
      <c r="N1840" s="2">
        <v>43635</v>
      </c>
      <c r="O1840" s="21">
        <v>292.54998779296875</v>
      </c>
      <c r="P1840" s="21">
        <v>293.64999389648438</v>
      </c>
      <c r="Q1840" s="21">
        <v>291.47000122070313</v>
      </c>
      <c r="R1840" s="21">
        <v>293.05999755859375</v>
      </c>
      <c r="S1840">
        <v>78674400</v>
      </c>
      <c r="T1840" s="16">
        <f>(SP500_Data[[#This Row],[Close]]-R1841)/R1841</f>
        <v>2.257194513974682E-3</v>
      </c>
      <c r="U1840" s="21">
        <v>107198100</v>
      </c>
    </row>
    <row r="1841" spans="1:21" x14ac:dyDescent="0.25">
      <c r="A1841" s="2">
        <v>43634</v>
      </c>
      <c r="B1841" s="21">
        <v>134.19000244140625</v>
      </c>
      <c r="C1841" s="21">
        <v>135.24000549316406</v>
      </c>
      <c r="D1841" s="21">
        <v>133.57000732421875</v>
      </c>
      <c r="E1841" s="21">
        <v>135.16000366210938</v>
      </c>
      <c r="F1841" s="16">
        <f>(StockData[[#This Row],[Close]]-E1842)/E1842</f>
        <v>1.7388012438582946E-2</v>
      </c>
      <c r="G1841" s="21">
        <v>25934500</v>
      </c>
      <c r="H1841" s="21">
        <f>IF(ISNUMBER(E1841),MAX($E$2:E1841),"")</f>
        <v>542.07000732421875</v>
      </c>
      <c r="I1841" s="21">
        <f>IF(AND(ISNUMBER(E1841),ISNUMBER(H1841)),E1841/H1841-1,"")</f>
        <v>-0.75065950553270788</v>
      </c>
      <c r="L1841"/>
      <c r="M1841"/>
      <c r="N1841" s="2">
        <v>43634</v>
      </c>
      <c r="O1841" s="21">
        <v>291.3900146484375</v>
      </c>
      <c r="P1841" s="21">
        <v>293.57000732421875</v>
      </c>
      <c r="Q1841" s="21">
        <v>290.989990234375</v>
      </c>
      <c r="R1841" s="21">
        <v>292.39999389648438</v>
      </c>
      <c r="S1841">
        <v>85434800</v>
      </c>
      <c r="T1841" s="16">
        <f>(SP500_Data[[#This Row],[Close]]-R1842)/R1842</f>
        <v>1.0471019215623245E-2</v>
      </c>
      <c r="U1841" s="21">
        <v>56543700</v>
      </c>
    </row>
    <row r="1842" spans="1:21" x14ac:dyDescent="0.25">
      <c r="A1842" s="2">
        <v>43633</v>
      </c>
      <c r="B1842" s="21">
        <v>132.6300048828125</v>
      </c>
      <c r="C1842" s="21">
        <v>133.72999572753906</v>
      </c>
      <c r="D1842" s="21">
        <v>132.52999877929688</v>
      </c>
      <c r="E1842" s="21">
        <v>132.85000610351563</v>
      </c>
      <c r="F1842" s="16">
        <f>(StockData[[#This Row],[Close]]-E1843)/E1843</f>
        <v>3.0200767420912066E-3</v>
      </c>
      <c r="G1842" s="21">
        <v>14517800</v>
      </c>
      <c r="H1842" s="21">
        <f>IF(ISNUMBER(E1842),MAX($E$2:E1842),"")</f>
        <v>542.07000732421875</v>
      </c>
      <c r="I1842" s="21">
        <f>IF(AND(ISNUMBER(E1842),ISNUMBER(H1842)),E1842/H1842-1,"")</f>
        <v>-0.75492094322042724</v>
      </c>
      <c r="L1842"/>
      <c r="M1842"/>
      <c r="N1842" s="2">
        <v>43633</v>
      </c>
      <c r="O1842" s="21">
        <v>289.51998901367188</v>
      </c>
      <c r="P1842" s="21">
        <v>290.22000122070313</v>
      </c>
      <c r="Q1842" s="21">
        <v>289.17999267578125</v>
      </c>
      <c r="R1842" s="21">
        <v>289.3699951171875</v>
      </c>
      <c r="S1842">
        <v>39205700</v>
      </c>
      <c r="T1842" s="16">
        <f>(SP500_Data[[#This Row],[Close]]-R1843)/R1843</f>
        <v>3.802300623982431E-4</v>
      </c>
      <c r="U1842" s="21">
        <v>65030200</v>
      </c>
    </row>
    <row r="1843" spans="1:21" x14ac:dyDescent="0.25">
      <c r="A1843" s="2">
        <v>43630</v>
      </c>
      <c r="B1843" s="21">
        <v>132.25999450683594</v>
      </c>
      <c r="C1843" s="21">
        <v>133.78999328613281</v>
      </c>
      <c r="D1843" s="21">
        <v>131.63999938964844</v>
      </c>
      <c r="E1843" s="21">
        <v>132.44999694824219</v>
      </c>
      <c r="F1843" s="16">
        <f>(StockData[[#This Row],[Close]]-E1844)/E1844</f>
        <v>9.8238827711767587E-4</v>
      </c>
      <c r="G1843" s="21">
        <v>17821700</v>
      </c>
      <c r="H1843" s="21">
        <f>IF(ISNUMBER(E1843),MAX($E$2:E1843),"")</f>
        <v>542.07000732421875</v>
      </c>
      <c r="I1843" s="21">
        <f>IF(AND(ISNUMBER(E1843),ISNUMBER(H1843)),E1843/H1843-1,"")</f>
        <v>-0.75565887217769967</v>
      </c>
      <c r="L1843"/>
      <c r="M1843"/>
      <c r="N1843" s="2">
        <v>43630</v>
      </c>
      <c r="O1843" s="21">
        <v>289.260009765625</v>
      </c>
      <c r="P1843" s="21">
        <v>289.92999267578125</v>
      </c>
      <c r="Q1843" s="21">
        <v>288.41000366210938</v>
      </c>
      <c r="R1843" s="21">
        <v>289.260009765625</v>
      </c>
      <c r="S1843">
        <v>52324700</v>
      </c>
      <c r="T1843" s="16">
        <f>(SP500_Data[[#This Row],[Close]]-R1844)/R1844</f>
        <v>-1.1049686493468144E-3</v>
      </c>
      <c r="U1843" s="21">
        <v>71671900</v>
      </c>
    </row>
    <row r="1844" spans="1:21" x14ac:dyDescent="0.25">
      <c r="A1844" s="2">
        <v>43629</v>
      </c>
      <c r="B1844" s="21">
        <v>131.97999572753906</v>
      </c>
      <c r="C1844" s="21">
        <v>133</v>
      </c>
      <c r="D1844" s="21">
        <v>131.55999755859375</v>
      </c>
      <c r="E1844" s="21">
        <v>132.32000732421875</v>
      </c>
      <c r="F1844" s="16">
        <f>(StockData[[#This Row],[Close]]-E1845)/E1845</f>
        <v>6.3122807542801253E-3</v>
      </c>
      <c r="G1844" s="21">
        <v>17200800</v>
      </c>
      <c r="H1844" s="21">
        <f>IF(ISNUMBER(E1844),MAX($E$2:E1844),"")</f>
        <v>542.07000732421875</v>
      </c>
      <c r="I1844" s="21">
        <f>IF(AND(ISNUMBER(E1844),ISNUMBER(H1844)),E1844/H1844-1,"")</f>
        <v>-0.75589867445834069</v>
      </c>
      <c r="L1844"/>
      <c r="M1844"/>
      <c r="N1844" s="2">
        <v>43629</v>
      </c>
      <c r="O1844" s="21">
        <v>289.39999389648438</v>
      </c>
      <c r="P1844" s="21">
        <v>289.98001098632813</v>
      </c>
      <c r="Q1844" s="21">
        <v>288.6199951171875</v>
      </c>
      <c r="R1844" s="21">
        <v>289.57998657226563</v>
      </c>
      <c r="S1844">
        <v>48945200</v>
      </c>
      <c r="T1844" s="16">
        <f>(SP500_Data[[#This Row],[Close]]-R1845)/R1845</f>
        <v>4.1262591053256919E-3</v>
      </c>
      <c r="U1844" s="21">
        <v>81111700</v>
      </c>
    </row>
    <row r="1845" spans="1:21" x14ac:dyDescent="0.25">
      <c r="A1845" s="2">
        <v>43628</v>
      </c>
      <c r="B1845" s="21">
        <v>131.39999389648438</v>
      </c>
      <c r="C1845" s="21">
        <v>131.97000122070313</v>
      </c>
      <c r="D1845" s="21">
        <v>130.71000671386719</v>
      </c>
      <c r="E1845" s="21">
        <v>131.49000549316406</v>
      </c>
      <c r="F1845" s="16">
        <f>(StockData[[#This Row],[Close]]-E1846)/E1846</f>
        <v>-4.6177182601608397E-3</v>
      </c>
      <c r="G1845" s="21">
        <v>17092500</v>
      </c>
      <c r="H1845" s="21">
        <f>IF(ISNUMBER(E1845),MAX($E$2:E1845),"")</f>
        <v>542.07000732421875</v>
      </c>
      <c r="I1845" s="21">
        <f>IF(AND(ISNUMBER(E1845),ISNUMBER(H1845)),E1845/H1845-1,"")</f>
        <v>-0.7574298453769307</v>
      </c>
      <c r="L1845"/>
      <c r="M1845"/>
      <c r="N1845" s="2">
        <v>43628</v>
      </c>
      <c r="O1845" s="21">
        <v>288.6400146484375</v>
      </c>
      <c r="P1845" s="21">
        <v>289.260009765625</v>
      </c>
      <c r="Q1845" s="21">
        <v>287.82000732421875</v>
      </c>
      <c r="R1845" s="21">
        <v>288.3900146484375</v>
      </c>
      <c r="S1845">
        <v>47096300</v>
      </c>
      <c r="T1845" s="16">
        <f>(SP500_Data[[#This Row],[Close]]-R1846)/R1846</f>
        <v>-1.7652449249604533E-3</v>
      </c>
      <c r="U1845" s="21">
        <v>57197700</v>
      </c>
    </row>
    <row r="1846" spans="1:21" x14ac:dyDescent="0.25">
      <c r="A1846" s="2">
        <v>43627</v>
      </c>
      <c r="B1846" s="21">
        <v>133.8800048828125</v>
      </c>
      <c r="C1846" s="21">
        <v>134.24000549316406</v>
      </c>
      <c r="D1846" s="21">
        <v>131.27999877929688</v>
      </c>
      <c r="E1846" s="21">
        <v>132.10000610351563</v>
      </c>
      <c r="F1846" s="16">
        <f>(StockData[[#This Row],[Close]]-E1847)/E1847</f>
        <v>-3.7707388912913745E-3</v>
      </c>
      <c r="G1846" s="21">
        <v>23913700</v>
      </c>
      <c r="H1846" s="21">
        <f>IF(ISNUMBER(E1846),MAX($E$2:E1846),"")</f>
        <v>542.07000732421875</v>
      </c>
      <c r="I1846" s="21">
        <f>IF(AND(ISNUMBER(E1846),ISNUMBER(H1846)),E1846/H1846-1,"")</f>
        <v>-0.75630452834756268</v>
      </c>
      <c r="L1846"/>
      <c r="M1846"/>
      <c r="N1846" s="2">
        <v>43627</v>
      </c>
      <c r="O1846" s="21">
        <v>290.989990234375</v>
      </c>
      <c r="P1846" s="21">
        <v>291.39999389648438</v>
      </c>
      <c r="Q1846" s="21">
        <v>288.17999267578125</v>
      </c>
      <c r="R1846" s="21">
        <v>288.89999389648438</v>
      </c>
      <c r="S1846">
        <v>58641300</v>
      </c>
      <c r="T1846" s="16">
        <f>(SP500_Data[[#This Row],[Close]]-R1847)/R1847</f>
        <v>-2.4226502378453239E-4</v>
      </c>
      <c r="U1846" s="21">
        <v>50916400</v>
      </c>
    </row>
    <row r="1847" spans="1:21" x14ac:dyDescent="0.25">
      <c r="A1847" s="2">
        <v>43626</v>
      </c>
      <c r="B1847" s="21">
        <v>132.39999389648438</v>
      </c>
      <c r="C1847" s="21">
        <v>134.08000183105469</v>
      </c>
      <c r="D1847" s="21">
        <v>132</v>
      </c>
      <c r="E1847" s="21">
        <v>132.60000610351563</v>
      </c>
      <c r="F1847" s="16">
        <f>(StockData[[#This Row],[Close]]-E1848)/E1848</f>
        <v>9.1325134153096531E-3</v>
      </c>
      <c r="G1847" s="21">
        <v>26477100</v>
      </c>
      <c r="H1847" s="21">
        <f>IF(ISNUMBER(E1847),MAX($E$2:E1847),"")</f>
        <v>542.07000732421875</v>
      </c>
      <c r="I1847" s="21">
        <f>IF(AND(ISNUMBER(E1847),ISNUMBER(H1847)),E1847/H1847-1,"")</f>
        <v>-0.75538213826280576</v>
      </c>
      <c r="L1847"/>
      <c r="M1847"/>
      <c r="N1847" s="2">
        <v>43626</v>
      </c>
      <c r="O1847" s="21">
        <v>289.3699951171875</v>
      </c>
      <c r="P1847" s="21">
        <v>290.82000732421875</v>
      </c>
      <c r="Q1847" s="21">
        <v>288.8699951171875</v>
      </c>
      <c r="R1847" s="21">
        <v>288.97000122070313</v>
      </c>
      <c r="S1847">
        <v>60799100</v>
      </c>
      <c r="T1847" s="16">
        <f>(SP500_Data[[#This Row],[Close]]-R1848)/R1848</f>
        <v>4.5889356934725907E-3</v>
      </c>
      <c r="U1847" s="21">
        <v>57770900</v>
      </c>
    </row>
    <row r="1848" spans="1:21" x14ac:dyDescent="0.25">
      <c r="A1848" s="2">
        <v>43623</v>
      </c>
      <c r="B1848" s="21">
        <v>129.19000244140625</v>
      </c>
      <c r="C1848" s="21">
        <v>132.25</v>
      </c>
      <c r="D1848" s="21">
        <v>128.25999450683594</v>
      </c>
      <c r="E1848" s="21">
        <v>131.39999389648438</v>
      </c>
      <c r="F1848" s="16">
        <f>(StockData[[#This Row],[Close]]-E1849)/E1849</f>
        <v>2.800809114541971E-2</v>
      </c>
      <c r="G1848" s="21">
        <v>33885600</v>
      </c>
      <c r="H1848" s="21">
        <f>IF(ISNUMBER(E1848),MAX($E$2:E1848),"")</f>
        <v>542.07000732421875</v>
      </c>
      <c r="I1848" s="21">
        <f>IF(AND(ISNUMBER(E1848),ISNUMBER(H1848)),E1848/H1848-1,"")</f>
        <v>-0.75759589698551166</v>
      </c>
      <c r="L1848"/>
      <c r="M1848"/>
      <c r="N1848" s="2">
        <v>43623</v>
      </c>
      <c r="O1848" s="21">
        <v>285.92999267578125</v>
      </c>
      <c r="P1848" s="21">
        <v>288.85000610351563</v>
      </c>
      <c r="Q1848" s="21">
        <v>285.739990234375</v>
      </c>
      <c r="R1848" s="21">
        <v>287.64999389648438</v>
      </c>
      <c r="S1848">
        <v>74272200</v>
      </c>
      <c r="T1848" s="16">
        <f>(SP500_Data[[#This Row],[Close]]-R1849)/R1849</f>
        <v>1.0007044331713229E-2</v>
      </c>
      <c r="U1848" s="21">
        <v>50392900</v>
      </c>
    </row>
    <row r="1849" spans="1:21" x14ac:dyDescent="0.25">
      <c r="A1849" s="2">
        <v>43622</v>
      </c>
      <c r="B1849" s="21">
        <v>126.44000244140624</v>
      </c>
      <c r="C1849" s="21">
        <v>127.97000122070313</v>
      </c>
      <c r="D1849" s="21">
        <v>125.59999847412109</v>
      </c>
      <c r="E1849" s="21">
        <v>127.81999969482422</v>
      </c>
      <c r="F1849" s="16">
        <f>(StockData[[#This Row],[Close]]-E1850)/E1850</f>
        <v>1.5814971269263834E-2</v>
      </c>
      <c r="G1849" s="21">
        <v>21459000</v>
      </c>
      <c r="H1849" s="21">
        <f>IF(ISNUMBER(E1849),MAX($E$2:E1849),"")</f>
        <v>542.07000732421875</v>
      </c>
      <c r="I1849" s="21">
        <f>IF(AND(ISNUMBER(E1849),ISNUMBER(H1849)),E1849/H1849-1,"")</f>
        <v>-0.76420019929570926</v>
      </c>
      <c r="L1849"/>
      <c r="M1849"/>
      <c r="N1849" s="2">
        <v>43622</v>
      </c>
      <c r="O1849" s="21">
        <v>283.29000854492188</v>
      </c>
      <c r="P1849" s="21">
        <v>285.54998779296875</v>
      </c>
      <c r="Q1849" s="21">
        <v>282.57000732421875</v>
      </c>
      <c r="R1849" s="21">
        <v>284.79998779296875</v>
      </c>
      <c r="S1849">
        <v>69430400</v>
      </c>
      <c r="T1849" s="16">
        <f>(SP500_Data[[#This Row],[Close]]-R1850)/R1850</f>
        <v>6.5026731462237029E-3</v>
      </c>
      <c r="U1849" s="21">
        <v>52246600</v>
      </c>
    </row>
    <row r="1850" spans="1:21" x14ac:dyDescent="0.25">
      <c r="A1850" s="2">
        <v>43621</v>
      </c>
      <c r="B1850" s="21">
        <v>124.9499969482422</v>
      </c>
      <c r="C1850" s="21">
        <v>125.87000274658205</v>
      </c>
      <c r="D1850" s="21">
        <v>124.20999908447266</v>
      </c>
      <c r="E1850" s="21">
        <v>125.83000183105467</v>
      </c>
      <c r="F1850" s="16">
        <f>(StockData[[#This Row],[Close]]-E1851)/E1851</f>
        <v>2.1679101084394761E-2</v>
      </c>
      <c r="G1850" s="21">
        <v>24926100</v>
      </c>
      <c r="H1850" s="21">
        <f>IF(ISNUMBER(E1850),MAX($E$2:E1850),"")</f>
        <v>542.07000732421875</v>
      </c>
      <c r="I1850" s="21">
        <f>IF(AND(ISNUMBER(E1850),ISNUMBER(H1850)),E1850/H1850-1,"")</f>
        <v>-0.7678713078921664</v>
      </c>
      <c r="L1850"/>
      <c r="M1850"/>
      <c r="N1850" s="2">
        <v>43621</v>
      </c>
      <c r="O1850" s="21">
        <v>282.32998657226563</v>
      </c>
      <c r="P1850" s="21">
        <v>282.989990234375</v>
      </c>
      <c r="Q1850" s="21">
        <v>280.32000732421875</v>
      </c>
      <c r="R1850" s="21">
        <v>282.95999145507813</v>
      </c>
      <c r="S1850">
        <v>71169700</v>
      </c>
      <c r="T1850" s="16">
        <f>(SP500_Data[[#This Row],[Close]]-R1851)/R1851</f>
        <v>8.6621490976193719E-3</v>
      </c>
      <c r="U1850" s="21">
        <v>40160100</v>
      </c>
    </row>
    <row r="1851" spans="1:21" x14ac:dyDescent="0.25">
      <c r="A1851" s="2">
        <v>43620</v>
      </c>
      <c r="B1851" s="21">
        <v>121.27999877929688</v>
      </c>
      <c r="C1851" s="21">
        <v>123.27999877929688</v>
      </c>
      <c r="D1851" s="21">
        <v>120.65000152587891</v>
      </c>
      <c r="E1851" s="21">
        <v>123.16000366210938</v>
      </c>
      <c r="F1851" s="16">
        <f>(StockData[[#This Row],[Close]]-E1852)/E1852</f>
        <v>2.7703666769631239E-2</v>
      </c>
      <c r="G1851" s="21">
        <v>29382600</v>
      </c>
      <c r="H1851" s="21">
        <f>IF(ISNUMBER(E1851),MAX($E$2:E1851),"")</f>
        <v>542.07000732421875</v>
      </c>
      <c r="I1851" s="21">
        <f>IF(AND(ISNUMBER(E1851),ISNUMBER(H1851)),E1851/H1851-1,"")</f>
        <v>-0.77279686756687527</v>
      </c>
      <c r="L1851"/>
      <c r="M1851"/>
      <c r="N1851" s="2">
        <v>43620</v>
      </c>
      <c r="O1851" s="21">
        <v>277.1199951171875</v>
      </c>
      <c r="P1851" s="21">
        <v>280.67999267578125</v>
      </c>
      <c r="Q1851" s="21">
        <v>276.6199951171875</v>
      </c>
      <c r="R1851" s="21">
        <v>280.52999877929688</v>
      </c>
      <c r="S1851">
        <v>77231900</v>
      </c>
      <c r="T1851" s="16">
        <f>(SP500_Data[[#This Row],[Close]]-R1852)/R1852</f>
        <v>2.170663690896299E-2</v>
      </c>
      <c r="U1851" s="21">
        <v>68708500</v>
      </c>
    </row>
    <row r="1852" spans="1:21" x14ac:dyDescent="0.25">
      <c r="A1852" s="2">
        <v>43619</v>
      </c>
      <c r="B1852" s="21">
        <v>123.84999847412109</v>
      </c>
      <c r="C1852" s="21">
        <v>124.37000274658205</v>
      </c>
      <c r="D1852" s="21">
        <v>119.01000213623048</v>
      </c>
      <c r="E1852" s="21">
        <v>119.83999633789063</v>
      </c>
      <c r="F1852" s="16">
        <f>(StockData[[#This Row],[Close]]-E1853)/E1853</f>
        <v>-3.1047897459654673E-2</v>
      </c>
      <c r="G1852" s="21">
        <v>37983600</v>
      </c>
      <c r="H1852" s="21">
        <f>IF(ISNUMBER(E1852),MAX($E$2:E1852),"")</f>
        <v>542.07000732421875</v>
      </c>
      <c r="I1852" s="21">
        <f>IF(AND(ISNUMBER(E1852),ISNUMBER(H1852)),E1852/H1852-1,"")</f>
        <v>-0.77892155124123508</v>
      </c>
      <c r="L1852"/>
      <c r="M1852"/>
      <c r="N1852" s="2">
        <v>43619</v>
      </c>
      <c r="O1852" s="21">
        <v>275.30999755859375</v>
      </c>
      <c r="P1852" s="21">
        <v>276.54998779296875</v>
      </c>
      <c r="Q1852" s="21">
        <v>273.08999633789063</v>
      </c>
      <c r="R1852" s="21">
        <v>274.57000732421875</v>
      </c>
      <c r="S1852">
        <v>96428000</v>
      </c>
      <c r="T1852" s="16">
        <f>(SP500_Data[[#This Row],[Close]]-R1853)/R1853</f>
        <v>-2.5428914062199455E-3</v>
      </c>
      <c r="U1852" s="21">
        <v>58268300</v>
      </c>
    </row>
    <row r="1853" spans="1:21" x14ac:dyDescent="0.25">
      <c r="A1853" s="2">
        <v>43616</v>
      </c>
      <c r="B1853" s="21">
        <v>124.23000335693359</v>
      </c>
      <c r="C1853" s="21">
        <v>124.62000274658205</v>
      </c>
      <c r="D1853" s="21">
        <v>123.31999969482422</v>
      </c>
      <c r="E1853" s="21">
        <v>123.68000030517578</v>
      </c>
      <c r="F1853" s="16">
        <f>(StockData[[#This Row],[Close]]-E1854)/E1854</f>
        <v>-1.630480392128902E-2</v>
      </c>
      <c r="G1853" s="21">
        <v>26646800</v>
      </c>
      <c r="H1853" s="21">
        <f>IF(ISNUMBER(E1853),MAX($E$2:E1853),"")</f>
        <v>542.07000732421875</v>
      </c>
      <c r="I1853" s="21">
        <f>IF(AND(ISNUMBER(E1853),ISNUMBER(H1853)),E1853/H1853-1,"")</f>
        <v>-0.77183758807153247</v>
      </c>
      <c r="L1853"/>
      <c r="M1853"/>
      <c r="N1853" s="2">
        <v>43616</v>
      </c>
      <c r="O1853" s="21">
        <v>276.20001220703125</v>
      </c>
      <c r="P1853" s="21">
        <v>277.1199951171875</v>
      </c>
      <c r="Q1853" s="21">
        <v>275.239990234375</v>
      </c>
      <c r="R1853" s="21">
        <v>275.26998901367188</v>
      </c>
      <c r="S1853">
        <v>86862800</v>
      </c>
      <c r="T1853" s="16">
        <f>(SP500_Data[[#This Row],[Close]]-R1854)/R1854</f>
        <v>-1.347528861439389E-2</v>
      </c>
      <c r="U1853" s="21">
        <v>52153200</v>
      </c>
    </row>
    <row r="1854" spans="1:21" x14ac:dyDescent="0.25">
      <c r="A1854" s="2">
        <v>43615</v>
      </c>
      <c r="B1854" s="21">
        <v>125.26000213623048</v>
      </c>
      <c r="C1854" s="21">
        <v>125.76000213623048</v>
      </c>
      <c r="D1854" s="21">
        <v>124.77999877929688</v>
      </c>
      <c r="E1854" s="21">
        <v>125.73000335693359</v>
      </c>
      <c r="F1854" s="16">
        <f>(StockData[[#This Row],[Close]]-E1855)/E1855</f>
        <v>6.3230422610072289E-3</v>
      </c>
      <c r="G1854" s="21">
        <v>16829600</v>
      </c>
      <c r="H1854" s="21">
        <f>IF(ISNUMBER(E1854),MAX($E$2:E1854),"")</f>
        <v>542.07000732421875</v>
      </c>
      <c r="I1854" s="21">
        <f>IF(AND(ISNUMBER(E1854),ISNUMBER(H1854)),E1854/H1854-1,"")</f>
        <v>-0.76805578309420663</v>
      </c>
      <c r="L1854"/>
      <c r="M1854"/>
      <c r="N1854" s="2">
        <v>43615</v>
      </c>
      <c r="O1854" s="21">
        <v>279.1099853515625</v>
      </c>
      <c r="P1854" s="21">
        <v>280.04000854492188</v>
      </c>
      <c r="Q1854" s="21">
        <v>277.80999755859375</v>
      </c>
      <c r="R1854" s="21">
        <v>279.02999877929688</v>
      </c>
      <c r="S1854">
        <v>62523800</v>
      </c>
      <c r="T1854" s="16">
        <f>(SP500_Data[[#This Row],[Close]]-R1855)/R1855</f>
        <v>2.7311955856930709E-3</v>
      </c>
      <c r="U1854" s="21">
        <v>49596700</v>
      </c>
    </row>
    <row r="1855" spans="1:21" x14ac:dyDescent="0.25">
      <c r="A1855" s="2">
        <v>43614</v>
      </c>
      <c r="B1855" s="21">
        <v>125.37999725341795</v>
      </c>
      <c r="C1855" s="21">
        <v>125.38999938964844</v>
      </c>
      <c r="D1855" s="21">
        <v>124.04000091552734</v>
      </c>
      <c r="E1855" s="21">
        <v>124.94000244140624</v>
      </c>
      <c r="F1855" s="16">
        <f>(StockData[[#This Row],[Close]]-E1856)/E1856</f>
        <v>-9.6702693824473294E-3</v>
      </c>
      <c r="G1855" s="21">
        <v>22763100</v>
      </c>
      <c r="H1855" s="21">
        <f>IF(ISNUMBER(E1855),MAX($E$2:E1855),"")</f>
        <v>542.07000732421875</v>
      </c>
      <c r="I1855" s="21">
        <f>IF(AND(ISNUMBER(E1855),ISNUMBER(H1855)),E1855/H1855-1,"")</f>
        <v>-0.76951316111706936</v>
      </c>
      <c r="L1855"/>
      <c r="M1855"/>
      <c r="N1855" s="2">
        <v>43614</v>
      </c>
      <c r="O1855" s="21">
        <v>278.91000366210938</v>
      </c>
      <c r="P1855" s="21">
        <v>279.3599853515625</v>
      </c>
      <c r="Q1855" s="21">
        <v>276.70999145507813</v>
      </c>
      <c r="R1855" s="21">
        <v>278.26998901367188</v>
      </c>
      <c r="S1855">
        <v>104972900</v>
      </c>
      <c r="T1855" s="16">
        <f>(SP500_Data[[#This Row],[Close]]-R1856)/R1856</f>
        <v>-6.7107082768924249E-3</v>
      </c>
      <c r="U1855" s="21">
        <v>69727800</v>
      </c>
    </row>
    <row r="1856" spans="1:21" x14ac:dyDescent="0.25">
      <c r="A1856" s="2">
        <v>43613</v>
      </c>
      <c r="B1856" s="21">
        <v>126.98000335693359</v>
      </c>
      <c r="C1856" s="21">
        <v>128</v>
      </c>
      <c r="D1856" s="21">
        <v>126.0500030517578</v>
      </c>
      <c r="E1856" s="21">
        <v>126.16000366210938</v>
      </c>
      <c r="F1856" s="16">
        <f>(StockData[[#This Row],[Close]]-E1857)/E1857</f>
        <v>-6.3366764111060024E-4</v>
      </c>
      <c r="G1856" s="21">
        <v>23128400</v>
      </c>
      <c r="H1856" s="21">
        <f>IF(ISNUMBER(E1856),MAX($E$2:E1856),"")</f>
        <v>542.07000732421875</v>
      </c>
      <c r="I1856" s="21">
        <f>IF(AND(ISNUMBER(E1856),ISNUMBER(H1856)),E1856/H1856-1,"")</f>
        <v>-0.76726252705833342</v>
      </c>
      <c r="L1856"/>
      <c r="M1856"/>
      <c r="N1856" s="2">
        <v>43613</v>
      </c>
      <c r="O1856" s="21">
        <v>283.08999633789063</v>
      </c>
      <c r="P1856" s="21">
        <v>284.14999389648438</v>
      </c>
      <c r="Q1856" s="21">
        <v>280.1300048828125</v>
      </c>
      <c r="R1856" s="21">
        <v>280.14999389648438</v>
      </c>
      <c r="S1856">
        <v>70029400</v>
      </c>
      <c r="T1856" s="16">
        <f>(SP500_Data[[#This Row],[Close]]-R1857)/R1857</f>
        <v>-9.3005336097520697E-3</v>
      </c>
      <c r="U1856" s="21">
        <v>55093100</v>
      </c>
    </row>
    <row r="1857" spans="1:21" x14ac:dyDescent="0.25">
      <c r="A1857" s="2">
        <v>43609</v>
      </c>
      <c r="B1857" s="21">
        <v>126.91000366210938</v>
      </c>
      <c r="C1857" s="21">
        <v>127.41999816894533</v>
      </c>
      <c r="D1857" s="21">
        <v>125.97000122070313</v>
      </c>
      <c r="E1857" s="21">
        <v>126.23999786376952</v>
      </c>
      <c r="F1857" s="16">
        <f>(StockData[[#This Row],[Close]]-E1858)/E1858</f>
        <v>4.7549182476325252E-4</v>
      </c>
      <c r="G1857" s="21">
        <v>14123400</v>
      </c>
      <c r="H1857" s="21">
        <f>IF(ISNUMBER(E1857),MAX($E$2:E1857),"")</f>
        <v>542.07000732421875</v>
      </c>
      <c r="I1857" s="21">
        <f>IF(AND(ISNUMBER(E1857),ISNUMBER(H1857)),E1857/H1857-1,"")</f>
        <v>-0.7671149553414347</v>
      </c>
      <c r="L1857"/>
      <c r="M1857"/>
      <c r="N1857" s="2">
        <v>43609</v>
      </c>
      <c r="O1857" s="21">
        <v>283.739990234375</v>
      </c>
      <c r="P1857" s="21">
        <v>284.20001220703125</v>
      </c>
      <c r="Q1857" s="21">
        <v>282.08999633789063</v>
      </c>
      <c r="R1857" s="21">
        <v>282.77999877929688</v>
      </c>
      <c r="S1857">
        <v>55268100</v>
      </c>
      <c r="T1857" s="16">
        <f>(SP500_Data[[#This Row],[Close]]-R1858)/R1858</f>
        <v>2.268321037896137E-3</v>
      </c>
      <c r="U1857" s="21">
        <v>52601500</v>
      </c>
    </row>
    <row r="1858" spans="1:21" x14ac:dyDescent="0.25">
      <c r="A1858" s="2">
        <v>43608</v>
      </c>
      <c r="B1858" s="21">
        <v>126.1999969482422</v>
      </c>
      <c r="C1858" s="21">
        <v>126.29000091552734</v>
      </c>
      <c r="D1858" s="21">
        <v>124.73999786376952</v>
      </c>
      <c r="E1858" s="21">
        <v>126.18000030517578</v>
      </c>
      <c r="F1858" s="16">
        <f>(StockData[[#This Row],[Close]]-E1859)/E1859</f>
        <v>-1.1670696993336177E-2</v>
      </c>
      <c r="G1858" s="21">
        <v>23603800</v>
      </c>
      <c r="H1858" s="21">
        <f>IF(ISNUMBER(E1858),MAX($E$2:E1858),"")</f>
        <v>542.07000732421875</v>
      </c>
      <c r="I1858" s="21">
        <f>IF(AND(ISNUMBER(E1858),ISNUMBER(H1858)),E1858/H1858-1,"")</f>
        <v>-0.76722563764774765</v>
      </c>
      <c r="L1858"/>
      <c r="M1858"/>
      <c r="N1858" s="2">
        <v>43608</v>
      </c>
      <c r="O1858" s="21">
        <v>283.16000366210938</v>
      </c>
      <c r="P1858" s="21">
        <v>283.20999145507813</v>
      </c>
      <c r="Q1858" s="21">
        <v>280.57000732421875</v>
      </c>
      <c r="R1858" s="21">
        <v>282.1400146484375</v>
      </c>
      <c r="S1858">
        <v>98733800</v>
      </c>
      <c r="T1858" s="16">
        <f>(SP500_Data[[#This Row],[Close]]-R1859)/R1859</f>
        <v>-1.2218570089675501E-2</v>
      </c>
      <c r="U1858" s="21">
        <v>66142300</v>
      </c>
    </row>
    <row r="1859" spans="1:21" x14ac:dyDescent="0.25">
      <c r="A1859" s="2">
        <v>43607</v>
      </c>
      <c r="B1859" s="21">
        <v>126.62000274658205</v>
      </c>
      <c r="C1859" s="21">
        <v>128.24000549316406</v>
      </c>
      <c r="D1859" s="21">
        <v>126.51999664306641</v>
      </c>
      <c r="E1859" s="21">
        <v>127.66999816894533</v>
      </c>
      <c r="F1859" s="16">
        <f>(StockData[[#This Row],[Close]]-E1860)/E1860</f>
        <v>6.0677433712196917E-3</v>
      </c>
      <c r="G1859" s="21">
        <v>15396500</v>
      </c>
      <c r="H1859" s="21">
        <f>IF(ISNUMBER(E1859),MAX($E$2:E1859),"")</f>
        <v>542.07000732421875</v>
      </c>
      <c r="I1859" s="21">
        <f>IF(AND(ISNUMBER(E1859),ISNUMBER(H1859)),E1859/H1859-1,"")</f>
        <v>-0.76447691913604743</v>
      </c>
      <c r="L1859"/>
      <c r="M1859"/>
      <c r="N1859" s="2">
        <v>43607</v>
      </c>
      <c r="O1859" s="21">
        <v>285.45001220703125</v>
      </c>
      <c r="P1859" s="21">
        <v>286.69000244140625</v>
      </c>
      <c r="Q1859" s="21">
        <v>285.10000610351563</v>
      </c>
      <c r="R1859" s="21">
        <v>285.6300048828125</v>
      </c>
      <c r="S1859">
        <v>49482500</v>
      </c>
      <c r="T1859" s="16">
        <f>(SP500_Data[[#This Row],[Close]]-R1860)/R1860</f>
        <v>-3.0714629605170657E-3</v>
      </c>
      <c r="U1859" s="21">
        <v>53566300</v>
      </c>
    </row>
    <row r="1860" spans="1:21" x14ac:dyDescent="0.25">
      <c r="A1860" s="2">
        <v>43606</v>
      </c>
      <c r="B1860" s="21">
        <v>127.43000030517578</v>
      </c>
      <c r="C1860" s="21">
        <v>127.52999877929688</v>
      </c>
      <c r="D1860" s="21">
        <v>126.58000183105467</v>
      </c>
      <c r="E1860" s="21">
        <v>126.90000152587891</v>
      </c>
      <c r="F1860" s="16">
        <f>(StockData[[#This Row],[Close]]-E1861)/E1861</f>
        <v>5.3874211582898065E-3</v>
      </c>
      <c r="G1860" s="21">
        <v>15293300</v>
      </c>
      <c r="H1860" s="21">
        <f>IF(ISNUMBER(E1860),MAX($E$2:E1860),"")</f>
        <v>542.07000732421875</v>
      </c>
      <c r="I1860" s="21">
        <f>IF(AND(ISNUMBER(E1860),ISNUMBER(H1860)),E1860/H1860-1,"")</f>
        <v>-0.76589739367376874</v>
      </c>
      <c r="L1860"/>
      <c r="M1860"/>
      <c r="N1860" s="2">
        <v>43606</v>
      </c>
      <c r="O1860" s="21">
        <v>285.82998657226563</v>
      </c>
      <c r="P1860" s="21">
        <v>286.92999267578125</v>
      </c>
      <c r="Q1860" s="21">
        <v>285.54998779296875</v>
      </c>
      <c r="R1860" s="21">
        <v>286.510009765625</v>
      </c>
      <c r="S1860">
        <v>46847100</v>
      </c>
      <c r="T1860" s="16">
        <f>(SP500_Data[[#This Row],[Close]]-R1861)/R1861</f>
        <v>9.0156627876008897E-3</v>
      </c>
      <c r="U1860" s="21">
        <v>58621700</v>
      </c>
    </row>
    <row r="1861" spans="1:21" x14ac:dyDescent="0.25">
      <c r="A1861" s="2">
        <v>43605</v>
      </c>
      <c r="B1861" s="21">
        <v>126.51999664306641</v>
      </c>
      <c r="C1861" s="21">
        <v>127.58999633789063</v>
      </c>
      <c r="D1861" s="21">
        <v>125.76000213623048</v>
      </c>
      <c r="E1861" s="21">
        <v>126.22000122070313</v>
      </c>
      <c r="F1861" s="16">
        <f>(StockData[[#This Row],[Close]]-E1862)/E1862</f>
        <v>-1.4445272098971595E-2</v>
      </c>
      <c r="G1861" s="21">
        <v>23706900</v>
      </c>
      <c r="H1861" s="21">
        <f>IF(ISNUMBER(E1861),MAX($E$2:E1861),"")</f>
        <v>542.07000732421875</v>
      </c>
      <c r="I1861" s="21">
        <f>IF(AND(ISNUMBER(E1861),ISNUMBER(H1861)),E1861/H1861-1,"")</f>
        <v>-0.76715184475202036</v>
      </c>
      <c r="L1861"/>
      <c r="M1861"/>
      <c r="N1861" s="2">
        <v>43605</v>
      </c>
      <c r="O1861" s="21">
        <v>284.05999755859375</v>
      </c>
      <c r="P1861" s="21">
        <v>285.95999145507813</v>
      </c>
      <c r="Q1861" s="21">
        <v>283.1199951171875</v>
      </c>
      <c r="R1861" s="21">
        <v>283.95001220703125</v>
      </c>
      <c r="S1861">
        <v>62877600</v>
      </c>
      <c r="T1861" s="16">
        <f>(SP500_Data[[#This Row],[Close]]-R1862)/R1862</f>
        <v>-6.6120352472480107E-3</v>
      </c>
      <c r="U1861" s="21">
        <v>48997500</v>
      </c>
    </row>
    <row r="1862" spans="1:21" x14ac:dyDescent="0.25">
      <c r="A1862" s="2">
        <v>43602</v>
      </c>
      <c r="B1862" s="21">
        <v>128.30999755859375</v>
      </c>
      <c r="C1862" s="21">
        <v>130.46000671386719</v>
      </c>
      <c r="D1862" s="21">
        <v>127.91999816894533</v>
      </c>
      <c r="E1862" s="21">
        <v>128.07000732421875</v>
      </c>
      <c r="F1862" s="16">
        <f>(StockData[[#This Row],[Close]]-E1863)/E1863</f>
        <v>-6.6701729653013721E-3</v>
      </c>
      <c r="G1862" s="21">
        <v>25770500</v>
      </c>
      <c r="H1862" s="21">
        <f>IF(ISNUMBER(E1862),MAX($E$2:E1862),"")</f>
        <v>542.07000732421875</v>
      </c>
      <c r="I1862" s="21">
        <f>IF(AND(ISNUMBER(E1862),ISNUMBER(H1862)),E1862/H1862-1,"")</f>
        <v>-0.763738990178775</v>
      </c>
      <c r="L1862"/>
      <c r="M1862"/>
      <c r="N1862" s="2">
        <v>43602</v>
      </c>
      <c r="O1862" s="21">
        <v>285.1400146484375</v>
      </c>
      <c r="P1862" s="21">
        <v>288.60000610351563</v>
      </c>
      <c r="Q1862" s="21">
        <v>285.1199951171875</v>
      </c>
      <c r="R1862" s="21">
        <v>285.83999633789063</v>
      </c>
      <c r="S1862">
        <v>100353000</v>
      </c>
      <c r="T1862" s="16">
        <f>(SP500_Data[[#This Row],[Close]]-R1863)/R1863</f>
        <v>-6.4651226632626716E-3</v>
      </c>
      <c r="U1862" s="21">
        <v>68243200</v>
      </c>
    </row>
    <row r="1863" spans="1:21" x14ac:dyDescent="0.25">
      <c r="A1863" s="2">
        <v>43601</v>
      </c>
      <c r="B1863" s="21">
        <v>126.75</v>
      </c>
      <c r="C1863" s="21">
        <v>129.3800048828125</v>
      </c>
      <c r="D1863" s="21">
        <v>126.45999908447266</v>
      </c>
      <c r="E1863" s="21">
        <v>128.92999267578125</v>
      </c>
      <c r="F1863" s="16">
        <f>(StockData[[#This Row],[Close]]-E1864)/E1864</f>
        <v>2.3091541899949344E-2</v>
      </c>
      <c r="G1863" s="21">
        <v>30112200</v>
      </c>
      <c r="H1863" s="21">
        <f>IF(ISNUMBER(E1863),MAX($E$2:E1863),"")</f>
        <v>542.07000732421875</v>
      </c>
      <c r="I1863" s="21">
        <f>IF(AND(ISNUMBER(E1863),ISNUMBER(H1863)),E1863/H1863-1,"")</f>
        <v>-0.76215250625614006</v>
      </c>
      <c r="L1863"/>
      <c r="M1863"/>
      <c r="N1863" s="2">
        <v>43601</v>
      </c>
      <c r="O1863" s="21">
        <v>285.83999633789063</v>
      </c>
      <c r="P1863" s="21">
        <v>289.20999145507813</v>
      </c>
      <c r="Q1863" s="21">
        <v>285.760009765625</v>
      </c>
      <c r="R1863" s="21">
        <v>287.70001220703125</v>
      </c>
      <c r="S1863">
        <v>76749600</v>
      </c>
      <c r="T1863" s="16">
        <f>(SP500_Data[[#This Row],[Close]]-R1864)/R1864</f>
        <v>9.2612596332280819E-3</v>
      </c>
      <c r="U1863" s="21">
        <v>40070400</v>
      </c>
    </row>
    <row r="1864" spans="1:21" x14ac:dyDescent="0.25">
      <c r="A1864" s="2">
        <v>43600</v>
      </c>
      <c r="B1864" s="21">
        <v>124.26000213623048</v>
      </c>
      <c r="C1864" s="21">
        <v>126.70999908447266</v>
      </c>
      <c r="D1864" s="21">
        <v>123.6999969482422</v>
      </c>
      <c r="E1864" s="21">
        <v>126.01999664306641</v>
      </c>
      <c r="F1864" s="16">
        <f>(StockData[[#This Row],[Close]]-E1865)/E1865</f>
        <v>1.0342285347666539E-2</v>
      </c>
      <c r="G1864" s="21">
        <v>24722700</v>
      </c>
      <c r="H1864" s="21">
        <f>IF(ISNUMBER(E1864),MAX($E$2:E1864),"")</f>
        <v>542.07000732421875</v>
      </c>
      <c r="I1864" s="21">
        <f>IF(AND(ISNUMBER(E1864),ISNUMBER(H1864)),E1864/H1864-1,"")</f>
        <v>-0.76752080923065669</v>
      </c>
      <c r="L1864"/>
      <c r="M1864"/>
      <c r="N1864" s="2">
        <v>43600</v>
      </c>
      <c r="O1864" s="21">
        <v>281.58999633789063</v>
      </c>
      <c r="P1864" s="21">
        <v>285.76998901367188</v>
      </c>
      <c r="Q1864" s="21">
        <v>281.3599853515625</v>
      </c>
      <c r="R1864" s="21">
        <v>285.05999755859375</v>
      </c>
      <c r="S1864">
        <v>73956400</v>
      </c>
      <c r="T1864" s="16">
        <f>(SP500_Data[[#This Row],[Close]]-R1865)/R1865</f>
        <v>5.8574583551886505E-3</v>
      </c>
      <c r="U1864" s="21">
        <v>77617900</v>
      </c>
    </row>
    <row r="1865" spans="1:21" x14ac:dyDescent="0.25">
      <c r="A1865" s="2">
        <v>43599</v>
      </c>
      <c r="B1865" s="21">
        <v>123.87000274658205</v>
      </c>
      <c r="C1865" s="21">
        <v>125.87999725341795</v>
      </c>
      <c r="D1865" s="21">
        <v>123.6999969482422</v>
      </c>
      <c r="E1865" s="21">
        <v>124.73000335693359</v>
      </c>
      <c r="F1865" s="16">
        <f>(StockData[[#This Row],[Close]]-E1866)/E1866</f>
        <v>1.1187717064317806E-2</v>
      </c>
      <c r="G1865" s="21">
        <v>25266300</v>
      </c>
      <c r="H1865" s="21">
        <f>IF(ISNUMBER(E1865),MAX($E$2:E1865),"")</f>
        <v>542.07000732421875</v>
      </c>
      <c r="I1865" s="21">
        <f>IF(AND(ISNUMBER(E1865),ISNUMBER(H1865)),E1865/H1865-1,"")</f>
        <v>-0.76990056326372058</v>
      </c>
      <c r="L1865"/>
      <c r="M1865"/>
      <c r="N1865" s="2">
        <v>43599</v>
      </c>
      <c r="O1865" s="21">
        <v>281.989990234375</v>
      </c>
      <c r="P1865" s="21">
        <v>285.10000610351563</v>
      </c>
      <c r="Q1865" s="21">
        <v>281.85000610351563</v>
      </c>
      <c r="R1865" s="21">
        <v>283.39999389648438</v>
      </c>
      <c r="S1865">
        <v>77003200</v>
      </c>
      <c r="T1865" s="16">
        <f>(SP500_Data[[#This Row],[Close]]-R1866)/R1866</f>
        <v>9.0436825371989372E-3</v>
      </c>
      <c r="U1865" s="21">
        <v>82186800</v>
      </c>
    </row>
    <row r="1866" spans="1:21" x14ac:dyDescent="0.25">
      <c r="A1866" s="2">
        <v>43598</v>
      </c>
      <c r="B1866" s="21">
        <v>124.11000061035156</v>
      </c>
      <c r="C1866" s="21">
        <v>125.5500030517578</v>
      </c>
      <c r="D1866" s="21">
        <v>123.04000091552734</v>
      </c>
      <c r="E1866" s="21">
        <v>123.34999847412109</v>
      </c>
      <c r="F1866" s="16">
        <f>(StockData[[#This Row],[Close]]-E1867)/E1867</f>
        <v>-2.9733334861652673E-2</v>
      </c>
      <c r="G1866" s="21">
        <v>33944900</v>
      </c>
      <c r="H1866" s="21">
        <f>IF(ISNUMBER(E1866),MAX($E$2:E1866),"")</f>
        <v>542.07000732421875</v>
      </c>
      <c r="I1866" s="21">
        <f>IF(AND(ISNUMBER(E1866),ISNUMBER(H1866)),E1866/H1866-1,"")</f>
        <v>-0.77244636890536555</v>
      </c>
      <c r="L1866"/>
      <c r="M1866"/>
      <c r="N1866" s="2">
        <v>43598</v>
      </c>
      <c r="O1866" s="21">
        <v>282.42001342773438</v>
      </c>
      <c r="P1866" s="21">
        <v>283.489990234375</v>
      </c>
      <c r="Q1866" s="21">
        <v>279.92999267578125</v>
      </c>
      <c r="R1866" s="21">
        <v>280.8599853515625</v>
      </c>
      <c r="S1866">
        <v>127290500</v>
      </c>
      <c r="T1866" s="16">
        <f>(SP500_Data[[#This Row],[Close]]-R1867)/R1867</f>
        <v>-2.5130234635787382E-2</v>
      </c>
      <c r="U1866" s="21">
        <v>56238500</v>
      </c>
    </row>
    <row r="1867" spans="1:21" x14ac:dyDescent="0.25">
      <c r="A1867" s="2">
        <v>43595</v>
      </c>
      <c r="B1867" s="21">
        <v>124.91000366210938</v>
      </c>
      <c r="C1867" s="21">
        <v>127.93000030517578</v>
      </c>
      <c r="D1867" s="21">
        <v>123.81999969482422</v>
      </c>
      <c r="E1867" s="21">
        <v>127.12999725341795</v>
      </c>
      <c r="F1867" s="16">
        <f>(StockData[[#This Row],[Close]]-E1868)/E1868</f>
        <v>1.2988025923649039E-2</v>
      </c>
      <c r="G1867" s="21">
        <v>30915100</v>
      </c>
      <c r="H1867" s="21">
        <f>IF(ISNUMBER(E1867),MAX($E$2:E1867),"")</f>
        <v>542.07000732421875</v>
      </c>
      <c r="I1867" s="21">
        <f>IF(AND(ISNUMBER(E1867),ISNUMBER(H1867)),E1867/H1867-1,"")</f>
        <v>-0.76547310211653175</v>
      </c>
      <c r="L1867"/>
      <c r="M1867"/>
      <c r="N1867" s="2">
        <v>43595</v>
      </c>
      <c r="O1867" s="21">
        <v>285.6199951171875</v>
      </c>
      <c r="P1867" s="21">
        <v>288.94000244140625</v>
      </c>
      <c r="Q1867" s="21">
        <v>282.29998779296875</v>
      </c>
      <c r="R1867" s="21">
        <v>288.10000610351563</v>
      </c>
      <c r="S1867">
        <v>112429300</v>
      </c>
      <c r="T1867" s="16">
        <f>(SP500_Data[[#This Row],[Close]]-R1868)/R1868</f>
        <v>5.0233810891302556E-3</v>
      </c>
      <c r="U1867" s="21">
        <v>72224700</v>
      </c>
    </row>
    <row r="1868" spans="1:21" x14ac:dyDescent="0.25">
      <c r="A1868" s="2">
        <v>43594</v>
      </c>
      <c r="B1868" s="21">
        <v>124.29000091552734</v>
      </c>
      <c r="C1868" s="21">
        <v>125.79000091552734</v>
      </c>
      <c r="D1868" s="21">
        <v>123.56999969482422</v>
      </c>
      <c r="E1868" s="21">
        <v>125.5</v>
      </c>
      <c r="F1868" s="16">
        <f>(StockData[[#This Row],[Close]]-E1869)/E1869</f>
        <v>-7.9691945344933458E-5</v>
      </c>
      <c r="G1868" s="21">
        <v>27235800</v>
      </c>
      <c r="H1868" s="21">
        <f>IF(ISNUMBER(E1868),MAX($E$2:E1868),"")</f>
        <v>542.07000732421875</v>
      </c>
      <c r="I1868" s="21">
        <f>IF(AND(ISNUMBER(E1868),ISNUMBER(H1868)),E1868/H1868-1,"")</f>
        <v>-0.76848008872599938</v>
      </c>
      <c r="L1868"/>
      <c r="M1868"/>
      <c r="N1868" s="2">
        <v>43594</v>
      </c>
      <c r="O1868" s="21">
        <v>285.23001098632813</v>
      </c>
      <c r="P1868" s="21">
        <v>287.32998657226563</v>
      </c>
      <c r="Q1868" s="21">
        <v>283.29998779296875</v>
      </c>
      <c r="R1868" s="21">
        <v>286.66000366210938</v>
      </c>
      <c r="S1868">
        <v>103471100</v>
      </c>
      <c r="T1868" s="16">
        <f>(SP500_Data[[#This Row],[Close]]-R1869)/R1869</f>
        <v>-3.025754254794448E-3</v>
      </c>
      <c r="U1868" s="21">
        <v>68125900</v>
      </c>
    </row>
    <row r="1869" spans="1:21" x14ac:dyDescent="0.25">
      <c r="A1869" s="2">
        <v>43593</v>
      </c>
      <c r="B1869" s="21">
        <v>125.44000244140624</v>
      </c>
      <c r="C1869" s="21">
        <v>126.37000274658205</v>
      </c>
      <c r="D1869" s="21">
        <v>124.75</v>
      </c>
      <c r="E1869" s="21">
        <v>125.51000213623048</v>
      </c>
      <c r="F1869" s="16">
        <f>(StockData[[#This Row],[Close]]-E1870)/E1870</f>
        <v>-7.9624817584596197E-5</v>
      </c>
      <c r="G1869" s="21">
        <v>28419000</v>
      </c>
      <c r="H1869" s="21">
        <f>IF(ISNUMBER(E1869),MAX($E$2:E1869),"")</f>
        <v>542.07000732421875</v>
      </c>
      <c r="I1869" s="21">
        <f>IF(AND(ISNUMBER(E1869),ISNUMBER(H1869)),E1869/H1869-1,"")</f>
        <v>-0.76846163698342862</v>
      </c>
      <c r="L1869"/>
      <c r="M1869"/>
      <c r="N1869" s="2">
        <v>43593</v>
      </c>
      <c r="O1869" s="21">
        <v>287.52999877929688</v>
      </c>
      <c r="P1869" s="21">
        <v>289.42999267578125</v>
      </c>
      <c r="Q1869" s="21">
        <v>286.8699951171875</v>
      </c>
      <c r="R1869" s="21">
        <v>287.52999877929688</v>
      </c>
      <c r="S1869">
        <v>91568300</v>
      </c>
      <c r="T1869" s="16">
        <f>(SP500_Data[[#This Row],[Close]]-R1870)/R1870</f>
        <v>-1.3892053855423857E-3</v>
      </c>
      <c r="U1869" s="21">
        <v>85575200</v>
      </c>
    </row>
    <row r="1870" spans="1:21" x14ac:dyDescent="0.25">
      <c r="A1870" s="2">
        <v>43592</v>
      </c>
      <c r="B1870" s="21">
        <v>126.45999908447266</v>
      </c>
      <c r="C1870" s="21">
        <v>127.18000030517578</v>
      </c>
      <c r="D1870" s="21">
        <v>124.22000122070313</v>
      </c>
      <c r="E1870" s="21">
        <v>125.51999664306641</v>
      </c>
      <c r="F1870" s="16">
        <f>(StockData[[#This Row],[Close]]-E1871)/E1871</f>
        <v>-2.0522804359572579E-2</v>
      </c>
      <c r="G1870" s="21">
        <v>36017700</v>
      </c>
      <c r="H1870" s="21">
        <f>IF(ISNUMBER(E1870),MAX($E$2:E1870),"")</f>
        <v>542.07000732421875</v>
      </c>
      <c r="I1870" s="21">
        <f>IF(AND(ISNUMBER(E1870),ISNUMBER(H1870)),E1870/H1870-1,"")</f>
        <v>-0.76844319931541361</v>
      </c>
      <c r="L1870"/>
      <c r="M1870"/>
      <c r="N1870" s="2">
        <v>43592</v>
      </c>
      <c r="O1870" s="21">
        <v>290.14999389648438</v>
      </c>
      <c r="P1870" s="21">
        <v>290.80999755859375</v>
      </c>
      <c r="Q1870" s="21">
        <v>285.80999755859375</v>
      </c>
      <c r="R1870" s="21">
        <v>287.92999267578125</v>
      </c>
      <c r="S1870">
        <v>144729900</v>
      </c>
      <c r="T1870" s="16">
        <f>(SP500_Data[[#This Row],[Close]]-R1871)/R1871</f>
        <v>-1.6699728591370245E-2</v>
      </c>
      <c r="U1870" s="21">
        <v>122659300</v>
      </c>
    </row>
    <row r="1871" spans="1:21" x14ac:dyDescent="0.25">
      <c r="A1871" s="2">
        <v>43591</v>
      </c>
      <c r="B1871" s="21">
        <v>126.38999938964844</v>
      </c>
      <c r="C1871" s="21">
        <v>128.55999755859375</v>
      </c>
      <c r="D1871" s="21">
        <v>126.11000061035156</v>
      </c>
      <c r="E1871" s="21">
        <v>128.14999389648438</v>
      </c>
      <c r="F1871" s="16">
        <f>(StockData[[#This Row],[Close]]-E1872)/E1872</f>
        <v>-5.8184642010324838E-3</v>
      </c>
      <c r="G1871" s="21">
        <v>24239800</v>
      </c>
      <c r="H1871" s="21">
        <f>IF(ISNUMBER(E1871),MAX($E$2:E1871),"")</f>
        <v>542.07000732421875</v>
      </c>
      <c r="I1871" s="21">
        <f>IF(AND(ISNUMBER(E1871),ISNUMBER(H1871)),E1871/H1871-1,"")</f>
        <v>-0.76359143253643202</v>
      </c>
      <c r="L1871"/>
      <c r="M1871"/>
      <c r="N1871" s="2">
        <v>43591</v>
      </c>
      <c r="O1871" s="21">
        <v>289.25</v>
      </c>
      <c r="P1871" s="21">
        <v>293.30999755859375</v>
      </c>
      <c r="Q1871" s="21">
        <v>288.89999389648438</v>
      </c>
      <c r="R1871" s="21">
        <v>292.82000732421875</v>
      </c>
      <c r="S1871">
        <v>107198100</v>
      </c>
      <c r="T1871" s="16">
        <f>(SP500_Data[[#This Row],[Close]]-R1872)/R1872</f>
        <v>-4.1151972931386567E-3</v>
      </c>
      <c r="U1871" s="21">
        <v>79550400</v>
      </c>
    </row>
    <row r="1872" spans="1:21" x14ac:dyDescent="0.25">
      <c r="A1872" s="2">
        <v>43588</v>
      </c>
      <c r="B1872" s="21">
        <v>127.36000061035156</v>
      </c>
      <c r="C1872" s="21">
        <v>129.42999267578125</v>
      </c>
      <c r="D1872" s="21">
        <v>127.25</v>
      </c>
      <c r="E1872" s="21">
        <v>128.89999389648438</v>
      </c>
      <c r="F1872" s="16">
        <f>(StockData[[#This Row],[Close]]-E1873)/E1873</f>
        <v>2.1313642591909845E-2</v>
      </c>
      <c r="G1872" s="21">
        <v>24911100</v>
      </c>
      <c r="H1872" s="21">
        <f>IF(ISNUMBER(E1872),MAX($E$2:E1872),"")</f>
        <v>542.07000732421875</v>
      </c>
      <c r="I1872" s="21">
        <f>IF(AND(ISNUMBER(E1872),ISNUMBER(H1872)),E1872/H1872-1,"")</f>
        <v>-0.76220784740929659</v>
      </c>
      <c r="L1872"/>
      <c r="M1872"/>
      <c r="N1872" s="2">
        <v>43588</v>
      </c>
      <c r="O1872" s="21">
        <v>292.82000732421875</v>
      </c>
      <c r="P1872" s="21">
        <v>294.33999633789063</v>
      </c>
      <c r="Q1872" s="21">
        <v>291.29998779296875</v>
      </c>
      <c r="R1872" s="21">
        <v>294.02999877929688</v>
      </c>
      <c r="S1872">
        <v>56543700</v>
      </c>
      <c r="T1872" s="16">
        <f>(SP500_Data[[#This Row],[Close]]-R1873)/R1873</f>
        <v>9.7877813558742942E-3</v>
      </c>
      <c r="U1872" s="21">
        <v>84609200</v>
      </c>
    </row>
    <row r="1873" spans="1:21" x14ac:dyDescent="0.25">
      <c r="A1873" s="2">
        <v>43587</v>
      </c>
      <c r="B1873" s="21">
        <v>127.98000335693359</v>
      </c>
      <c r="C1873" s="21">
        <v>128</v>
      </c>
      <c r="D1873" s="21">
        <v>125.51999664306641</v>
      </c>
      <c r="E1873" s="21">
        <v>126.20999908447266</v>
      </c>
      <c r="F1873" s="16">
        <f>(StockData[[#This Row],[Close]]-E1874)/E1874</f>
        <v>-1.3059103884995297E-2</v>
      </c>
      <c r="G1873" s="21">
        <v>27350200</v>
      </c>
      <c r="H1873" s="21">
        <f>IF(ISNUMBER(E1873),MAX($E$2:E1873),"")</f>
        <v>542.07000732421875</v>
      </c>
      <c r="I1873" s="21">
        <f>IF(AND(ISNUMBER(E1873),ISNUMBER(H1873)),E1873/H1873-1,"")</f>
        <v>-0.76717029649459112</v>
      </c>
      <c r="L1873"/>
      <c r="M1873"/>
      <c r="N1873" s="2">
        <v>43587</v>
      </c>
      <c r="O1873" s="21">
        <v>291.67999267578125</v>
      </c>
      <c r="P1873" s="21">
        <v>292.70001220703125</v>
      </c>
      <c r="Q1873" s="21">
        <v>289.51998901367188</v>
      </c>
      <c r="R1873" s="21">
        <v>291.17999267578125</v>
      </c>
      <c r="S1873">
        <v>65030200</v>
      </c>
      <c r="T1873" s="16">
        <f>(SP500_Data[[#This Row],[Close]]-R1874)/R1874</f>
        <v>-2.1589557865850663E-3</v>
      </c>
      <c r="U1873" s="21">
        <v>90268100</v>
      </c>
    </row>
    <row r="1874" spans="1:21" x14ac:dyDescent="0.25">
      <c r="A1874" s="2">
        <v>43586</v>
      </c>
      <c r="B1874" s="21">
        <v>130.52999877929688</v>
      </c>
      <c r="C1874" s="21">
        <v>130.64999389648438</v>
      </c>
      <c r="D1874" s="21">
        <v>127.6999969482422</v>
      </c>
      <c r="E1874" s="21">
        <v>127.87999725341795</v>
      </c>
      <c r="F1874" s="16">
        <f>(StockData[[#This Row],[Close]]-E1875)/E1875</f>
        <v>-2.0827019318373909E-2</v>
      </c>
      <c r="G1874" s="21">
        <v>26821700</v>
      </c>
      <c r="H1874" s="21">
        <f>IF(ISNUMBER(E1874),MAX($E$2:E1874),"")</f>
        <v>542.07000732421875</v>
      </c>
      <c r="I1874" s="21">
        <f>IF(AND(ISNUMBER(E1874),ISNUMBER(H1874)),E1874/H1874-1,"")</f>
        <v>-0.7640895169893962</v>
      </c>
      <c r="L1874"/>
      <c r="M1874"/>
      <c r="N1874" s="2">
        <v>43586</v>
      </c>
      <c r="O1874" s="21">
        <v>294.72000122070313</v>
      </c>
      <c r="P1874" s="21">
        <v>294.95001220703125</v>
      </c>
      <c r="Q1874" s="21">
        <v>291.79998779296875</v>
      </c>
      <c r="R1874" s="21">
        <v>291.80999755859375</v>
      </c>
      <c r="S1874">
        <v>71671900</v>
      </c>
      <c r="T1874" s="16">
        <f>(SP500_Data[[#This Row],[Close]]-R1875)/R1875</f>
        <v>-7.5164666949748124E-3</v>
      </c>
      <c r="U1874" s="21">
        <v>62199800</v>
      </c>
    </row>
    <row r="1875" spans="1:21" x14ac:dyDescent="0.25">
      <c r="A1875" s="2">
        <v>43585</v>
      </c>
      <c r="B1875" s="21">
        <v>129.80999755859375</v>
      </c>
      <c r="C1875" s="21">
        <v>130.69999694824219</v>
      </c>
      <c r="D1875" s="21">
        <v>129.38999938964844</v>
      </c>
      <c r="E1875" s="21">
        <v>130.60000610351563</v>
      </c>
      <c r="F1875" s="16">
        <f>(StockData[[#This Row],[Close]]-E1876)/E1876</f>
        <v>6.3959451624278464E-3</v>
      </c>
      <c r="G1875" s="21">
        <v>24166500</v>
      </c>
      <c r="H1875" s="21">
        <f>IF(ISNUMBER(E1875),MAX($E$2:E1875),"")</f>
        <v>542.07000732421875</v>
      </c>
      <c r="I1875" s="21">
        <f>IF(AND(ISNUMBER(E1875),ISNUMBER(H1875)),E1875/H1875-1,"")</f>
        <v>-0.75907169860183366</v>
      </c>
      <c r="L1875"/>
      <c r="M1875"/>
      <c r="N1875" s="2">
        <v>43585</v>
      </c>
      <c r="O1875" s="21">
        <v>293.489990234375</v>
      </c>
      <c r="P1875" s="21">
        <v>294.33999633789063</v>
      </c>
      <c r="Q1875" s="21">
        <v>291.92001342773438</v>
      </c>
      <c r="R1875" s="21">
        <v>294.01998901367188</v>
      </c>
      <c r="S1875">
        <v>81111700</v>
      </c>
      <c r="T1875" s="16">
        <f>(SP500_Data[[#This Row],[Close]]-R1876)/R1876</f>
        <v>5.1040902091607364E-4</v>
      </c>
      <c r="U1875" s="21">
        <v>81309000</v>
      </c>
    </row>
    <row r="1876" spans="1:21" x14ac:dyDescent="0.25">
      <c r="A1876" s="2">
        <v>43584</v>
      </c>
      <c r="B1876" s="21">
        <v>129.89999389648438</v>
      </c>
      <c r="C1876" s="21">
        <v>130.17999267578125</v>
      </c>
      <c r="D1876" s="21">
        <v>129.35000610351563</v>
      </c>
      <c r="E1876" s="21">
        <v>129.77000427246094</v>
      </c>
      <c r="F1876" s="16">
        <f>(StockData[[#This Row],[Close]]-E1877)/E1877</f>
        <v>-9.2382106206294269E-4</v>
      </c>
      <c r="G1876" s="21">
        <v>16324200</v>
      </c>
      <c r="H1876" s="21">
        <f>IF(ISNUMBER(E1876),MAX($E$2:E1876),"")</f>
        <v>542.07000732421875</v>
      </c>
      <c r="I1876" s="21">
        <f>IF(AND(ISNUMBER(E1876),ISNUMBER(H1876)),E1876/H1876-1,"")</f>
        <v>-0.76060286952042355</v>
      </c>
      <c r="L1876"/>
      <c r="M1876"/>
      <c r="N1876" s="2">
        <v>43584</v>
      </c>
      <c r="O1876" s="21">
        <v>293.510009765625</v>
      </c>
      <c r="P1876" s="21">
        <v>294.45001220703125</v>
      </c>
      <c r="Q1876" s="21">
        <v>293.41000366210938</v>
      </c>
      <c r="R1876" s="21">
        <v>293.8699951171875</v>
      </c>
      <c r="S1876">
        <v>57197700</v>
      </c>
      <c r="T1876" s="16">
        <f>(SP500_Data[[#This Row],[Close]]-R1877)/R1877</f>
        <v>1.5677429172041818E-3</v>
      </c>
      <c r="U1876" s="21">
        <v>67518400</v>
      </c>
    </row>
    <row r="1877" spans="1:21" x14ac:dyDescent="0.25">
      <c r="A1877" s="2">
        <v>43581</v>
      </c>
      <c r="B1877" s="21">
        <v>129.69999694824219</v>
      </c>
      <c r="C1877" s="21">
        <v>130.52000427246094</v>
      </c>
      <c r="D1877" s="21">
        <v>129.02000427246094</v>
      </c>
      <c r="E1877" s="21">
        <v>129.88999938964844</v>
      </c>
      <c r="F1877" s="16">
        <f>(StockData[[#This Row],[Close]]-E1878)/E1878</f>
        <v>5.7298143874260484E-3</v>
      </c>
      <c r="G1877" s="21">
        <v>23654900</v>
      </c>
      <c r="H1877" s="21">
        <f>IF(ISNUMBER(E1877),MAX($E$2:E1877),"")</f>
        <v>542.07000732421875</v>
      </c>
      <c r="I1877" s="21">
        <f>IF(AND(ISNUMBER(E1877),ISNUMBER(H1877)),E1877/H1877-1,"")</f>
        <v>-0.76038150490779755</v>
      </c>
      <c r="L1877"/>
      <c r="M1877"/>
      <c r="N1877" s="2">
        <v>43581</v>
      </c>
      <c r="O1877" s="21">
        <v>292.10000610351563</v>
      </c>
      <c r="P1877" s="21">
        <v>293.489990234375</v>
      </c>
      <c r="Q1877" s="21">
        <v>291.239990234375</v>
      </c>
      <c r="R1877" s="21">
        <v>293.41000366210938</v>
      </c>
      <c r="S1877">
        <v>50916400</v>
      </c>
      <c r="T1877" s="16">
        <f>(SP500_Data[[#This Row],[Close]]-R1878)/R1878</f>
        <v>4.6567913918377779E-3</v>
      </c>
      <c r="U1877" s="21">
        <v>80639200</v>
      </c>
    </row>
    <row r="1878" spans="1:21" x14ac:dyDescent="0.25">
      <c r="A1878" s="2">
        <v>43580</v>
      </c>
      <c r="B1878" s="21">
        <v>130.05999755859375</v>
      </c>
      <c r="C1878" s="21">
        <v>131.3699951171875</v>
      </c>
      <c r="D1878" s="21">
        <v>128.83000183105469</v>
      </c>
      <c r="E1878" s="21">
        <v>129.14999389648438</v>
      </c>
      <c r="F1878" s="16">
        <f>(StockData[[#This Row],[Close]]-E1879)/E1879</f>
        <v>3.3117284133331253E-2</v>
      </c>
      <c r="G1878" s="21">
        <v>38033900</v>
      </c>
      <c r="H1878" s="21">
        <f>IF(ISNUMBER(E1878),MAX($E$2:E1878),"")</f>
        <v>542.07000732421875</v>
      </c>
      <c r="I1878" s="21">
        <f>IF(AND(ISNUMBER(E1878),ISNUMBER(H1878)),E1878/H1878-1,"")</f>
        <v>-0.76174665236691808</v>
      </c>
      <c r="L1878"/>
      <c r="M1878"/>
      <c r="N1878" s="2">
        <v>43580</v>
      </c>
      <c r="O1878" s="21">
        <v>292.1199951171875</v>
      </c>
      <c r="P1878" s="21">
        <v>292.77999877929688</v>
      </c>
      <c r="Q1878" s="21">
        <v>290.73001098632813</v>
      </c>
      <c r="R1878" s="21">
        <v>292.04998779296875</v>
      </c>
      <c r="S1878">
        <v>57770900</v>
      </c>
      <c r="T1878" s="16">
        <f>(SP500_Data[[#This Row],[Close]]-R1879)/R1879</f>
        <v>-6.1603253119611083E-4</v>
      </c>
      <c r="U1878" s="21">
        <v>79667500</v>
      </c>
    </row>
    <row r="1879" spans="1:21" x14ac:dyDescent="0.25">
      <c r="A1879" s="2">
        <v>43579</v>
      </c>
      <c r="B1879" s="21">
        <v>125.79000091552734</v>
      </c>
      <c r="C1879" s="21">
        <v>125.84999847412109</v>
      </c>
      <c r="D1879" s="21">
        <v>124.51999664306641</v>
      </c>
      <c r="E1879" s="21">
        <v>125.01000213623048</v>
      </c>
      <c r="F1879" s="16">
        <f>(StockData[[#This Row],[Close]]-E1880)/E1880</f>
        <v>-3.4279360395947736E-3</v>
      </c>
      <c r="G1879" s="21">
        <v>31257000</v>
      </c>
      <c r="H1879" s="21">
        <f>IF(ISNUMBER(E1879),MAX($E$2:E1879),"")</f>
        <v>542.07000732421875</v>
      </c>
      <c r="I1879" s="21">
        <f>IF(AND(ISNUMBER(E1879),ISNUMBER(H1879)),E1879/H1879-1,"")</f>
        <v>-0.76938402706818554</v>
      </c>
      <c r="L1879"/>
      <c r="M1879"/>
      <c r="N1879" s="2">
        <v>43579</v>
      </c>
      <c r="O1879" s="21">
        <v>292.79000854492188</v>
      </c>
      <c r="P1879" s="21">
        <v>293.16000366210938</v>
      </c>
      <c r="Q1879" s="21">
        <v>292.07000732421875</v>
      </c>
      <c r="R1879" s="21">
        <v>292.23001098632813</v>
      </c>
      <c r="S1879">
        <v>50392900</v>
      </c>
      <c r="T1879" s="16">
        <f>(SP500_Data[[#This Row],[Close]]-R1880)/R1880</f>
        <v>-2.2193181017749961E-3</v>
      </c>
      <c r="U1879" s="21">
        <v>65098900</v>
      </c>
    </row>
    <row r="1880" spans="1:21" x14ac:dyDescent="0.25">
      <c r="A1880" s="2">
        <v>43578</v>
      </c>
      <c r="B1880" s="21">
        <v>124.09999847412109</v>
      </c>
      <c r="C1880" s="21">
        <v>125.58000183105467</v>
      </c>
      <c r="D1880" s="21">
        <v>123.83000183105467</v>
      </c>
      <c r="E1880" s="21">
        <v>125.44000244140624</v>
      </c>
      <c r="F1880" s="16">
        <f>(StockData[[#This Row],[Close]]-E1881)/E1881</f>
        <v>1.3574662865038334E-2</v>
      </c>
      <c r="G1880" s="21">
        <v>24025500</v>
      </c>
      <c r="H1880" s="21">
        <f>IF(ISNUMBER(E1880),MAX($E$2:E1880),"")</f>
        <v>542.07000732421875</v>
      </c>
      <c r="I1880" s="21">
        <f>IF(AND(ISNUMBER(E1880),ISNUMBER(H1880)),E1880/H1880-1,"")</f>
        <v>-0.76859077103231233</v>
      </c>
      <c r="L1880"/>
      <c r="M1880"/>
      <c r="N1880" s="2">
        <v>43578</v>
      </c>
      <c r="O1880" s="21">
        <v>290.67999267578125</v>
      </c>
      <c r="P1880" s="21">
        <v>293.1400146484375</v>
      </c>
      <c r="Q1880" s="21">
        <v>290.42001342773438</v>
      </c>
      <c r="R1880" s="21">
        <v>292.8800048828125</v>
      </c>
      <c r="S1880">
        <v>52246600</v>
      </c>
      <c r="T1880" s="16">
        <f>(SP500_Data[[#This Row],[Close]]-R1881)/R1881</f>
        <v>8.991683494423159E-3</v>
      </c>
      <c r="U1880" s="21">
        <v>85795800</v>
      </c>
    </row>
    <row r="1881" spans="1:21" x14ac:dyDescent="0.25">
      <c r="A1881" s="2">
        <v>43577</v>
      </c>
      <c r="B1881" s="21">
        <v>122.62000274658205</v>
      </c>
      <c r="C1881" s="21">
        <v>124</v>
      </c>
      <c r="D1881" s="21">
        <v>122.56999969482422</v>
      </c>
      <c r="E1881" s="21">
        <v>123.76000213623048</v>
      </c>
      <c r="F1881" s="16">
        <f>(StockData[[#This Row],[Close]]-E1882)/E1882</f>
        <v>3.1612173216008328E-3</v>
      </c>
      <c r="G1881" s="21">
        <v>15648700</v>
      </c>
      <c r="H1881" s="21">
        <f>IF(ISNUMBER(E1881),MAX($E$2:E1881),"")</f>
        <v>542.07000732421875</v>
      </c>
      <c r="I1881" s="21">
        <f>IF(AND(ISNUMBER(E1881),ISNUMBER(H1881)),E1881/H1881-1,"")</f>
        <v>-0.771690002280078</v>
      </c>
      <c r="L1881"/>
      <c r="M1881"/>
      <c r="N1881" s="2">
        <v>43577</v>
      </c>
      <c r="O1881" s="21">
        <v>289.17001342773438</v>
      </c>
      <c r="P1881" s="21">
        <v>290.44000244140625</v>
      </c>
      <c r="Q1881" s="21">
        <v>289.07000732421875</v>
      </c>
      <c r="R1881" s="21">
        <v>290.26998901367188</v>
      </c>
      <c r="S1881">
        <v>40160100</v>
      </c>
      <c r="T1881" s="16">
        <f>(SP500_Data[[#This Row],[Close]]-R1882)/R1882</f>
        <v>8.6200954923908613E-4</v>
      </c>
      <c r="U1881" s="21">
        <v>94885100</v>
      </c>
    </row>
    <row r="1882" spans="1:21" x14ac:dyDescent="0.25">
      <c r="A1882" s="2">
        <v>43573</v>
      </c>
      <c r="B1882" s="21">
        <v>122.19000244140624</v>
      </c>
      <c r="C1882" s="21">
        <v>123.51999664306641</v>
      </c>
      <c r="D1882" s="21">
        <v>121.3000030517578</v>
      </c>
      <c r="E1882" s="21">
        <v>123.37000274658205</v>
      </c>
      <c r="F1882" s="16">
        <f>(StockData[[#This Row],[Close]]-E1883)/E1883</f>
        <v>1.3139575820188246E-2</v>
      </c>
      <c r="G1882" s="21">
        <v>27991000</v>
      </c>
      <c r="H1882" s="21">
        <f>IF(ISNUMBER(E1882),MAX($E$2:E1882),"")</f>
        <v>542.07000732421875</v>
      </c>
      <c r="I1882" s="21">
        <f>IF(AND(ISNUMBER(E1882),ISNUMBER(H1882)),E1882/H1882-1,"")</f>
        <v>-0.77240946542022404</v>
      </c>
      <c r="L1882"/>
      <c r="M1882"/>
      <c r="N1882" s="2">
        <v>43573</v>
      </c>
      <c r="O1882" s="21">
        <v>290.10000610351563</v>
      </c>
      <c r="P1882" s="21">
        <v>290.32000732421875</v>
      </c>
      <c r="Q1882" s="21">
        <v>288.66000366210938</v>
      </c>
      <c r="R1882" s="21">
        <v>290.01998901367188</v>
      </c>
      <c r="S1882">
        <v>68708500</v>
      </c>
      <c r="T1882" s="16">
        <f>(SP500_Data[[#This Row],[Close]]-R1883)/R1883</f>
        <v>1.9691718175950355E-3</v>
      </c>
      <c r="U1882" s="21">
        <v>75039800</v>
      </c>
    </row>
    <row r="1883" spans="1:21" x14ac:dyDescent="0.25">
      <c r="A1883" s="2">
        <v>43572</v>
      </c>
      <c r="B1883" s="21">
        <v>121.23999786376952</v>
      </c>
      <c r="C1883" s="21">
        <v>121.84999847412109</v>
      </c>
      <c r="D1883" s="21">
        <v>120.54000091552734</v>
      </c>
      <c r="E1883" s="21">
        <v>121.76999664306641</v>
      </c>
      <c r="F1883" s="16">
        <f>(StockData[[#This Row],[Close]]-E1884)/E1884</f>
        <v>8.2802022670869346E-3</v>
      </c>
      <c r="G1883" s="21">
        <v>19300900</v>
      </c>
      <c r="H1883" s="21">
        <f>IF(ISNUMBER(E1883),MAX($E$2:E1883),"")</f>
        <v>542.07000732421875</v>
      </c>
      <c r="I1883" s="21">
        <f>IF(AND(ISNUMBER(E1883),ISNUMBER(H1883)),E1883/H1883-1,"")</f>
        <v>-0.77536112495109089</v>
      </c>
      <c r="L1883"/>
      <c r="M1883"/>
      <c r="N1883" s="2">
        <v>43572</v>
      </c>
      <c r="O1883" s="21">
        <v>291.39999389648438</v>
      </c>
      <c r="P1883" s="21">
        <v>291.42999267578125</v>
      </c>
      <c r="Q1883" s="21">
        <v>288.989990234375</v>
      </c>
      <c r="R1883" s="21">
        <v>289.45001220703125</v>
      </c>
      <c r="S1883">
        <v>58268300</v>
      </c>
      <c r="T1883" s="16">
        <f>(SP500_Data[[#This Row],[Close]]-R1884)/R1884</f>
        <v>-2.4468963541402085E-3</v>
      </c>
      <c r="U1883" s="21">
        <v>59114600</v>
      </c>
    </row>
    <row r="1884" spans="1:21" x14ac:dyDescent="0.25">
      <c r="A1884" s="2">
        <v>43571</v>
      </c>
      <c r="B1884" s="21">
        <v>121.63999938964844</v>
      </c>
      <c r="C1884" s="21">
        <v>121.65000152587891</v>
      </c>
      <c r="D1884" s="21">
        <v>120.09999847412109</v>
      </c>
      <c r="E1884" s="21">
        <v>120.76999664306641</v>
      </c>
      <c r="F1884" s="16">
        <f>(StockData[[#This Row],[Close]]-E1885)/E1885</f>
        <v>-2.3131466471063918E-3</v>
      </c>
      <c r="G1884" s="21">
        <v>14071800</v>
      </c>
      <c r="H1884" s="21">
        <f>IF(ISNUMBER(E1884),MAX($E$2:E1884),"")</f>
        <v>542.07000732421875</v>
      </c>
      <c r="I1884" s="21">
        <f>IF(AND(ISNUMBER(E1884),ISNUMBER(H1884)),E1884/H1884-1,"")</f>
        <v>-0.77720590512060483</v>
      </c>
      <c r="L1884"/>
      <c r="M1884"/>
      <c r="N1884" s="2">
        <v>43571</v>
      </c>
      <c r="O1884" s="21">
        <v>290.95001220703125</v>
      </c>
      <c r="P1884" s="21">
        <v>291.010009765625</v>
      </c>
      <c r="Q1884" s="21">
        <v>289.5</v>
      </c>
      <c r="R1884" s="21">
        <v>290.16000366210938</v>
      </c>
      <c r="S1884">
        <v>52153200</v>
      </c>
      <c r="T1884" s="16">
        <f>(SP500_Data[[#This Row],[Close]]-R1885)/R1885</f>
        <v>6.5524861401657401E-4</v>
      </c>
      <c r="U1884" s="21">
        <v>106494600</v>
      </c>
    </row>
    <row r="1885" spans="1:21" x14ac:dyDescent="0.25">
      <c r="A1885" s="2">
        <v>43570</v>
      </c>
      <c r="B1885" s="21">
        <v>120.94000244140624</v>
      </c>
      <c r="C1885" s="21">
        <v>121.58000183105467</v>
      </c>
      <c r="D1885" s="21">
        <v>120.56999969482422</v>
      </c>
      <c r="E1885" s="21">
        <v>121.0500030517578</v>
      </c>
      <c r="F1885" s="16">
        <f>(StockData[[#This Row],[Close]]-E1886)/E1886</f>
        <v>8.2683841288885612E-4</v>
      </c>
      <c r="G1885" s="21">
        <v>15792600</v>
      </c>
      <c r="H1885" s="21">
        <f>IF(ISNUMBER(E1885),MAX($E$2:E1885),"")</f>
        <v>542.07000732421875</v>
      </c>
      <c r="I1885" s="21">
        <f>IF(AND(ISNUMBER(E1885),ISNUMBER(H1885)),E1885/H1885-1,"")</f>
        <v>-0.77668935485051416</v>
      </c>
      <c r="L1885"/>
      <c r="M1885"/>
      <c r="N1885" s="2">
        <v>43570</v>
      </c>
      <c r="O1885" s="21">
        <v>290.239990234375</v>
      </c>
      <c r="P1885" s="21">
        <v>290.35000610351563</v>
      </c>
      <c r="Q1885" s="21">
        <v>289.07998657226563</v>
      </c>
      <c r="R1885" s="21">
        <v>289.97000122070313</v>
      </c>
      <c r="S1885">
        <v>49596700</v>
      </c>
      <c r="T1885" s="16">
        <f>(SP500_Data[[#This Row],[Close]]-R1886)/R1886</f>
        <v>-6.5481954441766336E-4</v>
      </c>
      <c r="U1885" s="21">
        <v>78880500</v>
      </c>
    </row>
    <row r="1886" spans="1:21" x14ac:dyDescent="0.25">
      <c r="A1886" s="2">
        <v>43567</v>
      </c>
      <c r="B1886" s="21">
        <v>120.63999938964844</v>
      </c>
      <c r="C1886" s="21">
        <v>120.98000335693359</v>
      </c>
      <c r="D1886" s="21">
        <v>120.37000274658205</v>
      </c>
      <c r="E1886" s="21">
        <v>120.9499969482422</v>
      </c>
      <c r="F1886" s="16">
        <f>(StockData[[#This Row],[Close]]-E1887)/E1887</f>
        <v>5.1524566421765026E-3</v>
      </c>
      <c r="G1886" s="21">
        <v>19745100</v>
      </c>
      <c r="H1886" s="21">
        <f>IF(ISNUMBER(E1886),MAX($E$2:E1886),"")</f>
        <v>542.07000732421875</v>
      </c>
      <c r="I1886" s="21">
        <f>IF(AND(ISNUMBER(E1886),ISNUMBER(H1886)),E1886/H1886-1,"")</f>
        <v>-0.77687384412711014</v>
      </c>
      <c r="L1886"/>
      <c r="M1886"/>
      <c r="N1886" s="2">
        <v>43567</v>
      </c>
      <c r="O1886" s="21">
        <v>290</v>
      </c>
      <c r="P1886" s="21">
        <v>290.47000122070313</v>
      </c>
      <c r="Q1886" s="21">
        <v>288.260009765625</v>
      </c>
      <c r="R1886" s="21">
        <v>290.16000366210938</v>
      </c>
      <c r="S1886">
        <v>69727800</v>
      </c>
      <c r="T1886" s="16">
        <f>(SP500_Data[[#This Row],[Close]]-R1887)/R1887</f>
        <v>6.7659424199219302E-3</v>
      </c>
      <c r="U1886" s="21">
        <v>69268300</v>
      </c>
    </row>
    <row r="1887" spans="1:21" x14ac:dyDescent="0.25">
      <c r="A1887" s="2">
        <v>43566</v>
      </c>
      <c r="B1887" s="21">
        <v>120.54000091552734</v>
      </c>
      <c r="C1887" s="21">
        <v>120.84999847412109</v>
      </c>
      <c r="D1887" s="21">
        <v>119.91999816894533</v>
      </c>
      <c r="E1887" s="21">
        <v>120.33000183105467</v>
      </c>
      <c r="F1887" s="16">
        <f>(StockData[[#This Row],[Close]]-E1888)/E1888</f>
        <v>1.1648172627060935E-3</v>
      </c>
      <c r="G1887" s="21">
        <v>14209100</v>
      </c>
      <c r="H1887" s="21">
        <f>IF(ISNUMBER(E1887),MAX($E$2:E1887),"")</f>
        <v>542.07000732421875</v>
      </c>
      <c r="I1887" s="21">
        <f>IF(AND(ISNUMBER(E1887),ISNUMBER(H1887)),E1887/H1887-1,"")</f>
        <v>-0.77801759882449306</v>
      </c>
      <c r="L1887"/>
      <c r="M1887"/>
      <c r="N1887" s="2">
        <v>43566</v>
      </c>
      <c r="O1887" s="21">
        <v>288.82998657226563</v>
      </c>
      <c r="P1887" s="21">
        <v>288.83999633789063</v>
      </c>
      <c r="Q1887" s="21">
        <v>287.57998657226563</v>
      </c>
      <c r="R1887" s="21">
        <v>288.20999145507813</v>
      </c>
      <c r="S1887">
        <v>55093100</v>
      </c>
      <c r="T1887" s="16">
        <f>(SP500_Data[[#This Row],[Close]]-R1888)/R1888</f>
        <v>-2.7755762417025145E-4</v>
      </c>
      <c r="U1887" s="21">
        <v>56921600</v>
      </c>
    </row>
    <row r="1888" spans="1:21" x14ac:dyDescent="0.25">
      <c r="A1888" s="2">
        <v>43565</v>
      </c>
      <c r="B1888" s="21">
        <v>119.76000213623048</v>
      </c>
      <c r="C1888" s="21">
        <v>120.34999847412109</v>
      </c>
      <c r="D1888" s="21">
        <v>119.54000091552734</v>
      </c>
      <c r="E1888" s="21">
        <v>120.19000244140624</v>
      </c>
      <c r="F1888" s="16">
        <f>(StockData[[#This Row],[Close]]-E1889)/E1889</f>
        <v>7.6291387610854652E-3</v>
      </c>
      <c r="G1888" s="21">
        <v>16477200</v>
      </c>
      <c r="H1888" s="21">
        <f>IF(ISNUMBER(E1888),MAX($E$2:E1888),"")</f>
        <v>542.07000732421875</v>
      </c>
      <c r="I1888" s="21">
        <f>IF(AND(ISNUMBER(E1888),ISNUMBER(H1888)),E1888/H1888-1,"")</f>
        <v>-0.77827586692226058</v>
      </c>
      <c r="L1888"/>
      <c r="M1888"/>
      <c r="N1888" s="2">
        <v>43565</v>
      </c>
      <c r="O1888" s="21">
        <v>287.76998901367188</v>
      </c>
      <c r="P1888" s="21">
        <v>288.3900146484375</v>
      </c>
      <c r="Q1888" s="21">
        <v>287.30999755859375</v>
      </c>
      <c r="R1888" s="21">
        <v>288.29000854492188</v>
      </c>
      <c r="S1888">
        <v>52601500</v>
      </c>
      <c r="T1888" s="16">
        <f>(SP500_Data[[#This Row],[Close]]-R1889)/R1889</f>
        <v>3.4109881126857147E-3</v>
      </c>
      <c r="U1888" s="21">
        <v>56844100</v>
      </c>
    </row>
    <row r="1889" spans="1:21" x14ac:dyDescent="0.25">
      <c r="A1889" s="2">
        <v>43564</v>
      </c>
      <c r="B1889" s="21">
        <v>118.62999725341795</v>
      </c>
      <c r="C1889" s="21">
        <v>119.54000091552734</v>
      </c>
      <c r="D1889" s="21">
        <v>118.58000183105467</v>
      </c>
      <c r="E1889" s="21">
        <v>119.27999877929688</v>
      </c>
      <c r="F1889" s="16">
        <f>(StockData[[#This Row],[Close]]-E1890)/E1890</f>
        <v>-5.419840942423931E-3</v>
      </c>
      <c r="G1889" s="21">
        <v>17612000</v>
      </c>
      <c r="H1889" s="21">
        <f>IF(ISNUMBER(E1889),MAX($E$2:E1889),"")</f>
        <v>542.07000732421875</v>
      </c>
      <c r="I1889" s="21">
        <f>IF(AND(ISNUMBER(E1889),ISNUMBER(H1889)),E1889/H1889-1,"")</f>
        <v>-0.77995462363230506</v>
      </c>
      <c r="L1889"/>
      <c r="M1889"/>
      <c r="N1889" s="2">
        <v>43564</v>
      </c>
      <c r="O1889" s="21">
        <v>287.72000122070313</v>
      </c>
      <c r="P1889" s="21">
        <v>288.07998657226563</v>
      </c>
      <c r="Q1889" s="21">
        <v>286.70001220703125</v>
      </c>
      <c r="R1889" s="21">
        <v>287.30999755859375</v>
      </c>
      <c r="S1889">
        <v>66142300</v>
      </c>
      <c r="T1889" s="16">
        <f>(SP500_Data[[#This Row],[Close]]-R1890)/R1890</f>
        <v>-5.1248690831971989E-3</v>
      </c>
      <c r="U1889" s="21">
        <v>69030700</v>
      </c>
    </row>
    <row r="1890" spans="1:21" x14ac:dyDescent="0.25">
      <c r="A1890" s="2">
        <v>43563</v>
      </c>
      <c r="B1890" s="21">
        <v>119.80999755859376</v>
      </c>
      <c r="C1890" s="21">
        <v>120.01999664306641</v>
      </c>
      <c r="D1890" s="21">
        <v>118.63999938964844</v>
      </c>
      <c r="E1890" s="21">
        <v>119.93000030517578</v>
      </c>
      <c r="F1890" s="16">
        <f>(StockData[[#This Row],[Close]]-E1891)/E1891</f>
        <v>3.3364680733160066E-4</v>
      </c>
      <c r="G1890" s="21">
        <v>15116200</v>
      </c>
      <c r="H1890" s="21">
        <f>IF(ISNUMBER(E1890),MAX($E$2:E1890),"")</f>
        <v>542.07000732421875</v>
      </c>
      <c r="I1890" s="21">
        <f>IF(AND(ISNUMBER(E1890),ISNUMBER(H1890)),E1890/H1890-1,"")</f>
        <v>-0.77875551370720986</v>
      </c>
      <c r="L1890"/>
      <c r="M1890"/>
      <c r="N1890" s="2">
        <v>43563</v>
      </c>
      <c r="O1890" s="21">
        <v>288.10000610351563</v>
      </c>
      <c r="P1890" s="21">
        <v>288.91000366210938</v>
      </c>
      <c r="Q1890" s="21">
        <v>287.3699951171875</v>
      </c>
      <c r="R1890" s="21">
        <v>288.79000854492188</v>
      </c>
      <c r="S1890">
        <v>53566300</v>
      </c>
      <c r="T1890" s="16">
        <f>(SP500_Data[[#This Row],[Close]]-R1891)/R1891</f>
        <v>7.6238422261238584E-4</v>
      </c>
      <c r="U1890" s="21">
        <v>78114600</v>
      </c>
    </row>
    <row r="1891" spans="1:21" x14ac:dyDescent="0.25">
      <c r="A1891" s="2">
        <v>43560</v>
      </c>
      <c r="B1891" s="21">
        <v>119.38999938964844</v>
      </c>
      <c r="C1891" s="21">
        <v>120.23000335693359</v>
      </c>
      <c r="D1891" s="21">
        <v>119.37000274658205</v>
      </c>
      <c r="E1891" s="21">
        <v>119.88999938964844</v>
      </c>
      <c r="F1891" s="16">
        <f>(StockData[[#This Row],[Close]]-E1892)/E1892</f>
        <v>4.4403382756929254E-3</v>
      </c>
      <c r="G1891" s="21">
        <v>15826200</v>
      </c>
      <c r="H1891" s="21">
        <f>IF(ISNUMBER(E1891),MAX($E$2:E1891),"")</f>
        <v>542.07000732421875</v>
      </c>
      <c r="I1891" s="21">
        <f>IF(AND(ISNUMBER(E1891),ISNUMBER(H1891)),E1891/H1891-1,"")</f>
        <v>-0.77882930660293703</v>
      </c>
      <c r="L1891"/>
      <c r="M1891"/>
      <c r="N1891" s="2">
        <v>43560</v>
      </c>
      <c r="O1891" s="21">
        <v>287.92001342773438</v>
      </c>
      <c r="P1891" s="21">
        <v>288.6300048828125</v>
      </c>
      <c r="Q1891" s="21">
        <v>287.60000610351563</v>
      </c>
      <c r="R1891" s="21">
        <v>288.57000732421875</v>
      </c>
      <c r="S1891">
        <v>58621700</v>
      </c>
      <c r="T1891" s="16">
        <f>(SP500_Data[[#This Row],[Close]]-R1892)/R1892</f>
        <v>4.8402210595735696E-3</v>
      </c>
      <c r="U1891" s="21">
        <v>64214700</v>
      </c>
    </row>
    <row r="1892" spans="1:21" x14ac:dyDescent="0.25">
      <c r="A1892" s="2">
        <v>43559</v>
      </c>
      <c r="B1892" s="21">
        <v>120.09999847412109</v>
      </c>
      <c r="C1892" s="21">
        <v>120.23000335693359</v>
      </c>
      <c r="D1892" s="21">
        <v>118.37999725341795</v>
      </c>
      <c r="E1892" s="21">
        <v>119.36000061035156</v>
      </c>
      <c r="F1892" s="16">
        <f>(StockData[[#This Row],[Close]]-E1893)/E1893</f>
        <v>-5.0846095202530944E-3</v>
      </c>
      <c r="G1892" s="21">
        <v>20112800</v>
      </c>
      <c r="H1892" s="21">
        <f>IF(ISNUMBER(E1892),MAX($E$2:E1892),"")</f>
        <v>542.07000732421875</v>
      </c>
      <c r="I1892" s="21">
        <f>IF(AND(ISNUMBER(E1892),ISNUMBER(H1892)),E1892/H1892-1,"")</f>
        <v>-0.77980703784085059</v>
      </c>
      <c r="L1892"/>
      <c r="M1892"/>
      <c r="N1892" s="2">
        <v>43559</v>
      </c>
      <c r="O1892" s="21">
        <v>286.77999877929688</v>
      </c>
      <c r="P1892" s="21">
        <v>287.45999145507813</v>
      </c>
      <c r="Q1892" s="21">
        <v>286.010009765625</v>
      </c>
      <c r="R1892" s="21">
        <v>287.17999267578125</v>
      </c>
      <c r="S1892">
        <v>48997500</v>
      </c>
      <c r="T1892" s="16">
        <f>(SP500_Data[[#This Row],[Close]]-R1893)/R1893</f>
        <v>2.6533734111377754E-3</v>
      </c>
      <c r="U1892" s="21">
        <v>76610800</v>
      </c>
    </row>
    <row r="1893" spans="1:21" x14ac:dyDescent="0.25">
      <c r="A1893" s="2">
        <v>43558</v>
      </c>
      <c r="B1893" s="21">
        <v>119.86000061035156</v>
      </c>
      <c r="C1893" s="21">
        <v>120.43000030517578</v>
      </c>
      <c r="D1893" s="21">
        <v>119.15000152587891</v>
      </c>
      <c r="E1893" s="21">
        <v>119.97000122070313</v>
      </c>
      <c r="F1893" s="16">
        <f>(StockData[[#This Row],[Close]]-E1894)/E1894</f>
        <v>6.5441627931867551E-3</v>
      </c>
      <c r="G1893" s="21">
        <v>22860700</v>
      </c>
      <c r="H1893" s="21">
        <f>IF(ISNUMBER(E1893),MAX($E$2:E1893),"")</f>
        <v>542.07000732421875</v>
      </c>
      <c r="I1893" s="21">
        <f>IF(AND(ISNUMBER(E1893),ISNUMBER(H1893)),E1893/H1893-1,"")</f>
        <v>-0.77868172081148257</v>
      </c>
      <c r="L1893"/>
      <c r="M1893"/>
      <c r="N1893" s="2">
        <v>43558</v>
      </c>
      <c r="O1893" s="21">
        <v>287.32000732421875</v>
      </c>
      <c r="P1893" s="21">
        <v>287.760009765625</v>
      </c>
      <c r="Q1893" s="21">
        <v>285.75</v>
      </c>
      <c r="R1893" s="21">
        <v>286.42001342773438</v>
      </c>
      <c r="S1893">
        <v>68243200</v>
      </c>
      <c r="T1893" s="16">
        <f>(SP500_Data[[#This Row],[Close]]-R1894)/R1894</f>
        <v>1.5736343151740032E-3</v>
      </c>
      <c r="U1893" s="21">
        <v>59120800</v>
      </c>
    </row>
    <row r="1894" spans="1:21" x14ac:dyDescent="0.25">
      <c r="A1894" s="2">
        <v>43557</v>
      </c>
      <c r="B1894" s="21">
        <v>119.05999755859376</v>
      </c>
      <c r="C1894" s="21">
        <v>119.48000335693359</v>
      </c>
      <c r="D1894" s="21">
        <v>118.51999664306641</v>
      </c>
      <c r="E1894" s="21">
        <v>119.19000244140624</v>
      </c>
      <c r="F1894" s="16">
        <f>(StockData[[#This Row],[Close]]-E1895)/E1895</f>
        <v>1.4283801305226581E-3</v>
      </c>
      <c r="G1894" s="21">
        <v>18142300</v>
      </c>
      <c r="H1894" s="21">
        <f>IF(ISNUMBER(E1894),MAX($E$2:E1894),"")</f>
        <v>542.07000732421875</v>
      </c>
      <c r="I1894" s="21">
        <f>IF(AND(ISNUMBER(E1894),ISNUMBER(H1894)),E1894/H1894-1,"")</f>
        <v>-0.78012064709177453</v>
      </c>
      <c r="L1894"/>
      <c r="M1894"/>
      <c r="N1894" s="2">
        <v>43557</v>
      </c>
      <c r="O1894" s="21">
        <v>286.04000854492188</v>
      </c>
      <c r="P1894" s="21">
        <v>286.23001098632813</v>
      </c>
      <c r="Q1894" s="21">
        <v>285.08999633789063</v>
      </c>
      <c r="R1894" s="21">
        <v>285.97000122070313</v>
      </c>
      <c r="S1894">
        <v>40070400</v>
      </c>
      <c r="T1894" s="16">
        <f>(SP500_Data[[#This Row],[Close]]-R1895)/R1895</f>
        <v>4.8985290212753959E-4</v>
      </c>
      <c r="U1894" s="21">
        <v>97088700</v>
      </c>
    </row>
    <row r="1895" spans="1:21" x14ac:dyDescent="0.25">
      <c r="A1895" s="2">
        <v>43556</v>
      </c>
      <c r="B1895" s="21">
        <v>118.9499969482422</v>
      </c>
      <c r="C1895" s="21">
        <v>119.11000061035156</v>
      </c>
      <c r="D1895" s="21">
        <v>118.09999847412109</v>
      </c>
      <c r="E1895" s="21">
        <v>119.01999664306641</v>
      </c>
      <c r="F1895" s="16">
        <f>(StockData[[#This Row],[Close]]-E1896)/E1896</f>
        <v>9.1571492225186474E-3</v>
      </c>
      <c r="G1895" s="21">
        <v>22789100</v>
      </c>
      <c r="H1895" s="21">
        <f>IF(ISNUMBER(E1895),MAX($E$2:E1895),"")</f>
        <v>542.07000732421875</v>
      </c>
      <c r="I1895" s="21">
        <f>IF(AND(ISNUMBER(E1895),ISNUMBER(H1895)),E1895/H1895-1,"")</f>
        <v>-0.78043427041725422</v>
      </c>
      <c r="L1895"/>
      <c r="M1895"/>
      <c r="N1895" s="2">
        <v>43556</v>
      </c>
      <c r="O1895" s="21">
        <v>284.70001220703125</v>
      </c>
      <c r="P1895" s="21">
        <v>286.16000366210938</v>
      </c>
      <c r="Q1895" s="21">
        <v>284.39999389648438</v>
      </c>
      <c r="R1895" s="21">
        <v>285.82998657226563</v>
      </c>
      <c r="S1895">
        <v>77617900</v>
      </c>
      <c r="T1895" s="16">
        <f>(SP500_Data[[#This Row],[Close]]-R1896)/R1896</f>
        <v>1.1859159783520531E-2</v>
      </c>
      <c r="U1895" s="21">
        <v>83234400</v>
      </c>
    </row>
    <row r="1896" spans="1:21" x14ac:dyDescent="0.25">
      <c r="A1896" s="2">
        <v>43553</v>
      </c>
      <c r="B1896" s="21">
        <v>118.06999969482422</v>
      </c>
      <c r="C1896" s="21">
        <v>118.31999969482422</v>
      </c>
      <c r="D1896" s="21">
        <v>116.95999908447266</v>
      </c>
      <c r="E1896" s="21">
        <v>117.94000244140624</v>
      </c>
      <c r="F1896" s="16">
        <f>(StockData[[#This Row],[Close]]-E1897)/E1897</f>
        <v>8.6376647019109597E-3</v>
      </c>
      <c r="G1896" s="21">
        <v>25399800</v>
      </c>
      <c r="H1896" s="21">
        <f>IF(ISNUMBER(E1896),MAX($E$2:E1896),"")</f>
        <v>542.07000732421875</v>
      </c>
      <c r="I1896" s="21">
        <f>IF(AND(ISNUMBER(E1896),ISNUMBER(H1896)),E1896/H1896-1,"")</f>
        <v>-0.782426622303667</v>
      </c>
      <c r="L1896"/>
      <c r="M1896"/>
      <c r="N1896" s="2">
        <v>43553</v>
      </c>
      <c r="O1896" s="21">
        <v>282.3900146484375</v>
      </c>
      <c r="P1896" s="21">
        <v>282.83999633789063</v>
      </c>
      <c r="Q1896" s="21">
        <v>281.1400146484375</v>
      </c>
      <c r="R1896" s="21">
        <v>282.48001098632813</v>
      </c>
      <c r="S1896">
        <v>82186800</v>
      </c>
      <c r="T1896" s="16">
        <f>(SP500_Data[[#This Row],[Close]]-R1897)/R1897</f>
        <v>6.3055095476829701E-3</v>
      </c>
      <c r="U1896" s="21">
        <v>65277200</v>
      </c>
    </row>
    <row r="1897" spans="1:21" x14ac:dyDescent="0.25">
      <c r="A1897" s="2">
        <v>43552</v>
      </c>
      <c r="B1897" s="21">
        <v>117.44000244140624</v>
      </c>
      <c r="C1897" s="21">
        <v>117.58000183105467</v>
      </c>
      <c r="D1897" s="21">
        <v>116.12999725341795</v>
      </c>
      <c r="E1897" s="21">
        <v>116.93000030517578</v>
      </c>
      <c r="F1897" s="16">
        <f>(StockData[[#This Row],[Close]]-E1898)/E1898</f>
        <v>1.3702463535942538E-3</v>
      </c>
      <c r="G1897" s="21">
        <v>18334800</v>
      </c>
      <c r="H1897" s="21">
        <f>IF(ISNUMBER(E1897),MAX($E$2:E1897),"")</f>
        <v>542.07000732421875</v>
      </c>
      <c r="I1897" s="21">
        <f>IF(AND(ISNUMBER(E1897),ISNUMBER(H1897)),E1897/H1897-1,"")</f>
        <v>-0.7842898542157517</v>
      </c>
      <c r="L1897"/>
      <c r="M1897"/>
      <c r="N1897" s="2">
        <v>43552</v>
      </c>
      <c r="O1897" s="21">
        <v>280.35000610351563</v>
      </c>
      <c r="P1897" s="21">
        <v>281.20999145507813</v>
      </c>
      <c r="Q1897" s="21">
        <v>279.07000732421875</v>
      </c>
      <c r="R1897" s="21">
        <v>280.70999145507813</v>
      </c>
      <c r="S1897">
        <v>56238500</v>
      </c>
      <c r="T1897" s="16">
        <f>(SP500_Data[[#This Row],[Close]]-R1898)/R1898</f>
        <v>3.7904437036609417E-3</v>
      </c>
      <c r="U1897" s="21">
        <v>72270200</v>
      </c>
    </row>
    <row r="1898" spans="1:21" x14ac:dyDescent="0.25">
      <c r="A1898" s="2">
        <v>43551</v>
      </c>
      <c r="B1898" s="21">
        <v>117.87999725341795</v>
      </c>
      <c r="C1898" s="21">
        <v>118.20999908447266</v>
      </c>
      <c r="D1898" s="21">
        <v>115.51999664306641</v>
      </c>
      <c r="E1898" s="21">
        <v>116.76999664306641</v>
      </c>
      <c r="F1898" s="16">
        <f>(StockData[[#This Row],[Close]]-E1899)/E1899</f>
        <v>-9.6684503743197855E-3</v>
      </c>
      <c r="G1898" s="21">
        <v>22733400</v>
      </c>
      <c r="H1898" s="21">
        <f>IF(ISNUMBER(E1898),MAX($E$2:E1898),"")</f>
        <v>542.07000732421875</v>
      </c>
      <c r="I1898" s="21">
        <f>IF(AND(ISNUMBER(E1898),ISNUMBER(H1898)),E1898/H1898-1,"")</f>
        <v>-0.78458502579866063</v>
      </c>
      <c r="L1898"/>
      <c r="M1898"/>
      <c r="N1898" s="2">
        <v>43551</v>
      </c>
      <c r="O1898" s="21">
        <v>281.1099853515625</v>
      </c>
      <c r="P1898" s="21">
        <v>281.760009765625</v>
      </c>
      <c r="Q1898" s="21">
        <v>277.92999267578125</v>
      </c>
      <c r="R1898" s="21">
        <v>279.64999389648438</v>
      </c>
      <c r="S1898">
        <v>72224700</v>
      </c>
      <c r="T1898" s="16">
        <f>(SP500_Data[[#This Row],[Close]]-R1899)/R1899</f>
        <v>-5.229088098448284E-3</v>
      </c>
      <c r="U1898" s="21">
        <v>68021400</v>
      </c>
    </row>
    <row r="1899" spans="1:21" x14ac:dyDescent="0.25">
      <c r="A1899" s="2">
        <v>43550</v>
      </c>
      <c r="B1899" s="21">
        <v>118.62000274658205</v>
      </c>
      <c r="C1899" s="21">
        <v>118.70999908447266</v>
      </c>
      <c r="D1899" s="21">
        <v>116.84999847412109</v>
      </c>
      <c r="E1899" s="21">
        <v>117.91000366210938</v>
      </c>
      <c r="F1899" s="16">
        <f>(StockData[[#This Row],[Close]]-E1900)/E1900</f>
        <v>2.1247662095773734E-3</v>
      </c>
      <c r="G1899" s="21">
        <v>26097700</v>
      </c>
      <c r="H1899" s="21">
        <f>IF(ISNUMBER(E1899),MAX($E$2:E1899),"")</f>
        <v>542.07000732421875</v>
      </c>
      <c r="I1899" s="21">
        <f>IF(AND(ISNUMBER(E1899),ISNUMBER(H1899)),E1899/H1899-1,"")</f>
        <v>-0.78248196345682353</v>
      </c>
      <c r="L1899"/>
      <c r="M1899"/>
      <c r="N1899" s="2">
        <v>43550</v>
      </c>
      <c r="O1899" s="21">
        <v>280.989990234375</v>
      </c>
      <c r="P1899" s="21">
        <v>282.17999267578125</v>
      </c>
      <c r="Q1899" s="21">
        <v>279.55999755859375</v>
      </c>
      <c r="R1899" s="21">
        <v>281.1199951171875</v>
      </c>
      <c r="S1899">
        <v>68125900</v>
      </c>
      <c r="T1899" s="16">
        <f>(SP500_Data[[#This Row],[Close]]-R1900)/R1900</f>
        <v>7.4540800909227815E-3</v>
      </c>
      <c r="U1899" s="21">
        <v>75788900</v>
      </c>
    </row>
    <row r="1900" spans="1:21" x14ac:dyDescent="0.25">
      <c r="A1900" s="2">
        <v>43549</v>
      </c>
      <c r="B1900" s="21">
        <v>116.55999755859376</v>
      </c>
      <c r="C1900" s="21">
        <v>118.01000213623048</v>
      </c>
      <c r="D1900" s="21">
        <v>116.31999969482422</v>
      </c>
      <c r="E1900" s="21">
        <v>117.66000366210938</v>
      </c>
      <c r="F1900" s="16">
        <f>(StockData[[#This Row],[Close]]-E1901)/E1901</f>
        <v>5.2114531776803405E-3</v>
      </c>
      <c r="G1900" s="21">
        <v>27067100</v>
      </c>
      <c r="H1900" s="21">
        <f>IF(ISNUMBER(E1900),MAX($E$2:E1900),"")</f>
        <v>542.07000732421875</v>
      </c>
      <c r="I1900" s="21">
        <f>IF(AND(ISNUMBER(E1900),ISNUMBER(H1900)),E1900/H1900-1,"")</f>
        <v>-0.78294315849920193</v>
      </c>
      <c r="L1900"/>
      <c r="M1900"/>
      <c r="N1900" s="2">
        <v>43549</v>
      </c>
      <c r="O1900" s="21">
        <v>278.8699951171875</v>
      </c>
      <c r="P1900" s="21">
        <v>280.19000244140625</v>
      </c>
      <c r="Q1900" s="21">
        <v>277.6400146484375</v>
      </c>
      <c r="R1900" s="21">
        <v>279.04000854492188</v>
      </c>
      <c r="S1900">
        <v>85575200</v>
      </c>
      <c r="T1900" s="16">
        <f>(SP500_Data[[#This Row],[Close]]-R1901)/R1901</f>
        <v>-7.5198372454118173E-4</v>
      </c>
      <c r="U1900" s="21">
        <v>95482000</v>
      </c>
    </row>
    <row r="1901" spans="1:21" x14ac:dyDescent="0.25">
      <c r="A1901" s="2">
        <v>43546</v>
      </c>
      <c r="B1901" s="21">
        <v>119.5</v>
      </c>
      <c r="C1901" s="21">
        <v>119.58999633789063</v>
      </c>
      <c r="D1901" s="21">
        <v>117.04000091552734</v>
      </c>
      <c r="E1901" s="21">
        <v>117.0500030517578</v>
      </c>
      <c r="F1901" s="16">
        <f>(StockData[[#This Row],[Close]]-E1902)/E1902</f>
        <v>-2.6368309239373226E-2</v>
      </c>
      <c r="G1901" s="21">
        <v>33624500</v>
      </c>
      <c r="H1901" s="21">
        <f>IF(ISNUMBER(E1901),MAX($E$2:E1901),"")</f>
        <v>542.07000732421875</v>
      </c>
      <c r="I1901" s="21">
        <f>IF(AND(ISNUMBER(E1901),ISNUMBER(H1901)),E1901/H1901-1,"")</f>
        <v>-0.78406847552856995</v>
      </c>
      <c r="L1901"/>
      <c r="M1901"/>
      <c r="N1901" s="2">
        <v>43546</v>
      </c>
      <c r="O1901" s="21">
        <v>283.22000122070313</v>
      </c>
      <c r="P1901" s="21">
        <v>283.79998779296875</v>
      </c>
      <c r="Q1901" s="21">
        <v>279.17999267578125</v>
      </c>
      <c r="R1901" s="21">
        <v>279.25</v>
      </c>
      <c r="S1901">
        <v>122659300</v>
      </c>
      <c r="T1901" s="16">
        <f>(SP500_Data[[#This Row],[Close]]-R1902)/R1902</f>
        <v>-1.9246341358063794E-2</v>
      </c>
      <c r="U1901" s="21">
        <v>58347800</v>
      </c>
    </row>
    <row r="1902" spans="1:21" x14ac:dyDescent="0.25">
      <c r="A1902" s="2">
        <v>43545</v>
      </c>
      <c r="B1902" s="21">
        <v>117.13999938964844</v>
      </c>
      <c r="C1902" s="21">
        <v>120.81999969482422</v>
      </c>
      <c r="D1902" s="21">
        <v>117.08999633789063</v>
      </c>
      <c r="E1902" s="21">
        <v>120.22000122070313</v>
      </c>
      <c r="F1902" s="16">
        <f>(StockData[[#This Row],[Close]]-E1903)/E1903</f>
        <v>2.2974852406073627E-2</v>
      </c>
      <c r="G1902" s="21">
        <v>29854400</v>
      </c>
      <c r="H1902" s="21">
        <f>IF(ISNUMBER(E1902),MAX($E$2:E1902),"")</f>
        <v>542.07000732421875</v>
      </c>
      <c r="I1902" s="21">
        <f>IF(AND(ISNUMBER(E1902),ISNUMBER(H1902)),E1902/H1902-1,"")</f>
        <v>-0.77822052576910417</v>
      </c>
      <c r="L1902"/>
      <c r="M1902"/>
      <c r="N1902" s="2">
        <v>43545</v>
      </c>
      <c r="O1902" s="21">
        <v>280.6400146484375</v>
      </c>
      <c r="P1902" s="21">
        <v>285.17999267578125</v>
      </c>
      <c r="Q1902" s="21">
        <v>280.58999633789063</v>
      </c>
      <c r="R1902" s="21">
        <v>284.73001098632813</v>
      </c>
      <c r="S1902">
        <v>79550400</v>
      </c>
      <c r="T1902" s="16">
        <f>(SP500_Data[[#This Row],[Close]]-R1903)/R1903</f>
        <v>1.1294701940096446E-2</v>
      </c>
      <c r="U1902" s="21">
        <v>79552800</v>
      </c>
    </row>
    <row r="1903" spans="1:21" x14ac:dyDescent="0.25">
      <c r="A1903" s="2">
        <v>43544</v>
      </c>
      <c r="B1903" s="21">
        <v>117.38999938964844</v>
      </c>
      <c r="C1903" s="21">
        <v>118.75</v>
      </c>
      <c r="D1903" s="21">
        <v>116.70999908447266</v>
      </c>
      <c r="E1903" s="21">
        <v>117.51999664306641</v>
      </c>
      <c r="F1903" s="16">
        <f>(StockData[[#This Row],[Close]]-E1904)/E1904</f>
        <v>-1.1050138642276469E-3</v>
      </c>
      <c r="G1903" s="21">
        <v>28113300</v>
      </c>
      <c r="H1903" s="21">
        <f>IF(ISNUMBER(E1903),MAX($E$2:E1903),"")</f>
        <v>542.07000732421875</v>
      </c>
      <c r="I1903" s="21">
        <f>IF(AND(ISNUMBER(E1903),ISNUMBER(H1903)),E1903/H1903-1,"")</f>
        <v>-0.7832014406715252</v>
      </c>
      <c r="L1903"/>
      <c r="M1903"/>
      <c r="N1903" s="2">
        <v>43544</v>
      </c>
      <c r="O1903" s="21">
        <v>282.16000366210938</v>
      </c>
      <c r="P1903" s="21">
        <v>283.5</v>
      </c>
      <c r="Q1903" s="21">
        <v>280.32000732421875</v>
      </c>
      <c r="R1903" s="21">
        <v>281.54998779296875</v>
      </c>
      <c r="S1903">
        <v>84609200</v>
      </c>
      <c r="T1903" s="16">
        <f>(SP500_Data[[#This Row],[Close]]-R1904)/R1904</f>
        <v>-3.0099366922337841E-3</v>
      </c>
      <c r="U1903" s="21">
        <v>60744800</v>
      </c>
    </row>
    <row r="1904" spans="1:21" x14ac:dyDescent="0.25">
      <c r="A1904" s="2">
        <v>43543</v>
      </c>
      <c r="B1904" s="21">
        <v>118.08999633789063</v>
      </c>
      <c r="C1904" s="21">
        <v>118.44000244140624</v>
      </c>
      <c r="D1904" s="21">
        <v>116.98999786376952</v>
      </c>
      <c r="E1904" s="21">
        <v>117.65000152587891</v>
      </c>
      <c r="F1904" s="16">
        <f>(StockData[[#This Row],[Close]]-E1905)/E1905</f>
        <v>6.8046126786040491E-4</v>
      </c>
      <c r="G1904" s="21">
        <v>37588700</v>
      </c>
      <c r="H1904" s="21">
        <f>IF(ISNUMBER(E1904),MAX($E$2:E1904),"")</f>
        <v>542.07000732421875</v>
      </c>
      <c r="I1904" s="21">
        <f>IF(AND(ISNUMBER(E1904),ISNUMBER(H1904)),E1904/H1904-1,"")</f>
        <v>-0.78296161024177269</v>
      </c>
      <c r="L1904"/>
      <c r="M1904"/>
      <c r="N1904" s="2">
        <v>43543</v>
      </c>
      <c r="O1904" s="21">
        <v>283.510009765625</v>
      </c>
      <c r="P1904" s="21">
        <v>284.3599853515625</v>
      </c>
      <c r="Q1904" s="21">
        <v>281.41000366210938</v>
      </c>
      <c r="R1904" s="21">
        <v>282.39999389648438</v>
      </c>
      <c r="S1904">
        <v>90268100</v>
      </c>
      <c r="T1904" s="16">
        <f>(SP500_Data[[#This Row],[Close]]-R1905)/R1905</f>
        <v>2.479627653750156E-4</v>
      </c>
      <c r="U1904" s="21">
        <v>85782500</v>
      </c>
    </row>
    <row r="1905" spans="1:21" x14ac:dyDescent="0.25">
      <c r="A1905" s="2">
        <v>43542</v>
      </c>
      <c r="B1905" s="21">
        <v>116.16999816894533</v>
      </c>
      <c r="C1905" s="21">
        <v>117.61000061035156</v>
      </c>
      <c r="D1905" s="21">
        <v>116.0500030517578</v>
      </c>
      <c r="E1905" s="21">
        <v>117.56999969482422</v>
      </c>
      <c r="F1905" s="16">
        <f>(StockData[[#This Row],[Close]]-E1906)/E1906</f>
        <v>1.4321421622536721E-2</v>
      </c>
      <c r="G1905" s="21">
        <v>31207600</v>
      </c>
      <c r="H1905" s="21">
        <f>IF(ISNUMBER(E1905),MAX($E$2:E1905),"")</f>
        <v>542.07000732421875</v>
      </c>
      <c r="I1905" s="21">
        <f>IF(AND(ISNUMBER(E1905),ISNUMBER(H1905)),E1905/H1905-1,"")</f>
        <v>-0.78310919603322726</v>
      </c>
      <c r="L1905"/>
      <c r="M1905"/>
      <c r="N1905" s="2">
        <v>43542</v>
      </c>
      <c r="O1905" s="21">
        <v>281.54998779296875</v>
      </c>
      <c r="P1905" s="21">
        <v>282.66000366210938</v>
      </c>
      <c r="Q1905" s="21">
        <v>281.29998779296875</v>
      </c>
      <c r="R1905" s="21">
        <v>282.32998657226563</v>
      </c>
      <c r="S1905">
        <v>62199800</v>
      </c>
      <c r="T1905" s="16">
        <f>(SP500_Data[[#This Row],[Close]]-R1906)/R1906</f>
        <v>3.6258541200954743E-3</v>
      </c>
      <c r="U1905" s="21">
        <v>104012100</v>
      </c>
    </row>
    <row r="1906" spans="1:21" x14ac:dyDescent="0.25">
      <c r="A1906" s="2">
        <v>43539</v>
      </c>
      <c r="B1906" s="21">
        <v>115.33999633789063</v>
      </c>
      <c r="C1906" s="21">
        <v>117.25</v>
      </c>
      <c r="D1906" s="21">
        <v>114.58999633789063</v>
      </c>
      <c r="E1906" s="21">
        <v>115.91000366210938</v>
      </c>
      <c r="F1906" s="16">
        <f>(StockData[[#This Row],[Close]]-E1907)/E1907</f>
        <v>1.1519394069325692E-2</v>
      </c>
      <c r="G1906" s="21">
        <v>54681100</v>
      </c>
      <c r="H1906" s="21">
        <f>IF(ISNUMBER(E1906),MAX($E$2:E1906),"")</f>
        <v>542.07000732421875</v>
      </c>
      <c r="I1906" s="21">
        <f>IF(AND(ISNUMBER(E1906),ISNUMBER(H1906)),E1906/H1906-1,"")</f>
        <v>-0.78617152379585142</v>
      </c>
      <c r="L1906"/>
      <c r="M1906"/>
      <c r="N1906" s="2">
        <v>43539</v>
      </c>
      <c r="O1906" s="21">
        <v>280.54000854492188</v>
      </c>
      <c r="P1906" s="21">
        <v>282.20999145507813</v>
      </c>
      <c r="Q1906" s="21">
        <v>280.32998657226563</v>
      </c>
      <c r="R1906" s="21">
        <v>281.30999755859375</v>
      </c>
      <c r="S1906">
        <v>81309000</v>
      </c>
      <c r="T1906" s="16">
        <f>(SP500_Data[[#This Row],[Close]]-R1907)/R1907</f>
        <v>5.3348233934665077E-4</v>
      </c>
      <c r="U1906" s="21">
        <v>92473700</v>
      </c>
    </row>
    <row r="1907" spans="1:21" x14ac:dyDescent="0.25">
      <c r="A1907" s="2">
        <v>43538</v>
      </c>
      <c r="B1907" s="21">
        <v>114.54000091552734</v>
      </c>
      <c r="C1907" s="21">
        <v>115.1999969482422</v>
      </c>
      <c r="D1907" s="21">
        <v>114.33000183105467</v>
      </c>
      <c r="E1907" s="21">
        <v>114.58999633789063</v>
      </c>
      <c r="F1907" s="16">
        <f>(StockData[[#This Row],[Close]]-E1908)/E1908</f>
        <v>7.8599421738537113E-4</v>
      </c>
      <c r="G1907" s="21">
        <v>30763400</v>
      </c>
      <c r="H1907" s="21">
        <f>IF(ISNUMBER(E1907),MAX($E$2:E1907),"")</f>
        <v>542.07000732421875</v>
      </c>
      <c r="I1907" s="21">
        <f>IF(AND(ISNUMBER(E1907),ISNUMBER(H1907)),E1907/H1907-1,"")</f>
        <v>-0.78860664713118334</v>
      </c>
      <c r="L1907"/>
      <c r="M1907"/>
      <c r="N1907" s="2">
        <v>43538</v>
      </c>
      <c r="O1907" s="21">
        <v>281.3699951171875</v>
      </c>
      <c r="P1907" s="21">
        <v>281.83999633789063</v>
      </c>
      <c r="Q1907" s="21">
        <v>280.67001342773438</v>
      </c>
      <c r="R1907" s="21">
        <v>281.16000366210938</v>
      </c>
      <c r="S1907">
        <v>67518400</v>
      </c>
      <c r="T1907" s="16">
        <f>(SP500_Data[[#This Row],[Close]]-R1908)/R1908</f>
        <v>-6.3976924050669984E-4</v>
      </c>
      <c r="U1907" s="21">
        <v>66136300</v>
      </c>
    </row>
    <row r="1908" spans="1:21" x14ac:dyDescent="0.25">
      <c r="A1908" s="2">
        <v>43537</v>
      </c>
      <c r="B1908" s="21">
        <v>114.12999725341795</v>
      </c>
      <c r="C1908" s="21">
        <v>115</v>
      </c>
      <c r="D1908" s="21">
        <v>113.77999877929688</v>
      </c>
      <c r="E1908" s="21">
        <v>114.5</v>
      </c>
      <c r="F1908" s="16">
        <f>(StockData[[#This Row],[Close]]-E1909)/E1909</f>
        <v>7.7450909359745362E-3</v>
      </c>
      <c r="G1908" s="21">
        <v>35513800</v>
      </c>
      <c r="H1908" s="21">
        <f>IF(ISNUMBER(E1908),MAX($E$2:E1908),"")</f>
        <v>542.07000732421875</v>
      </c>
      <c r="I1908" s="21">
        <f>IF(AND(ISNUMBER(E1908),ISNUMBER(H1908)),E1908/H1908-1,"")</f>
        <v>-0.78877267059065281</v>
      </c>
      <c r="L1908"/>
      <c r="M1908"/>
      <c r="N1908" s="2">
        <v>43537</v>
      </c>
      <c r="O1908" s="21">
        <v>280.48001098632813</v>
      </c>
      <c r="P1908" s="21">
        <v>282.3800048828125</v>
      </c>
      <c r="Q1908" s="21">
        <v>280.29998779296875</v>
      </c>
      <c r="R1908" s="21">
        <v>281.33999633789063</v>
      </c>
      <c r="S1908">
        <v>80639200</v>
      </c>
      <c r="T1908" s="16">
        <f>(SP500_Data[[#This Row],[Close]]-R1909)/R1909</f>
        <v>6.6192213251152392E-3</v>
      </c>
      <c r="U1908" s="21">
        <v>85613700</v>
      </c>
    </row>
    <row r="1909" spans="1:21" x14ac:dyDescent="0.25">
      <c r="A1909" s="2">
        <v>43536</v>
      </c>
      <c r="B1909" s="21">
        <v>112.81999969482422</v>
      </c>
      <c r="C1909" s="21">
        <v>113.98999786376952</v>
      </c>
      <c r="D1909" s="21">
        <v>112.65000152587891</v>
      </c>
      <c r="E1909" s="21">
        <v>113.62000274658205</v>
      </c>
      <c r="F1909" s="16">
        <f>(StockData[[#This Row],[Close]]-E1910)/E1910</f>
        <v>7.0016919498971141E-3</v>
      </c>
      <c r="G1909" s="21">
        <v>26132700</v>
      </c>
      <c r="H1909" s="21">
        <f>IF(ISNUMBER(E1909),MAX($E$2:E1909),"")</f>
        <v>542.07000732421875</v>
      </c>
      <c r="I1909" s="21">
        <f>IF(AND(ISNUMBER(E1909),ISNUMBER(H1909)),E1909/H1909-1,"")</f>
        <v>-0.79039607207298501</v>
      </c>
      <c r="L1909"/>
      <c r="M1909"/>
      <c r="N1909" s="2">
        <v>43536</v>
      </c>
      <c r="O1909" s="21">
        <v>279.05999755859375</v>
      </c>
      <c r="P1909" s="21">
        <v>280.07000732421875</v>
      </c>
      <c r="Q1909" s="21">
        <v>278.85000610351563</v>
      </c>
      <c r="R1909" s="21">
        <v>279.489990234375</v>
      </c>
      <c r="S1909">
        <v>79667500</v>
      </c>
      <c r="T1909" s="16">
        <f>(SP500_Data[[#This Row],[Close]]-R1910)/R1910</f>
        <v>3.7709660385084397E-3</v>
      </c>
      <c r="U1909" s="21">
        <v>96883400</v>
      </c>
    </row>
    <row r="1910" spans="1:21" x14ac:dyDescent="0.25">
      <c r="A1910" s="2">
        <v>43535</v>
      </c>
      <c r="B1910" s="21">
        <v>110.98999786376952</v>
      </c>
      <c r="C1910" s="21">
        <v>112.9499969482422</v>
      </c>
      <c r="D1910" s="21">
        <v>110.98000335693359</v>
      </c>
      <c r="E1910" s="21">
        <v>112.83000183105467</v>
      </c>
      <c r="F1910" s="16">
        <f>(StockData[[#This Row],[Close]]-E1911)/E1911</f>
        <v>2.099357207471796E-2</v>
      </c>
      <c r="G1910" s="21">
        <v>26491600</v>
      </c>
      <c r="H1910" s="21">
        <f>IF(ISNUMBER(E1910),MAX($E$2:E1910),"")</f>
        <v>542.07000732421875</v>
      </c>
      <c r="I1910" s="21">
        <f>IF(AND(ISNUMBER(E1910),ISNUMBER(H1910)),E1910/H1910-1,"")</f>
        <v>-0.79185345009584773</v>
      </c>
      <c r="L1910"/>
      <c r="M1910"/>
      <c r="N1910" s="2">
        <v>43535</v>
      </c>
      <c r="O1910" s="21">
        <v>275.260009765625</v>
      </c>
      <c r="P1910" s="21">
        <v>278.6199951171875</v>
      </c>
      <c r="Q1910" s="21">
        <v>275.23001098632813</v>
      </c>
      <c r="R1910" s="21">
        <v>278.44000244140625</v>
      </c>
      <c r="S1910">
        <v>65098900</v>
      </c>
      <c r="T1910" s="16">
        <f>(SP500_Data[[#This Row],[Close]]-R1911)/R1911</f>
        <v>1.4501242841361627E-2</v>
      </c>
      <c r="U1910" s="21">
        <v>59204100</v>
      </c>
    </row>
    <row r="1911" spans="1:21" x14ac:dyDescent="0.25">
      <c r="A1911" s="2">
        <v>43532</v>
      </c>
      <c r="B1911" s="21">
        <v>109.16000366210938</v>
      </c>
      <c r="C1911" s="21">
        <v>110.70999908447266</v>
      </c>
      <c r="D1911" s="21">
        <v>108.8000030517578</v>
      </c>
      <c r="E1911" s="21">
        <v>110.51000213623048</v>
      </c>
      <c r="F1911" s="16">
        <f>(StockData[[#This Row],[Close]]-E1912)/E1912</f>
        <v>1.0870798735895131E-3</v>
      </c>
      <c r="G1911" s="21">
        <v>22818400</v>
      </c>
      <c r="H1911" s="21">
        <f>IF(ISNUMBER(E1911),MAX($E$2:E1911),"")</f>
        <v>542.07000732421875</v>
      </c>
      <c r="I1911" s="21">
        <f>IF(AND(ISNUMBER(E1911),ISNUMBER(H1911)),E1911/H1911-1,"")</f>
        <v>-0.79613333952613785</v>
      </c>
      <c r="L1911"/>
      <c r="M1911"/>
      <c r="N1911" s="2">
        <v>43532</v>
      </c>
      <c r="O1911" s="21">
        <v>272.94000244140625</v>
      </c>
      <c r="P1911" s="21">
        <v>274.64999389648438</v>
      </c>
      <c r="Q1911" s="21">
        <v>272.42001342773438</v>
      </c>
      <c r="R1911" s="21">
        <v>274.45999145507813</v>
      </c>
      <c r="S1911">
        <v>85795800</v>
      </c>
      <c r="T1911" s="16">
        <f>(SP500_Data[[#This Row],[Close]]-R1912)/R1912</f>
        <v>-1.9999937857375573E-3</v>
      </c>
      <c r="U1911" s="21">
        <v>86030300</v>
      </c>
    </row>
    <row r="1912" spans="1:21" x14ac:dyDescent="0.25">
      <c r="A1912" s="2">
        <v>43531</v>
      </c>
      <c r="B1912" s="21">
        <v>111.40000152587891</v>
      </c>
      <c r="C1912" s="21">
        <v>111.5500030517578</v>
      </c>
      <c r="D1912" s="21">
        <v>109.87000274658205</v>
      </c>
      <c r="E1912" s="21">
        <v>110.38999938964844</v>
      </c>
      <c r="F1912" s="16">
        <f>(StockData[[#This Row],[Close]]-E1913)/E1913</f>
        <v>-1.2170027833123601E-2</v>
      </c>
      <c r="G1912" s="21">
        <v>25339000</v>
      </c>
      <c r="H1912" s="21">
        <f>IF(ISNUMBER(E1912),MAX($E$2:E1912),"")</f>
        <v>542.07000732421875</v>
      </c>
      <c r="I1912" s="21">
        <f>IF(AND(ISNUMBER(E1912),ISNUMBER(H1912)),E1912/H1912-1,"")</f>
        <v>-0.7963547182133196</v>
      </c>
      <c r="L1912"/>
      <c r="M1912"/>
      <c r="N1912" s="2">
        <v>43531</v>
      </c>
      <c r="O1912" s="21">
        <v>276.82998657226563</v>
      </c>
      <c r="P1912" s="21">
        <v>276.989990234375</v>
      </c>
      <c r="Q1912" s="21">
        <v>274.07000732421875</v>
      </c>
      <c r="R1912" s="21">
        <v>275.010009765625</v>
      </c>
      <c r="S1912">
        <v>94885100</v>
      </c>
      <c r="T1912" s="16">
        <f>(SP500_Data[[#This Row],[Close]]-R1913)/R1913</f>
        <v>-8.3654019362096425E-3</v>
      </c>
      <c r="U1912" s="21">
        <v>115531200</v>
      </c>
    </row>
    <row r="1913" spans="1:21" x14ac:dyDescent="0.25">
      <c r="A1913" s="2">
        <v>43530</v>
      </c>
      <c r="B1913" s="21">
        <v>111.87000274658205</v>
      </c>
      <c r="C1913" s="21">
        <v>112.66000366210938</v>
      </c>
      <c r="D1913" s="21">
        <v>111.43000030517578</v>
      </c>
      <c r="E1913" s="21">
        <v>111.75</v>
      </c>
      <c r="F1913" s="16">
        <f>(StockData[[#This Row],[Close]]-E1914)/E1914</f>
        <v>4.4765490710772283E-4</v>
      </c>
      <c r="G1913" s="21">
        <v>17687000</v>
      </c>
      <c r="H1913" s="21">
        <f>IF(ISNUMBER(E1913),MAX($E$2:E1913),"")</f>
        <v>542.07000732421875</v>
      </c>
      <c r="I1913" s="21">
        <f>IF(AND(ISNUMBER(E1913),ISNUMBER(H1913)),E1913/H1913-1,"")</f>
        <v>-0.79384581605681614</v>
      </c>
      <c r="L1913"/>
      <c r="M1913"/>
      <c r="N1913" s="2">
        <v>43530</v>
      </c>
      <c r="O1913" s="21">
        <v>279.14999389648438</v>
      </c>
      <c r="P1913" s="21">
        <v>279.16000366210938</v>
      </c>
      <c r="Q1913" s="21">
        <v>276.97000122070313</v>
      </c>
      <c r="R1913" s="21">
        <v>277.32998657226563</v>
      </c>
      <c r="S1913">
        <v>75039800</v>
      </c>
      <c r="T1913" s="16">
        <f>(SP500_Data[[#This Row],[Close]]-R1914)/R1914</f>
        <v>-6.0569224713267426E-3</v>
      </c>
      <c r="U1913" s="21">
        <v>127900300</v>
      </c>
    </row>
    <row r="1914" spans="1:21" x14ac:dyDescent="0.25">
      <c r="A1914" s="2">
        <v>43529</v>
      </c>
      <c r="B1914" s="21">
        <v>112.25</v>
      </c>
      <c r="C1914" s="21">
        <v>112.38999938964844</v>
      </c>
      <c r="D1914" s="21">
        <v>111.23000335693359</v>
      </c>
      <c r="E1914" s="21">
        <v>111.6999969482422</v>
      </c>
      <c r="F1914" s="16">
        <f>(StockData[[#This Row],[Close]]-E1915)/E1915</f>
        <v>-4.9884658590038161E-3</v>
      </c>
      <c r="G1914" s="21">
        <v>19538300</v>
      </c>
      <c r="H1914" s="21">
        <f>IF(ISNUMBER(E1914),MAX($E$2:E1914),"")</f>
        <v>542.07000732421875</v>
      </c>
      <c r="I1914" s="21">
        <f>IF(AND(ISNUMBER(E1914),ISNUMBER(H1914)),E1914/H1914-1,"")</f>
        <v>-0.79393806069511408</v>
      </c>
      <c r="L1914"/>
      <c r="M1914"/>
      <c r="N1914" s="2">
        <v>43529</v>
      </c>
      <c r="O1914" s="21">
        <v>279.54000854492188</v>
      </c>
      <c r="P1914" s="21">
        <v>279.760009765625</v>
      </c>
      <c r="Q1914" s="21">
        <v>278.41000366210938</v>
      </c>
      <c r="R1914" s="21">
        <v>279.01998901367188</v>
      </c>
      <c r="S1914">
        <v>59114600</v>
      </c>
      <c r="T1914" s="16">
        <f>(SP500_Data[[#This Row],[Close]]-R1915)/R1915</f>
        <v>-1.3600747713448018E-3</v>
      </c>
      <c r="U1914" s="21">
        <v>96118400</v>
      </c>
    </row>
    <row r="1915" spans="1:21" x14ac:dyDescent="0.25">
      <c r="A1915" s="2">
        <v>43528</v>
      </c>
      <c r="B1915" s="21">
        <v>113.01999664306641</v>
      </c>
      <c r="C1915" s="21">
        <v>113.25</v>
      </c>
      <c r="D1915" s="21">
        <v>110.8000030517578</v>
      </c>
      <c r="E1915" s="21">
        <v>112.26000213623048</v>
      </c>
      <c r="F1915" s="16">
        <f>(StockData[[#This Row],[Close]]-E1916)/E1916</f>
        <v>-2.3993303651938338E-3</v>
      </c>
      <c r="G1915" s="21">
        <v>26608000</v>
      </c>
      <c r="H1915" s="21">
        <f>IF(ISNUMBER(E1915),MAX($E$2:E1915),"")</f>
        <v>542.07000732421875</v>
      </c>
      <c r="I1915" s="21">
        <f>IF(AND(ISNUMBER(E1915),ISNUMBER(H1915)),E1915/H1915-1,"")</f>
        <v>-0.79290497422948847</v>
      </c>
      <c r="L1915"/>
      <c r="M1915"/>
      <c r="N1915" s="2">
        <v>43528</v>
      </c>
      <c r="O1915" s="21">
        <v>281.60000610351563</v>
      </c>
      <c r="P1915" s="21">
        <v>281.8699951171875</v>
      </c>
      <c r="Q1915" s="21">
        <v>276.83999633789063</v>
      </c>
      <c r="R1915" s="21">
        <v>279.39999389648438</v>
      </c>
      <c r="S1915">
        <v>106494600</v>
      </c>
      <c r="T1915" s="16">
        <f>(SP500_Data[[#This Row],[Close]]-R1916)/R1916</f>
        <v>-3.6374705171065263E-3</v>
      </c>
      <c r="U1915" s="21">
        <v>77636700</v>
      </c>
    </row>
    <row r="1916" spans="1:21" x14ac:dyDescent="0.25">
      <c r="A1916" s="2">
        <v>43525</v>
      </c>
      <c r="B1916" s="21">
        <v>112.88999938964844</v>
      </c>
      <c r="C1916" s="21">
        <v>113.01999664306641</v>
      </c>
      <c r="D1916" s="21">
        <v>111.66999816894533</v>
      </c>
      <c r="E1916" s="21">
        <v>112.52999877929688</v>
      </c>
      <c r="F1916" s="16">
        <f>(StockData[[#This Row],[Close]]-E1917)/E1917</f>
        <v>4.4630902923155254E-3</v>
      </c>
      <c r="G1916" s="21">
        <v>23501200</v>
      </c>
      <c r="H1916" s="21">
        <f>IF(ISNUMBER(E1916),MAX($E$2:E1916),"")</f>
        <v>542.07000732421875</v>
      </c>
      <c r="I1916" s="21">
        <f>IF(AND(ISNUMBER(E1916),ISNUMBER(H1916)),E1916/H1916-1,"")</f>
        <v>-0.79240688977652418</v>
      </c>
      <c r="L1916"/>
      <c r="M1916"/>
      <c r="N1916" s="2">
        <v>43525</v>
      </c>
      <c r="O1916" s="21">
        <v>280.44000244140625</v>
      </c>
      <c r="P1916" s="21">
        <v>280.8800048828125</v>
      </c>
      <c r="Q1916" s="21">
        <v>278.82000732421875</v>
      </c>
      <c r="R1916" s="21">
        <v>280.42001342773438</v>
      </c>
      <c r="S1916">
        <v>78880500</v>
      </c>
      <c r="T1916" s="16">
        <f>(SP500_Data[[#This Row],[Close]]-R1917)/R1917</f>
        <v>6.2437950254200002E-3</v>
      </c>
      <c r="U1916" s="21">
        <v>85208300</v>
      </c>
    </row>
    <row r="1917" spans="1:21" x14ac:dyDescent="0.25">
      <c r="A1917" s="2">
        <v>43524</v>
      </c>
      <c r="B1917" s="21">
        <v>112.04000091552734</v>
      </c>
      <c r="C1917" s="21">
        <v>112.87999725341795</v>
      </c>
      <c r="D1917" s="21">
        <v>111.73000335693359</v>
      </c>
      <c r="E1917" s="21">
        <v>112.02999877929688</v>
      </c>
      <c r="F1917" s="16">
        <f>(StockData[[#This Row],[Close]]-E1918)/E1918</f>
        <v>-1.2481001331353418E-3</v>
      </c>
      <c r="G1917" s="21">
        <v>29083900</v>
      </c>
      <c r="H1917" s="21">
        <f>IF(ISNUMBER(E1917),MAX($E$2:E1917),"")</f>
        <v>542.07000732421875</v>
      </c>
      <c r="I1917" s="21">
        <f>IF(AND(ISNUMBER(E1917),ISNUMBER(H1917)),E1917/H1917-1,"")</f>
        <v>-0.79332927986128121</v>
      </c>
      <c r="L1917"/>
      <c r="M1917"/>
      <c r="N1917" s="2">
        <v>43524</v>
      </c>
      <c r="O1917" s="21">
        <v>278.95999145507813</v>
      </c>
      <c r="P1917" s="21">
        <v>279.45001220703125</v>
      </c>
      <c r="Q1917" s="21">
        <v>278.32000732421875</v>
      </c>
      <c r="R1917" s="21">
        <v>278.67999267578125</v>
      </c>
      <c r="S1917">
        <v>69268300</v>
      </c>
      <c r="T1917" s="16">
        <f>(SP500_Data[[#This Row],[Close]]-R1918)/R1918</f>
        <v>-1.8625340562821941E-3</v>
      </c>
      <c r="U1917" s="21">
        <v>70908200</v>
      </c>
    </row>
    <row r="1918" spans="1:21" x14ac:dyDescent="0.25">
      <c r="A1918" s="2">
        <v>43523</v>
      </c>
      <c r="B1918" s="21">
        <v>111.69000244140624</v>
      </c>
      <c r="C1918" s="21">
        <v>112.36000061035156</v>
      </c>
      <c r="D1918" s="21">
        <v>110.87999725341795</v>
      </c>
      <c r="E1918" s="21">
        <v>112.16999816894533</v>
      </c>
      <c r="F1918" s="16">
        <f>(StockData[[#This Row],[Close]]-E1919)/E1919</f>
        <v>-1.6910149552698663E-3</v>
      </c>
      <c r="G1918" s="21">
        <v>21487100</v>
      </c>
      <c r="H1918" s="21">
        <f>IF(ISNUMBER(E1918),MAX($E$2:E1918),"")</f>
        <v>542.07000732421875</v>
      </c>
      <c r="I1918" s="21">
        <f>IF(AND(ISNUMBER(E1918),ISNUMBER(H1918)),E1918/H1918-1,"")</f>
        <v>-0.79307101176351369</v>
      </c>
      <c r="L1918"/>
      <c r="M1918"/>
      <c r="N1918" s="2">
        <v>43523</v>
      </c>
      <c r="O1918" s="21">
        <v>278.51998901367188</v>
      </c>
      <c r="P1918" s="21">
        <v>279.58999633789063</v>
      </c>
      <c r="Q1918" s="21">
        <v>277.48001098632813</v>
      </c>
      <c r="R1918" s="21">
        <v>279.20001220703125</v>
      </c>
      <c r="S1918">
        <v>56921600</v>
      </c>
      <c r="T1918" s="16">
        <f>(SP500_Data[[#This Row],[Close]]-R1919)/R1919</f>
        <v>-4.2959728641355974E-4</v>
      </c>
      <c r="U1918" s="21">
        <v>73858100</v>
      </c>
    </row>
    <row r="1919" spans="1:21" x14ac:dyDescent="0.25">
      <c r="A1919" s="2">
        <v>43522</v>
      </c>
      <c r="B1919" s="21">
        <v>111.26000213623048</v>
      </c>
      <c r="C1919" s="21">
        <v>113.23999786376952</v>
      </c>
      <c r="D1919" s="21">
        <v>111.16999816894533</v>
      </c>
      <c r="E1919" s="21">
        <v>112.36000061035156</v>
      </c>
      <c r="F1919" s="16">
        <f>(StockData[[#This Row],[Close]]-E1920)/E1920</f>
        <v>6.9002983934992827E-3</v>
      </c>
      <c r="G1919" s="21">
        <v>21536700</v>
      </c>
      <c r="H1919" s="21">
        <f>IF(ISNUMBER(E1919),MAX($E$2:E1919),"")</f>
        <v>542.07000732421875</v>
      </c>
      <c r="I1919" s="21">
        <f>IF(AND(ISNUMBER(E1919),ISNUMBER(H1919)),E1919/H1919-1,"")</f>
        <v>-0.79272049902744823</v>
      </c>
      <c r="L1919"/>
      <c r="M1919"/>
      <c r="N1919" s="2">
        <v>43522</v>
      </c>
      <c r="O1919" s="21">
        <v>279.1300048828125</v>
      </c>
      <c r="P1919" s="21">
        <v>280.29998779296875</v>
      </c>
      <c r="Q1919" s="21">
        <v>278.89999389648438</v>
      </c>
      <c r="R1919" s="21">
        <v>279.32000732421875</v>
      </c>
      <c r="S1919">
        <v>56844100</v>
      </c>
      <c r="T1919" s="16">
        <f>(SP500_Data[[#This Row],[Close]]-R1920)/R1920</f>
        <v>-7.1544682782362118E-4</v>
      </c>
      <c r="U1919" s="21">
        <v>96823900</v>
      </c>
    </row>
    <row r="1920" spans="1:21" x14ac:dyDescent="0.25">
      <c r="A1920" s="2">
        <v>43521</v>
      </c>
      <c r="B1920" s="21">
        <v>111.76000213623048</v>
      </c>
      <c r="C1920" s="21">
        <v>112.18000030517578</v>
      </c>
      <c r="D1920" s="21">
        <v>111.26000213623048</v>
      </c>
      <c r="E1920" s="21">
        <v>111.58999633789063</v>
      </c>
      <c r="F1920" s="16">
        <f>(StockData[[#This Row],[Close]]-E1921)/E1921</f>
        <v>5.5870515487732603E-3</v>
      </c>
      <c r="G1920" s="21">
        <v>23750600</v>
      </c>
      <c r="H1920" s="21">
        <f>IF(ISNUMBER(E1920),MAX($E$2:E1920),"")</f>
        <v>542.07000732421875</v>
      </c>
      <c r="I1920" s="21">
        <f>IF(AND(ISNUMBER(E1920),ISNUMBER(H1920)),E1920/H1920-1,"")</f>
        <v>-0.79414098763972518</v>
      </c>
      <c r="L1920"/>
      <c r="M1920"/>
      <c r="N1920" s="2">
        <v>43521</v>
      </c>
      <c r="O1920" s="21">
        <v>280.73001098632813</v>
      </c>
      <c r="P1920" s="21">
        <v>281.30999755859375</v>
      </c>
      <c r="Q1920" s="21">
        <v>279.42999267578125</v>
      </c>
      <c r="R1920" s="21">
        <v>279.51998901367188</v>
      </c>
      <c r="S1920">
        <v>69030700</v>
      </c>
      <c r="T1920" s="16">
        <f>(SP500_Data[[#This Row],[Close]]-R1921)/R1921</f>
        <v>1.3612321605447116E-3</v>
      </c>
      <c r="U1920" s="21">
        <v>95006600</v>
      </c>
    </row>
    <row r="1921" spans="1:21" x14ac:dyDescent="0.25">
      <c r="A1921" s="2">
        <v>43518</v>
      </c>
      <c r="B1921" s="21">
        <v>110.0500030517578</v>
      </c>
      <c r="C1921" s="21">
        <v>111.1999969482422</v>
      </c>
      <c r="D1921" s="21">
        <v>109.81999969482422</v>
      </c>
      <c r="E1921" s="21">
        <v>110.97000122070313</v>
      </c>
      <c r="F1921" s="16">
        <f>(StockData[[#This Row],[Close]]-E1922)/E1922</f>
        <v>1.4258271697088013E-2</v>
      </c>
      <c r="G1921" s="21">
        <v>27763200</v>
      </c>
      <c r="H1921" s="21">
        <f>IF(ISNUMBER(E1921),MAX($E$2:E1921),"")</f>
        <v>542.07000732421875</v>
      </c>
      <c r="I1921" s="21">
        <f>IF(AND(ISNUMBER(E1921),ISNUMBER(H1921)),E1921/H1921-1,"")</f>
        <v>-0.79528474233710811</v>
      </c>
      <c r="L1921"/>
      <c r="M1921"/>
      <c r="N1921" s="2">
        <v>43518</v>
      </c>
      <c r="O1921" s="21">
        <v>278.1099853515625</v>
      </c>
      <c r="P1921" s="21">
        <v>279.3599853515625</v>
      </c>
      <c r="Q1921" s="21">
        <v>277.39999389648438</v>
      </c>
      <c r="R1921" s="21">
        <v>279.1400146484375</v>
      </c>
      <c r="S1921">
        <v>78114600</v>
      </c>
      <c r="T1921" s="16">
        <f>(SP500_Data[[#This Row],[Close]]-R1922)/R1922</f>
        <v>6.199989681534534E-3</v>
      </c>
      <c r="U1921" s="21">
        <v>102512600</v>
      </c>
    </row>
    <row r="1922" spans="1:21" x14ac:dyDescent="0.25">
      <c r="A1922" s="2">
        <v>43517</v>
      </c>
      <c r="B1922" s="21">
        <v>106.90000152587891</v>
      </c>
      <c r="C1922" s="21">
        <v>109.48000335693359</v>
      </c>
      <c r="D1922" s="21">
        <v>106.87000274658205</v>
      </c>
      <c r="E1922" s="21">
        <v>109.41000366210938</v>
      </c>
      <c r="F1922" s="16">
        <f>(StockData[[#This Row],[Close]]-E1923)/E1923</f>
        <v>2.1091946841313224E-2</v>
      </c>
      <c r="G1922" s="21">
        <v>29063200</v>
      </c>
      <c r="H1922" s="21">
        <f>IF(ISNUMBER(E1922),MAX($E$2:E1922),"")</f>
        <v>542.07000732421875</v>
      </c>
      <c r="I1922" s="21">
        <f>IF(AND(ISNUMBER(E1922),ISNUMBER(H1922)),E1922/H1922-1,"")</f>
        <v>-0.79816259489769203</v>
      </c>
      <c r="L1922"/>
      <c r="M1922"/>
      <c r="N1922" s="2">
        <v>43517</v>
      </c>
      <c r="O1922" s="21">
        <v>277.70001220703125</v>
      </c>
      <c r="P1922" s="21">
        <v>278.10000610351563</v>
      </c>
      <c r="Q1922" s="21">
        <v>276.35000610351563</v>
      </c>
      <c r="R1922" s="21">
        <v>277.42001342773438</v>
      </c>
      <c r="S1922">
        <v>64214700</v>
      </c>
      <c r="T1922" s="16">
        <f>(SP500_Data[[#This Row],[Close]]-R1923)/R1923</f>
        <v>-3.5558716330340474E-3</v>
      </c>
      <c r="U1922" s="21">
        <v>103139100</v>
      </c>
    </row>
    <row r="1923" spans="1:21" x14ac:dyDescent="0.25">
      <c r="A1923" s="2">
        <v>43516</v>
      </c>
      <c r="B1923" s="21">
        <v>107.86000061035156</v>
      </c>
      <c r="C1923" s="21">
        <v>107.94000244140624</v>
      </c>
      <c r="D1923" s="21">
        <v>106.29000091552734</v>
      </c>
      <c r="E1923" s="21">
        <v>107.15000152587891</v>
      </c>
      <c r="F1923" s="16">
        <f>(StockData[[#This Row],[Close]]-E1924)/E1924</f>
        <v>-9.4295706788617914E-3</v>
      </c>
      <c r="G1923" s="21">
        <v>21607700</v>
      </c>
      <c r="H1923" s="21">
        <f>IF(ISNUMBER(E1923),MAX($E$2:E1923),"")</f>
        <v>542.07000732421875</v>
      </c>
      <c r="I1923" s="21">
        <f>IF(AND(ISNUMBER(E1923),ISNUMBER(H1923)),E1923/H1923-1,"")</f>
        <v>-0.8023318020216692</v>
      </c>
      <c r="L1923"/>
      <c r="M1923"/>
      <c r="N1923" s="2">
        <v>43516</v>
      </c>
      <c r="O1923" s="21">
        <v>277.80999755859375</v>
      </c>
      <c r="P1923" s="21">
        <v>278.92001342773438</v>
      </c>
      <c r="Q1923" s="21">
        <v>277.25</v>
      </c>
      <c r="R1923" s="21">
        <v>278.41000366210938</v>
      </c>
      <c r="S1923">
        <v>76610800</v>
      </c>
      <c r="T1923" s="16">
        <f>(SP500_Data[[#This Row],[Close]]-R1924)/R1924</f>
        <v>2.0154671451945824E-3</v>
      </c>
      <c r="U1923" s="21">
        <v>142628800</v>
      </c>
    </row>
    <row r="1924" spans="1:21" x14ac:dyDescent="0.25">
      <c r="A1924" s="2">
        <v>43515</v>
      </c>
      <c r="B1924" s="21">
        <v>107.79000091552734</v>
      </c>
      <c r="C1924" s="21">
        <v>108.66000366210938</v>
      </c>
      <c r="D1924" s="21">
        <v>107.77999877929688</v>
      </c>
      <c r="E1924" s="21">
        <v>108.16999816894533</v>
      </c>
      <c r="F1924" s="16">
        <f>(StockData[[#This Row],[Close]]-E1925)/E1925</f>
        <v>-4.6205000179054155E-4</v>
      </c>
      <c r="G1924" s="21">
        <v>18038500</v>
      </c>
      <c r="H1924" s="21">
        <f>IF(ISNUMBER(E1924),MAX($E$2:E1924),"")</f>
        <v>542.07000732421875</v>
      </c>
      <c r="I1924" s="21">
        <f>IF(AND(ISNUMBER(E1924),ISNUMBER(H1924)),E1924/H1924-1,"")</f>
        <v>-0.80045013244156948</v>
      </c>
      <c r="L1924"/>
      <c r="M1924"/>
      <c r="N1924" s="2">
        <v>43515</v>
      </c>
      <c r="O1924" s="21">
        <v>276.48001098632813</v>
      </c>
      <c r="P1924" s="21">
        <v>278.57998657226563</v>
      </c>
      <c r="Q1924" s="21">
        <v>276.47000122070313</v>
      </c>
      <c r="R1924" s="21">
        <v>277.85000610351563</v>
      </c>
      <c r="S1924">
        <v>59120800</v>
      </c>
      <c r="T1924" s="16">
        <f>(SP500_Data[[#This Row],[Close]]-R1925)/R1925</f>
        <v>1.7305800727483976E-3</v>
      </c>
      <c r="U1924" s="21">
        <v>144140700</v>
      </c>
    </row>
    <row r="1925" spans="1:21" x14ac:dyDescent="0.25">
      <c r="A1925" s="2">
        <v>43511</v>
      </c>
      <c r="B1925" s="21">
        <v>107.91000366210938</v>
      </c>
      <c r="C1925" s="21">
        <v>108.3000030517578</v>
      </c>
      <c r="D1925" s="21">
        <v>107.36000061035156</v>
      </c>
      <c r="E1925" s="21">
        <v>108.22000122070313</v>
      </c>
      <c r="F1925" s="16">
        <f>(StockData[[#This Row],[Close]]-E1926)/E1926</f>
        <v>1.234798574352374E-2</v>
      </c>
      <c r="G1925" s="21">
        <v>26606900</v>
      </c>
      <c r="H1925" s="21">
        <f>IF(ISNUMBER(E1925),MAX($E$2:E1925),"")</f>
        <v>542.07000732421875</v>
      </c>
      <c r="I1925" s="21">
        <f>IF(AND(ISNUMBER(E1925),ISNUMBER(H1925)),E1925/H1925-1,"")</f>
        <v>-0.80035788780327155</v>
      </c>
      <c r="L1925"/>
      <c r="M1925"/>
      <c r="N1925" s="2">
        <v>43511</v>
      </c>
      <c r="O1925" s="21">
        <v>276.3599853515625</v>
      </c>
      <c r="P1925" s="21">
        <v>277.41000366210938</v>
      </c>
      <c r="Q1925" s="21">
        <v>276.1300048828125</v>
      </c>
      <c r="R1925" s="21">
        <v>277.3699951171875</v>
      </c>
      <c r="S1925">
        <v>97088700</v>
      </c>
      <c r="T1925" s="16">
        <f>(SP500_Data[[#This Row],[Close]]-R1926)/R1926</f>
        <v>1.0897259935730458E-2</v>
      </c>
      <c r="U1925" s="21">
        <v>126925200</v>
      </c>
    </row>
    <row r="1926" spans="1:21" x14ac:dyDescent="0.25">
      <c r="A1926" s="2">
        <v>43510</v>
      </c>
      <c r="B1926" s="21">
        <v>106.30999755859376</v>
      </c>
      <c r="C1926" s="21">
        <v>107.29000091552734</v>
      </c>
      <c r="D1926" s="21">
        <v>105.66000366210938</v>
      </c>
      <c r="E1926" s="21">
        <v>106.90000152587891</v>
      </c>
      <c r="F1926" s="16">
        <f>(StockData[[#This Row],[Close]]-E1927)/E1927</f>
        <v>8.4265489506979636E-4</v>
      </c>
      <c r="G1926" s="21">
        <v>21784700</v>
      </c>
      <c r="H1926" s="21">
        <f>IF(ISNUMBER(E1926),MAX($E$2:E1926),"")</f>
        <v>542.07000732421875</v>
      </c>
      <c r="I1926" s="21">
        <f>IF(AND(ISNUMBER(E1926),ISNUMBER(H1926)),E1926/H1926-1,"")</f>
        <v>-0.80279299706404772</v>
      </c>
      <c r="L1926"/>
      <c r="M1926"/>
      <c r="N1926" s="2">
        <v>43510</v>
      </c>
      <c r="O1926" s="21">
        <v>273.77999877929688</v>
      </c>
      <c r="P1926" s="21">
        <v>275.6400146484375</v>
      </c>
      <c r="Q1926" s="21">
        <v>272.8699951171875</v>
      </c>
      <c r="R1926" s="21">
        <v>274.3800048828125</v>
      </c>
      <c r="S1926">
        <v>83234400</v>
      </c>
      <c r="T1926" s="16">
        <f>(SP500_Data[[#This Row],[Close]]-R1927)/R1927</f>
        <v>-2.2182092920640757E-3</v>
      </c>
      <c r="U1926" s="21">
        <v>144299400</v>
      </c>
    </row>
    <row r="1927" spans="1:21" x14ac:dyDescent="0.25">
      <c r="A1927" s="2">
        <v>43509</v>
      </c>
      <c r="B1927" s="21">
        <v>107.5</v>
      </c>
      <c r="C1927" s="21">
        <v>107.77999877929688</v>
      </c>
      <c r="D1927" s="21">
        <v>106.70999908447266</v>
      </c>
      <c r="E1927" s="21">
        <v>106.80999755859376</v>
      </c>
      <c r="F1927" s="16">
        <f>(StockData[[#This Row],[Close]]-E1928)/E1928</f>
        <v>-7.4845010301703599E-4</v>
      </c>
      <c r="G1927" s="21">
        <v>18394900</v>
      </c>
      <c r="H1927" s="21">
        <f>IF(ISNUMBER(E1927),MAX($E$2:E1927),"")</f>
        <v>542.07000732421875</v>
      </c>
      <c r="I1927" s="21">
        <f>IF(AND(ISNUMBER(E1927),ISNUMBER(H1927)),E1927/H1927-1,"")</f>
        <v>-0.80295903459807283</v>
      </c>
      <c r="L1927"/>
      <c r="M1927"/>
      <c r="N1927" s="2">
        <v>43509</v>
      </c>
      <c r="O1927" s="21">
        <v>275.02999877929688</v>
      </c>
      <c r="P1927" s="21">
        <v>275.92999267578125</v>
      </c>
      <c r="Q1927" s="21">
        <v>274.55999755859375</v>
      </c>
      <c r="R1927" s="21">
        <v>274.989990234375</v>
      </c>
      <c r="S1927">
        <v>65277200</v>
      </c>
      <c r="T1927" s="16">
        <f>(SP500_Data[[#This Row],[Close]]-R1928)/R1928</f>
        <v>3.2469321818375547E-3</v>
      </c>
      <c r="U1927" s="21">
        <v>153100200</v>
      </c>
    </row>
    <row r="1928" spans="1:21" x14ac:dyDescent="0.25">
      <c r="A1928" s="2">
        <v>43508</v>
      </c>
      <c r="B1928" s="21">
        <v>106.13999938964844</v>
      </c>
      <c r="C1928" s="21">
        <v>107.13999938964844</v>
      </c>
      <c r="D1928" s="21">
        <v>105.48000335693359</v>
      </c>
      <c r="E1928" s="21">
        <v>106.88999938964844</v>
      </c>
      <c r="F1928" s="16">
        <f>(StockData[[#This Row],[Close]]-E1929)/E1929</f>
        <v>1.5581941944403207E-2</v>
      </c>
      <c r="G1928" s="21">
        <v>25056600</v>
      </c>
      <c r="H1928" s="21">
        <f>IF(ISNUMBER(E1928),MAX($E$2:E1928),"")</f>
        <v>542.07000732421875</v>
      </c>
      <c r="I1928" s="21">
        <f>IF(AND(ISNUMBER(E1928),ISNUMBER(H1928)),E1928/H1928-1,"")</f>
        <v>-0.80281144880661848</v>
      </c>
      <c r="L1928"/>
      <c r="M1928"/>
      <c r="N1928" s="2">
        <v>43508</v>
      </c>
      <c r="O1928" s="21">
        <v>272.42001342773438</v>
      </c>
      <c r="P1928" s="21">
        <v>274.51998901367188</v>
      </c>
      <c r="Q1928" s="21">
        <v>272.33999633789063</v>
      </c>
      <c r="R1928" s="21">
        <v>274.10000610351563</v>
      </c>
      <c r="S1928">
        <v>72270200</v>
      </c>
      <c r="T1928" s="16">
        <f>(SP500_Data[[#This Row],[Close]]-R1929)/R1929</f>
        <v>1.2859400817079921E-2</v>
      </c>
      <c r="U1928" s="21">
        <v>186267300</v>
      </c>
    </row>
    <row r="1929" spans="1:21" x14ac:dyDescent="0.25">
      <c r="A1929" s="2">
        <v>43507</v>
      </c>
      <c r="B1929" s="21">
        <v>106.1999969482422</v>
      </c>
      <c r="C1929" s="21">
        <v>106.58000183105467</v>
      </c>
      <c r="D1929" s="21">
        <v>104.97000122070313</v>
      </c>
      <c r="E1929" s="21">
        <v>105.25</v>
      </c>
      <c r="F1929" s="16">
        <f>(StockData[[#This Row],[Close]]-E1930)/E1930</f>
        <v>-3.9746207648630131E-3</v>
      </c>
      <c r="G1929" s="21">
        <v>18914100</v>
      </c>
      <c r="H1929" s="21">
        <f>IF(ISNUMBER(E1929),MAX($E$2:E1929),"")</f>
        <v>542.07000732421875</v>
      </c>
      <c r="I1929" s="21">
        <f>IF(AND(ISNUMBER(E1929),ISNUMBER(H1929)),E1929/H1929-1,"")</f>
        <v>-0.80583688715865687</v>
      </c>
      <c r="L1929"/>
      <c r="M1929"/>
      <c r="N1929" s="2">
        <v>43507</v>
      </c>
      <c r="O1929" s="21">
        <v>271.20001220703125</v>
      </c>
      <c r="P1929" s="21">
        <v>271.489990234375</v>
      </c>
      <c r="Q1929" s="21">
        <v>270.02999877929688</v>
      </c>
      <c r="R1929" s="21">
        <v>270.6199951171875</v>
      </c>
      <c r="S1929">
        <v>68021400</v>
      </c>
      <c r="T1929" s="16">
        <f>(SP500_Data[[#This Row],[Close]]-R1930)/R1930</f>
        <v>5.5456758903912678E-4</v>
      </c>
      <c r="U1929" s="21">
        <v>218485400</v>
      </c>
    </row>
    <row r="1930" spans="1:21" x14ac:dyDescent="0.25">
      <c r="A1930" s="2">
        <v>43504</v>
      </c>
      <c r="B1930" s="21">
        <v>104.38999938964844</v>
      </c>
      <c r="C1930" s="21">
        <v>105.77999877929688</v>
      </c>
      <c r="D1930" s="21">
        <v>104.26000213623048</v>
      </c>
      <c r="E1930" s="21">
        <v>105.66999816894533</v>
      </c>
      <c r="F1930" s="16">
        <f>(StockData[[#This Row],[Close]]-E1931)/E1931</f>
        <v>3.799767632131548E-3</v>
      </c>
      <c r="G1930" s="21">
        <v>21461100</v>
      </c>
      <c r="H1930" s="21">
        <f>IF(ISNUMBER(E1930),MAX($E$2:E1930),"")</f>
        <v>542.07000732421875</v>
      </c>
      <c r="I1930" s="21">
        <f>IF(AND(ISNUMBER(E1930),ISNUMBER(H1930)),E1930/H1930-1,"")</f>
        <v>-0.8050620828653543</v>
      </c>
      <c r="L1930"/>
      <c r="M1930"/>
      <c r="N1930" s="2">
        <v>43504</v>
      </c>
      <c r="O1930" s="21">
        <v>268.75</v>
      </c>
      <c r="P1930" s="21">
        <v>270.57998657226563</v>
      </c>
      <c r="Q1930" s="21">
        <v>267.82998657226563</v>
      </c>
      <c r="R1930" s="21">
        <v>270.47000122070313</v>
      </c>
      <c r="S1930">
        <v>75788900</v>
      </c>
      <c r="T1930" s="16">
        <f>(SP500_Data[[#This Row],[Close]]-R1931)/R1931</f>
        <v>1.2215390329902525E-3</v>
      </c>
      <c r="U1930" s="21">
        <v>147311600</v>
      </c>
    </row>
    <row r="1931" spans="1:21" x14ac:dyDescent="0.25">
      <c r="A1931" s="2">
        <v>43503</v>
      </c>
      <c r="B1931" s="21">
        <v>105.19000244140624</v>
      </c>
      <c r="C1931" s="21">
        <v>105.58999633789063</v>
      </c>
      <c r="D1931" s="21">
        <v>104.29000091552734</v>
      </c>
      <c r="E1931" s="21">
        <v>105.26999664306641</v>
      </c>
      <c r="F1931" s="16">
        <f>(StockData[[#This Row],[Close]]-E1932)/E1932</f>
        <v>-7.1678029329456583E-3</v>
      </c>
      <c r="G1931" s="21">
        <v>29760700</v>
      </c>
      <c r="H1931" s="21">
        <f>IF(ISNUMBER(E1931),MAX($E$2:E1931),"")</f>
        <v>542.07000732421875</v>
      </c>
      <c r="I1931" s="21">
        <f>IF(AND(ISNUMBER(E1931),ISNUMBER(H1931)),E1931/H1931-1,"")</f>
        <v>-0.8057999977480711</v>
      </c>
      <c r="L1931"/>
      <c r="M1931"/>
      <c r="N1931" s="2">
        <v>43503</v>
      </c>
      <c r="O1931" s="21">
        <v>270.94000244140625</v>
      </c>
      <c r="P1931" s="21">
        <v>271.54998779296875</v>
      </c>
      <c r="Q1931" s="21">
        <v>268.29000854492188</v>
      </c>
      <c r="R1931" s="21">
        <v>270.1400146484375</v>
      </c>
      <c r="S1931">
        <v>95482000</v>
      </c>
      <c r="T1931" s="16">
        <f>(SP500_Data[[#This Row],[Close]]-R1932)/R1932</f>
        <v>-9.5327992924809091E-3</v>
      </c>
      <c r="U1931" s="21">
        <v>255345600</v>
      </c>
    </row>
    <row r="1932" spans="1:21" x14ac:dyDescent="0.25">
      <c r="A1932" s="2">
        <v>43502</v>
      </c>
      <c r="B1932" s="21">
        <v>107</v>
      </c>
      <c r="C1932" s="21">
        <v>107</v>
      </c>
      <c r="D1932" s="21">
        <v>105.52999877929688</v>
      </c>
      <c r="E1932" s="21">
        <v>106.02999877929688</v>
      </c>
      <c r="F1932" s="16">
        <f>(StockData[[#This Row],[Close]]-E1933)/E1933</f>
        <v>-1.1098698263924961E-2</v>
      </c>
      <c r="G1932" s="21">
        <v>20609800</v>
      </c>
      <c r="H1932" s="21">
        <f>IF(ISNUMBER(E1932),MAX($E$2:E1932),"")</f>
        <v>542.07000732421875</v>
      </c>
      <c r="I1932" s="21">
        <f>IF(AND(ISNUMBER(E1932),ISNUMBER(H1932)),E1932/H1932-1,"")</f>
        <v>-0.8043979608783649</v>
      </c>
      <c r="L1932"/>
      <c r="M1932"/>
      <c r="N1932" s="2">
        <v>43502</v>
      </c>
      <c r="O1932" s="21">
        <v>272.79000854492188</v>
      </c>
      <c r="P1932" s="21">
        <v>273.33999633789063</v>
      </c>
      <c r="Q1932" s="21">
        <v>271.92001342773438</v>
      </c>
      <c r="R1932" s="21">
        <v>272.739990234375</v>
      </c>
      <c r="S1932">
        <v>58347800</v>
      </c>
      <c r="T1932" s="16">
        <f>(SP500_Data[[#This Row],[Close]]-R1933)/R1933</f>
        <v>-1.3182565400755241E-3</v>
      </c>
      <c r="U1932" s="21">
        <v>252053400</v>
      </c>
    </row>
    <row r="1933" spans="1:21" x14ac:dyDescent="0.25">
      <c r="A1933" s="2">
        <v>43501</v>
      </c>
      <c r="B1933" s="21">
        <v>106.05999755859376</v>
      </c>
      <c r="C1933" s="21">
        <v>107.26999664306641</v>
      </c>
      <c r="D1933" s="21">
        <v>105.95999908447266</v>
      </c>
      <c r="E1933" s="21">
        <v>107.22000122070313</v>
      </c>
      <c r="F1933" s="16">
        <f>(StockData[[#This Row],[Close]]-E1934)/E1934</f>
        <v>1.3996627452559392E-2</v>
      </c>
      <c r="G1933" s="21">
        <v>27325400</v>
      </c>
      <c r="H1933" s="21">
        <f>IF(ISNUMBER(E1933),MAX($E$2:E1933),"")</f>
        <v>542.07000732421875</v>
      </c>
      <c r="I1933" s="21">
        <f>IF(AND(ISNUMBER(E1933),ISNUMBER(H1933)),E1933/H1933-1,"")</f>
        <v>-0.80220266797278539</v>
      </c>
      <c r="L1933"/>
      <c r="M1933"/>
      <c r="N1933" s="2">
        <v>43501</v>
      </c>
      <c r="O1933" s="21">
        <v>272.44000244140625</v>
      </c>
      <c r="P1933" s="21">
        <v>273.44000244140625</v>
      </c>
      <c r="Q1933" s="21">
        <v>271.8800048828125</v>
      </c>
      <c r="R1933" s="21">
        <v>273.10000610351563</v>
      </c>
      <c r="S1933">
        <v>79552800</v>
      </c>
      <c r="T1933" s="16">
        <f>(SP500_Data[[#This Row],[Close]]-R1934)/R1934</f>
        <v>4.1918469048996335E-3</v>
      </c>
      <c r="U1933" s="21">
        <v>214992800</v>
      </c>
    </row>
    <row r="1934" spans="1:21" x14ac:dyDescent="0.25">
      <c r="A1934" s="2">
        <v>43500</v>
      </c>
      <c r="B1934" s="21">
        <v>102.87000274658205</v>
      </c>
      <c r="C1934" s="21">
        <v>105.8000030517578</v>
      </c>
      <c r="D1934" s="21">
        <v>102.76999664306641</v>
      </c>
      <c r="E1934" s="21">
        <v>105.73999786376952</v>
      </c>
      <c r="F1934" s="16">
        <f>(StockData[[#This Row],[Close]]-E1935)/E1935</f>
        <v>2.8799368745165612E-2</v>
      </c>
      <c r="G1934" s="21">
        <v>31315100</v>
      </c>
      <c r="H1934" s="21">
        <f>IF(ISNUMBER(E1934),MAX($E$2:E1934),"")</f>
        <v>542.07000732421875</v>
      </c>
      <c r="I1934" s="21">
        <f>IF(AND(ISNUMBER(E1934),ISNUMBER(H1934)),E1934/H1934-1,"")</f>
        <v>-0.80493294881647059</v>
      </c>
      <c r="L1934"/>
      <c r="M1934"/>
      <c r="N1934" s="2">
        <v>43500</v>
      </c>
      <c r="O1934" s="21">
        <v>270.1099853515625</v>
      </c>
      <c r="P1934" s="21">
        <v>272.02999877929688</v>
      </c>
      <c r="Q1934" s="21">
        <v>269.3599853515625</v>
      </c>
      <c r="R1934" s="21">
        <v>271.95999145507813</v>
      </c>
      <c r="S1934">
        <v>60744800</v>
      </c>
      <c r="T1934" s="16">
        <f>(SP500_Data[[#This Row],[Close]]-R1935)/R1935</f>
        <v>7.0354510614706704E-3</v>
      </c>
      <c r="U1934" s="21">
        <v>134515100</v>
      </c>
    </row>
    <row r="1935" spans="1:21" x14ac:dyDescent="0.25">
      <c r="A1935" s="2">
        <v>43497</v>
      </c>
      <c r="B1935" s="21">
        <v>103.77999877929688</v>
      </c>
      <c r="C1935" s="21">
        <v>104.09999847412109</v>
      </c>
      <c r="D1935" s="21">
        <v>102.34999847412109</v>
      </c>
      <c r="E1935" s="21">
        <v>102.77999877929688</v>
      </c>
      <c r="F1935" s="16">
        <f>(StockData[[#This Row],[Close]]-E1936)/E1936</f>
        <v>-1.5800072020081459E-2</v>
      </c>
      <c r="G1935" s="21">
        <v>35535700</v>
      </c>
      <c r="H1935" s="21">
        <f>IF(ISNUMBER(E1935),MAX($E$2:E1935),"")</f>
        <v>542.07000732421875</v>
      </c>
      <c r="I1935" s="21">
        <f>IF(AND(ISNUMBER(E1935),ISNUMBER(H1935)),E1935/H1935-1,"")</f>
        <v>-0.81039349642928515</v>
      </c>
      <c r="L1935"/>
      <c r="M1935"/>
      <c r="N1935" s="2">
        <v>43497</v>
      </c>
      <c r="O1935" s="21">
        <v>270.14999389648438</v>
      </c>
      <c r="P1935" s="21">
        <v>271.20001220703125</v>
      </c>
      <c r="Q1935" s="21">
        <v>269.17999267578125</v>
      </c>
      <c r="R1935" s="21">
        <v>270.05999755859375</v>
      </c>
      <c r="S1935">
        <v>85782500</v>
      </c>
      <c r="T1935" s="16">
        <f>(SP500_Data[[#This Row],[Close]]-R1936)/R1936</f>
        <v>4.8162444463387838E-4</v>
      </c>
      <c r="U1935" s="21">
        <v>165492300</v>
      </c>
    </row>
    <row r="1936" spans="1:21" x14ac:dyDescent="0.25">
      <c r="A1936" s="2">
        <v>43496</v>
      </c>
      <c r="B1936" s="21">
        <v>103.8000030517578</v>
      </c>
      <c r="C1936" s="21">
        <v>105.22000122070313</v>
      </c>
      <c r="D1936" s="21">
        <v>103.18000030517578</v>
      </c>
      <c r="E1936" s="21">
        <v>104.43000030517578</v>
      </c>
      <c r="F1936" s="16">
        <f>(StockData[[#This Row],[Close]]-E1937)/E1937</f>
        <v>-1.8330485040311661E-2</v>
      </c>
      <c r="G1936" s="21">
        <v>55636400</v>
      </c>
      <c r="H1936" s="21">
        <f>IF(ISNUMBER(E1936),MAX($E$2:E1936),"")</f>
        <v>542.07000732421875</v>
      </c>
      <c r="I1936" s="21">
        <f>IF(AND(ISNUMBER(E1936),ISNUMBER(H1936)),E1936/H1936-1,"")</f>
        <v>-0.80734960633467601</v>
      </c>
      <c r="L1936"/>
      <c r="M1936"/>
      <c r="N1936" s="2">
        <v>43496</v>
      </c>
      <c r="O1936" s="21">
        <v>267.510009765625</v>
      </c>
      <c r="P1936" s="21">
        <v>270.47000122070313</v>
      </c>
      <c r="Q1936" s="21">
        <v>267.26998901367188</v>
      </c>
      <c r="R1936" s="21">
        <v>269.92999267578125</v>
      </c>
      <c r="S1936">
        <v>104012100</v>
      </c>
      <c r="T1936" s="16">
        <f>(SP500_Data[[#This Row],[Close]]-R1937)/R1937</f>
        <v>8.7824434615589465E-3</v>
      </c>
      <c r="U1936" s="21">
        <v>116961100</v>
      </c>
    </row>
    <row r="1937" spans="1:21" x14ac:dyDescent="0.25">
      <c r="A1937" s="2">
        <v>43495</v>
      </c>
      <c r="B1937" s="21">
        <v>104.62000274658205</v>
      </c>
      <c r="C1937" s="21">
        <v>106.37999725341795</v>
      </c>
      <c r="D1937" s="21">
        <v>104.33000183105467</v>
      </c>
      <c r="E1937" s="21">
        <v>106.37999725341795</v>
      </c>
      <c r="F1937" s="16">
        <f>(StockData[[#This Row],[Close]]-E1938)/E1938</f>
        <v>3.3417473580980087E-2</v>
      </c>
      <c r="G1937" s="21">
        <v>49471900</v>
      </c>
      <c r="H1937" s="21">
        <f>IF(ISNUMBER(E1937),MAX($E$2:E1937),"")</f>
        <v>542.07000732421875</v>
      </c>
      <c r="I1937" s="21">
        <f>IF(AND(ISNUMBER(E1937),ISNUMBER(H1937)),E1937/H1937-1,"")</f>
        <v>-0.80375229063394615</v>
      </c>
      <c r="L1937"/>
      <c r="M1937"/>
      <c r="N1937" s="2">
        <v>43495</v>
      </c>
      <c r="O1937" s="21">
        <v>265.10000610351563</v>
      </c>
      <c r="P1937" s="21">
        <v>268.51998901367188</v>
      </c>
      <c r="Q1937" s="21">
        <v>264.25</v>
      </c>
      <c r="R1937" s="21">
        <v>267.57998657226563</v>
      </c>
      <c r="S1937">
        <v>92473700</v>
      </c>
      <c r="T1937" s="16">
        <f>(SP500_Data[[#This Row],[Close]]-R1938)/R1938</f>
        <v>1.5830768961627283E-2</v>
      </c>
      <c r="U1937" s="21">
        <v>96662700</v>
      </c>
    </row>
    <row r="1938" spans="1:21" x14ac:dyDescent="0.25">
      <c r="A1938" s="2">
        <v>43494</v>
      </c>
      <c r="B1938" s="21">
        <v>104.87999725341795</v>
      </c>
      <c r="C1938" s="21">
        <v>104.97000122070313</v>
      </c>
      <c r="D1938" s="21">
        <v>102.16999816894533</v>
      </c>
      <c r="E1938" s="21">
        <v>102.94000244140624</v>
      </c>
      <c r="F1938" s="16">
        <f>(StockData[[#This Row],[Close]]-E1939)/E1939</f>
        <v>-2.0365429695072539E-2</v>
      </c>
      <c r="G1938" s="21">
        <v>31490500</v>
      </c>
      <c r="H1938" s="21">
        <f>IF(ISNUMBER(E1938),MAX($E$2:E1938),"")</f>
        <v>542.07000732421875</v>
      </c>
      <c r="I1938" s="21">
        <f>IF(AND(ISNUMBER(E1938),ISNUMBER(H1938)),E1938/H1938-1,"")</f>
        <v>-0.81009832484637623</v>
      </c>
      <c r="L1938"/>
      <c r="M1938"/>
      <c r="N1938" s="2">
        <v>43494</v>
      </c>
      <c r="O1938" s="21">
        <v>263.92001342773438</v>
      </c>
      <c r="P1938" s="21">
        <v>264.54998779296875</v>
      </c>
      <c r="Q1938" s="21">
        <v>262.48001098632813</v>
      </c>
      <c r="R1938" s="21">
        <v>263.41000366210938</v>
      </c>
      <c r="S1938">
        <v>66136300</v>
      </c>
      <c r="T1938" s="16">
        <f>(SP500_Data[[#This Row],[Close]]-R1939)/R1939</f>
        <v>-1.3269869978646026E-3</v>
      </c>
      <c r="U1938" s="21">
        <v>97976700</v>
      </c>
    </row>
    <row r="1939" spans="1:21" x14ac:dyDescent="0.25">
      <c r="A1939" s="2">
        <v>43493</v>
      </c>
      <c r="B1939" s="21">
        <v>106.26000213623048</v>
      </c>
      <c r="C1939" s="21">
        <v>106.48000335693359</v>
      </c>
      <c r="D1939" s="21">
        <v>104.66000366210938</v>
      </c>
      <c r="E1939" s="21">
        <v>105.08000183105467</v>
      </c>
      <c r="F1939" s="16">
        <f>(StockData[[#This Row],[Close]]-E1940)/E1940</f>
        <v>-1.9501692391521119E-2</v>
      </c>
      <c r="G1939" s="21">
        <v>29476700</v>
      </c>
      <c r="H1939" s="21">
        <f>IF(ISNUMBER(E1939),MAX($E$2:E1939),"")</f>
        <v>542.07000732421875</v>
      </c>
      <c r="I1939" s="21">
        <f>IF(AND(ISNUMBER(E1939),ISNUMBER(H1939)),E1939/H1939-1,"")</f>
        <v>-0.80615049640958092</v>
      </c>
      <c r="L1939"/>
      <c r="M1939"/>
      <c r="N1939" s="2">
        <v>43493</v>
      </c>
      <c r="O1939" s="21">
        <v>263.3900146484375</v>
      </c>
      <c r="P1939" s="21">
        <v>263.82998657226563</v>
      </c>
      <c r="Q1939" s="21">
        <v>261.79000854492188</v>
      </c>
      <c r="R1939" s="21">
        <v>263.760009765625</v>
      </c>
      <c r="S1939">
        <v>85613700</v>
      </c>
      <c r="T1939" s="16">
        <f>(SP500_Data[[#This Row],[Close]]-R1940)/R1940</f>
        <v>-7.6002295994788884E-3</v>
      </c>
      <c r="U1939" s="21">
        <v>121504400</v>
      </c>
    </row>
    <row r="1940" spans="1:21" x14ac:dyDescent="0.25">
      <c r="A1940" s="2">
        <v>43490</v>
      </c>
      <c r="B1940" s="21">
        <v>107.23999786376952</v>
      </c>
      <c r="C1940" s="21">
        <v>107.87999725341795</v>
      </c>
      <c r="D1940" s="21">
        <v>106.1999969482422</v>
      </c>
      <c r="E1940" s="21">
        <v>107.16999816894533</v>
      </c>
      <c r="F1940" s="16">
        <f>(StockData[[#This Row],[Close]]-E1941)/E1941</f>
        <v>9.1337217380134793E-3</v>
      </c>
      <c r="G1940" s="21">
        <v>31225600</v>
      </c>
      <c r="H1940" s="21">
        <f>IF(ISNUMBER(E1940),MAX($E$2:E1940),"")</f>
        <v>542.07000732421875</v>
      </c>
      <c r="I1940" s="21">
        <f>IF(AND(ISNUMBER(E1940),ISNUMBER(H1940)),E1940/H1940-1,"")</f>
        <v>-0.80229491261108343</v>
      </c>
      <c r="L1940"/>
      <c r="M1940"/>
      <c r="N1940" s="2">
        <v>43490</v>
      </c>
      <c r="O1940" s="21">
        <v>265.6099853515625</v>
      </c>
      <c r="P1940" s="21">
        <v>266.70001220703125</v>
      </c>
      <c r="Q1940" s="21">
        <v>263.66000366210938</v>
      </c>
      <c r="R1940" s="21">
        <v>265.77999877929688</v>
      </c>
      <c r="S1940">
        <v>96883400</v>
      </c>
      <c r="T1940" s="16">
        <f>(SP500_Data[[#This Row],[Close]]-R1941)/R1941</f>
        <v>8.4614346029866123E-3</v>
      </c>
      <c r="U1940" s="21">
        <v>151445900</v>
      </c>
    </row>
    <row r="1941" spans="1:21" x14ac:dyDescent="0.25">
      <c r="A1941" s="2">
        <v>43489</v>
      </c>
      <c r="B1941" s="21">
        <v>106.86000061035156</v>
      </c>
      <c r="C1941" s="21">
        <v>107</v>
      </c>
      <c r="D1941" s="21">
        <v>105.33999633789063</v>
      </c>
      <c r="E1941" s="21">
        <v>106.1999969482422</v>
      </c>
      <c r="F1941" s="16">
        <f>(StockData[[#This Row],[Close]]-E1942)/E1942</f>
        <v>-4.779328465992507E-3</v>
      </c>
      <c r="G1941" s="21">
        <v>23164800</v>
      </c>
      <c r="H1941" s="21">
        <f>IF(ISNUMBER(E1941),MAX($E$2:E1941),"")</f>
        <v>542.07000732421875</v>
      </c>
      <c r="I1941" s="21">
        <f>IF(AND(ISNUMBER(E1941),ISNUMBER(H1941)),E1941/H1941-1,"")</f>
        <v>-0.80408435162744085</v>
      </c>
      <c r="L1941"/>
      <c r="M1941"/>
      <c r="N1941" s="2">
        <v>43489</v>
      </c>
      <c r="O1941" s="21">
        <v>263.20999145507813</v>
      </c>
      <c r="P1941" s="21">
        <v>264.20001220703125</v>
      </c>
      <c r="Q1941" s="21">
        <v>262.07998657226563</v>
      </c>
      <c r="R1941" s="21">
        <v>263.54998779296875</v>
      </c>
      <c r="S1941">
        <v>59204100</v>
      </c>
      <c r="T1941" s="16">
        <f>(SP500_Data[[#This Row],[Close]]-R1942)/R1942</f>
        <v>5.3143057937518731E-4</v>
      </c>
      <c r="U1941" s="21">
        <v>161018900</v>
      </c>
    </row>
    <row r="1942" spans="1:21" x14ac:dyDescent="0.25">
      <c r="A1942" s="2">
        <v>43488</v>
      </c>
      <c r="B1942" s="21">
        <v>106.12000274658205</v>
      </c>
      <c r="C1942" s="21">
        <v>107.04000091552734</v>
      </c>
      <c r="D1942" s="21">
        <v>105.33999633789063</v>
      </c>
      <c r="E1942" s="21">
        <v>106.70999908447266</v>
      </c>
      <c r="F1942" s="16">
        <f>(StockData[[#This Row],[Close]]-E1943)/E1943</f>
        <v>9.7463926601297508E-3</v>
      </c>
      <c r="G1942" s="21">
        <v>25874300</v>
      </c>
      <c r="H1942" s="21">
        <f>IF(ISNUMBER(E1942),MAX($E$2:E1942),"")</f>
        <v>542.07000732421875</v>
      </c>
      <c r="I1942" s="21">
        <f>IF(AND(ISNUMBER(E1942),ISNUMBER(H1942)),E1942/H1942-1,"")</f>
        <v>-0.80314350980011318</v>
      </c>
      <c r="L1942"/>
      <c r="M1942"/>
      <c r="N1942" s="2">
        <v>43488</v>
      </c>
      <c r="O1942" s="21">
        <v>264.010009765625</v>
      </c>
      <c r="P1942" s="21">
        <v>264.79000854492188</v>
      </c>
      <c r="Q1942" s="21">
        <v>260.66000366210938</v>
      </c>
      <c r="R1942" s="21">
        <v>263.41000366210938</v>
      </c>
      <c r="S1942">
        <v>86030300</v>
      </c>
      <c r="T1942" s="16">
        <f>(SP500_Data[[#This Row],[Close]]-R1943)/R1943</f>
        <v>2.0924383367489433E-3</v>
      </c>
      <c r="U1942" s="21">
        <v>204185400</v>
      </c>
    </row>
    <row r="1943" spans="1:21" x14ac:dyDescent="0.25">
      <c r="A1943" s="2">
        <v>43487</v>
      </c>
      <c r="B1943" s="21">
        <v>106.75</v>
      </c>
      <c r="C1943" s="21">
        <v>107.09999847412109</v>
      </c>
      <c r="D1943" s="21">
        <v>104.86000061035156</v>
      </c>
      <c r="E1943" s="21">
        <v>105.68000030517578</v>
      </c>
      <c r="F1943" s="16">
        <f>(StockData[[#This Row],[Close]]-E1944)/E1944</f>
        <v>-1.884689254991849E-2</v>
      </c>
      <c r="G1943" s="21">
        <v>32371300</v>
      </c>
      <c r="H1943" s="21">
        <f>IF(ISNUMBER(E1943),MAX($E$2:E1943),"")</f>
        <v>542.07000732421875</v>
      </c>
      <c r="I1943" s="21">
        <f>IF(AND(ISNUMBER(E1943),ISNUMBER(H1943)),E1943/H1943-1,"")</f>
        <v>-0.80504363112278354</v>
      </c>
      <c r="L1943"/>
      <c r="M1943"/>
      <c r="N1943" s="2">
        <v>43487</v>
      </c>
      <c r="O1943" s="21">
        <v>264.82000732421875</v>
      </c>
      <c r="P1943" s="21">
        <v>265.05999755859375</v>
      </c>
      <c r="Q1943" s="21">
        <v>261.05999755859375</v>
      </c>
      <c r="R1943" s="21">
        <v>262.8599853515625</v>
      </c>
      <c r="S1943">
        <v>115531200</v>
      </c>
      <c r="T1943" s="16">
        <f>(SP500_Data[[#This Row],[Close]]-R1944)/R1944</f>
        <v>-1.3510493953920814E-2</v>
      </c>
      <c r="U1943" s="21">
        <v>177986000</v>
      </c>
    </row>
    <row r="1944" spans="1:21" x14ac:dyDescent="0.25">
      <c r="A1944" s="2">
        <v>43483</v>
      </c>
      <c r="B1944" s="21">
        <v>107.45999908447266</v>
      </c>
      <c r="C1944" s="21">
        <v>107.90000152587891</v>
      </c>
      <c r="D1944" s="21">
        <v>105.91000366210938</v>
      </c>
      <c r="E1944" s="21">
        <v>107.70999908447266</v>
      </c>
      <c r="F1944" s="16">
        <f>(StockData[[#This Row],[Close]]-E1945)/E1945</f>
        <v>1.4983003173186613E-2</v>
      </c>
      <c r="G1944" s="21">
        <v>37427600</v>
      </c>
      <c r="H1944" s="21">
        <f>IF(ISNUMBER(E1944),MAX($E$2:E1944),"")</f>
        <v>542.07000732421875</v>
      </c>
      <c r="I1944" s="21">
        <f>IF(AND(ISNUMBER(E1944),ISNUMBER(H1944)),E1944/H1944-1,"")</f>
        <v>-0.80129872963059923</v>
      </c>
      <c r="L1944"/>
      <c r="M1944"/>
      <c r="N1944" s="2">
        <v>43483</v>
      </c>
      <c r="O1944" s="21">
        <v>264.98001098632813</v>
      </c>
      <c r="P1944" s="21">
        <v>266.98001098632813</v>
      </c>
      <c r="Q1944" s="21">
        <v>263</v>
      </c>
      <c r="R1944" s="21">
        <v>266.45999145507813</v>
      </c>
      <c r="S1944">
        <v>127900300</v>
      </c>
      <c r="T1944" s="16">
        <f>(SP500_Data[[#This Row],[Close]]-R1945)/R1945</f>
        <v>1.3310009559374019E-2</v>
      </c>
      <c r="U1944" s="21">
        <v>103176300</v>
      </c>
    </row>
    <row r="1945" spans="1:21" x14ac:dyDescent="0.25">
      <c r="A1945" s="2">
        <v>43482</v>
      </c>
      <c r="B1945" s="21">
        <v>105</v>
      </c>
      <c r="C1945" s="21">
        <v>106.62999725341795</v>
      </c>
      <c r="D1945" s="21">
        <v>104.76000213623048</v>
      </c>
      <c r="E1945" s="21">
        <v>106.12000274658205</v>
      </c>
      <c r="F1945" s="16">
        <f>(StockData[[#This Row],[Close]]-E1946)/E1946</f>
        <v>7.0222576622821949E-3</v>
      </c>
      <c r="G1945" s="21">
        <v>28393000</v>
      </c>
      <c r="H1945" s="21">
        <f>IF(ISNUMBER(E1945),MAX($E$2:E1945),"")</f>
        <v>542.07000732421875</v>
      </c>
      <c r="I1945" s="21">
        <f>IF(AND(ISNUMBER(E1945),ISNUMBER(H1945)),E1945/H1945-1,"")</f>
        <v>-0.80423192334433957</v>
      </c>
      <c r="L1945"/>
      <c r="M1945"/>
      <c r="N1945" s="2">
        <v>43482</v>
      </c>
      <c r="O1945" s="21">
        <v>260.010009765625</v>
      </c>
      <c r="P1945" s="21">
        <v>263.92001342773438</v>
      </c>
      <c r="Q1945" s="21">
        <v>259.95999145507813</v>
      </c>
      <c r="R1945" s="21">
        <v>262.95999145507813</v>
      </c>
      <c r="S1945">
        <v>96118400</v>
      </c>
      <c r="T1945" s="16">
        <f>(SP500_Data[[#This Row],[Close]]-R1946)/R1946</f>
        <v>7.5867131021529633E-3</v>
      </c>
      <c r="U1945" s="21">
        <v>98204200</v>
      </c>
    </row>
    <row r="1946" spans="1:21" x14ac:dyDescent="0.25">
      <c r="A1946" s="2">
        <v>43481</v>
      </c>
      <c r="B1946" s="21">
        <v>105.26000213623048</v>
      </c>
      <c r="C1946" s="21">
        <v>106.26000213623048</v>
      </c>
      <c r="D1946" s="21">
        <v>104.95999908447266</v>
      </c>
      <c r="E1946" s="21">
        <v>105.37999725341795</v>
      </c>
      <c r="F1946" s="16">
        <f>(StockData[[#This Row],[Close]]-E1947)/E1947</f>
        <v>3.523427384635926E-3</v>
      </c>
      <c r="G1946" s="21">
        <v>29853900</v>
      </c>
      <c r="H1946" s="21">
        <f>IF(ISNUMBER(E1946),MAX($E$2:E1946),"")</f>
        <v>542.07000732421875</v>
      </c>
      <c r="I1946" s="21">
        <f>IF(AND(ISNUMBER(E1946),ISNUMBER(H1946)),E1946/H1946-1,"")</f>
        <v>-0.8055970708034601</v>
      </c>
      <c r="L1946"/>
      <c r="M1946"/>
      <c r="N1946" s="2">
        <v>43481</v>
      </c>
      <c r="O1946" s="21">
        <v>260.82998657226563</v>
      </c>
      <c r="P1946" s="21">
        <v>261.97000122070313</v>
      </c>
      <c r="Q1946" s="21">
        <v>260.60000610351563</v>
      </c>
      <c r="R1946" s="21">
        <v>260.98001098632813</v>
      </c>
      <c r="S1946">
        <v>77636700</v>
      </c>
      <c r="T1946" s="16">
        <f>(SP500_Data[[#This Row],[Close]]-R1947)/R1947</f>
        <v>2.4198381718570383E-3</v>
      </c>
      <c r="U1946" s="21">
        <v>82346400</v>
      </c>
    </row>
    <row r="1947" spans="1:21" x14ac:dyDescent="0.25">
      <c r="A1947" s="2">
        <v>43480</v>
      </c>
      <c r="B1947" s="21">
        <v>102.51000213623048</v>
      </c>
      <c r="C1947" s="21">
        <v>105.0500030517578</v>
      </c>
      <c r="D1947" s="21">
        <v>101.87999725341795</v>
      </c>
      <c r="E1947" s="21">
        <v>105.01000213623048</v>
      </c>
      <c r="F1947" s="16">
        <f>(StockData[[#This Row],[Close]]-E1948)/E1948</f>
        <v>2.9005379676190997E-2</v>
      </c>
      <c r="G1947" s="21">
        <v>31587600</v>
      </c>
      <c r="H1947" s="21">
        <f>IF(ISNUMBER(E1947),MAX($E$2:E1947),"")</f>
        <v>542.07000732421875</v>
      </c>
      <c r="I1947" s="21">
        <f>IF(AND(ISNUMBER(E1947),ISNUMBER(H1947)),E1947/H1947-1,"")</f>
        <v>-0.80627963045846451</v>
      </c>
      <c r="L1947"/>
      <c r="M1947"/>
      <c r="N1947" s="2">
        <v>43480</v>
      </c>
      <c r="O1947" s="21">
        <v>257.82000732421875</v>
      </c>
      <c r="P1947" s="21">
        <v>260.70001220703125</v>
      </c>
      <c r="Q1947" s="21">
        <v>257.80999755859375</v>
      </c>
      <c r="R1947" s="21">
        <v>260.35000610351563</v>
      </c>
      <c r="S1947">
        <v>85208300</v>
      </c>
      <c r="T1947" s="16">
        <f>(SP500_Data[[#This Row],[Close]]-R1948)/R1948</f>
        <v>1.1460809156886083E-2</v>
      </c>
      <c r="U1947" s="21">
        <v>127629600</v>
      </c>
    </row>
    <row r="1948" spans="1:21" x14ac:dyDescent="0.25">
      <c r="A1948" s="2">
        <v>43479</v>
      </c>
      <c r="B1948" s="21">
        <v>101.90000152587891</v>
      </c>
      <c r="C1948" s="21">
        <v>102.87000274658205</v>
      </c>
      <c r="D1948" s="21">
        <v>101.26000213623048</v>
      </c>
      <c r="E1948" s="21">
        <v>102.0500030517578</v>
      </c>
      <c r="F1948" s="16">
        <f>(StockData[[#This Row],[Close]]-E1949)/E1949</f>
        <v>-7.2957196277746179E-3</v>
      </c>
      <c r="G1948" s="21">
        <v>28437100</v>
      </c>
      <c r="H1948" s="21">
        <f>IF(ISNUMBER(E1948),MAX($E$2:E1948),"")</f>
        <v>542.07000732421875</v>
      </c>
      <c r="I1948" s="21">
        <f>IF(AND(ISNUMBER(E1948),ISNUMBER(H1948)),E1948/H1948-1,"")</f>
        <v>-0.81174017807127918</v>
      </c>
      <c r="L1948"/>
      <c r="M1948"/>
      <c r="N1948" s="2">
        <v>43479</v>
      </c>
      <c r="O1948" s="21">
        <v>256.8599853515625</v>
      </c>
      <c r="P1948" s="21">
        <v>258.29998779296875</v>
      </c>
      <c r="Q1948" s="21">
        <v>256.41000366210938</v>
      </c>
      <c r="R1948" s="21">
        <v>257.39999389648438</v>
      </c>
      <c r="S1948">
        <v>70908200</v>
      </c>
      <c r="T1948" s="16">
        <f>(SP500_Data[[#This Row],[Close]]-R1949)/R1949</f>
        <v>-6.1009229392887821E-3</v>
      </c>
      <c r="U1948" s="21">
        <v>75502400</v>
      </c>
    </row>
    <row r="1949" spans="1:21" x14ac:dyDescent="0.25">
      <c r="A1949" s="2">
        <v>43476</v>
      </c>
      <c r="B1949" s="21">
        <v>103.19000244140624</v>
      </c>
      <c r="C1949" s="21">
        <v>103.44000244140624</v>
      </c>
      <c r="D1949" s="21">
        <v>101.63999938964844</v>
      </c>
      <c r="E1949" s="21">
        <v>102.8000030517578</v>
      </c>
      <c r="F1949" s="16">
        <f>(StockData[[#This Row],[Close]]-E1950)/E1950</f>
        <v>-7.7219636500586572E-3</v>
      </c>
      <c r="G1949" s="21">
        <v>28314200</v>
      </c>
      <c r="H1949" s="21">
        <f>IF(ISNUMBER(E1949),MAX($E$2:E1949),"")</f>
        <v>542.07000732421875</v>
      </c>
      <c r="I1949" s="21">
        <f>IF(AND(ISNUMBER(E1949),ISNUMBER(H1949)),E1949/H1949-1,"")</f>
        <v>-0.81035659294414375</v>
      </c>
      <c r="L1949"/>
      <c r="M1949"/>
      <c r="N1949" s="2">
        <v>43476</v>
      </c>
      <c r="O1949" s="21">
        <v>257.67999267578125</v>
      </c>
      <c r="P1949" s="21">
        <v>259.010009765625</v>
      </c>
      <c r="Q1949" s="21">
        <v>257.02999877929688</v>
      </c>
      <c r="R1949" s="21">
        <v>258.98001098632813</v>
      </c>
      <c r="S1949">
        <v>73858100</v>
      </c>
      <c r="T1949" s="16">
        <f>(SP500_Data[[#This Row],[Close]]-R1950)/R1950</f>
        <v>3.8630292656590017E-4</v>
      </c>
      <c r="U1949" s="21">
        <v>79981400</v>
      </c>
    </row>
    <row r="1950" spans="1:21" x14ac:dyDescent="0.25">
      <c r="A1950" s="2">
        <v>43475</v>
      </c>
      <c r="B1950" s="21">
        <v>103.22000122070313</v>
      </c>
      <c r="C1950" s="21">
        <v>103.75</v>
      </c>
      <c r="D1950" s="21">
        <v>102.37999725341795</v>
      </c>
      <c r="E1950" s="21">
        <v>103.59999847412109</v>
      </c>
      <c r="F1950" s="16">
        <f>(StockData[[#This Row],[Close]]-E1951)/E1951</f>
        <v>-6.4256084253922824E-3</v>
      </c>
      <c r="G1950" s="21">
        <v>30067600</v>
      </c>
      <c r="H1950" s="21">
        <f>IF(ISNUMBER(E1950),MAX($E$2:E1950),"")</f>
        <v>542.07000732421875</v>
      </c>
      <c r="I1950" s="21">
        <f>IF(AND(ISNUMBER(E1950),ISNUMBER(H1950)),E1950/H1950-1,"")</f>
        <v>-0.80888077725326601</v>
      </c>
      <c r="L1950"/>
      <c r="M1950"/>
      <c r="N1950" s="2">
        <v>43475</v>
      </c>
      <c r="O1950" s="21">
        <v>256.260009765625</v>
      </c>
      <c r="P1950" s="21">
        <v>259.16000366210938</v>
      </c>
      <c r="Q1950" s="21">
        <v>255.5</v>
      </c>
      <c r="R1950" s="21">
        <v>258.8800048828125</v>
      </c>
      <c r="S1950">
        <v>96823900</v>
      </c>
      <c r="T1950" s="16">
        <f>(SP500_Data[[#This Row],[Close]]-R1951)/R1951</f>
        <v>3.5275561414244922E-3</v>
      </c>
      <c r="U1950" s="21">
        <v>42807900</v>
      </c>
    </row>
    <row r="1951" spans="1:21" x14ac:dyDescent="0.25">
      <c r="A1951" s="2">
        <v>43474</v>
      </c>
      <c r="B1951" s="21">
        <v>103.86000061035156</v>
      </c>
      <c r="C1951" s="21">
        <v>104.87999725341795</v>
      </c>
      <c r="D1951" s="21">
        <v>103.23999786376952</v>
      </c>
      <c r="E1951" s="21">
        <v>104.26999664306641</v>
      </c>
      <c r="F1951" s="16">
        <f>(StockData[[#This Row],[Close]]-E1952)/E1952</f>
        <v>1.4299548129084148E-2</v>
      </c>
      <c r="G1951" s="21">
        <v>32280800</v>
      </c>
      <c r="H1951" s="21">
        <f>IF(ISNUMBER(E1951),MAX($E$2:E1951),"")</f>
        <v>542.07000732421875</v>
      </c>
      <c r="I1951" s="21">
        <f>IF(AND(ISNUMBER(E1951),ISNUMBER(H1951)),E1951/H1951-1,"")</f>
        <v>-0.80764477791758504</v>
      </c>
      <c r="L1951"/>
      <c r="M1951"/>
      <c r="N1951" s="2">
        <v>43474</v>
      </c>
      <c r="O1951" s="21">
        <v>257.55999755859375</v>
      </c>
      <c r="P1951" s="21">
        <v>258.91000366210938</v>
      </c>
      <c r="Q1951" s="21">
        <v>256.19000244140625</v>
      </c>
      <c r="R1951" s="21">
        <v>257.97000122070313</v>
      </c>
      <c r="S1951">
        <v>95006600</v>
      </c>
      <c r="T1951" s="16">
        <f>(SP500_Data[[#This Row],[Close]]-R1952)/R1952</f>
        <v>4.6734908999328372E-3</v>
      </c>
      <c r="U1951" s="21">
        <v>75563700</v>
      </c>
    </row>
    <row r="1952" spans="1:21" x14ac:dyDescent="0.25">
      <c r="A1952" s="2">
        <v>43473</v>
      </c>
      <c r="B1952" s="21">
        <v>103.04000091552734</v>
      </c>
      <c r="C1952" s="21">
        <v>103.97000122070313</v>
      </c>
      <c r="D1952" s="21">
        <v>101.70999908447266</v>
      </c>
      <c r="E1952" s="21">
        <v>102.8000030517578</v>
      </c>
      <c r="F1952" s="16">
        <f>(StockData[[#This Row],[Close]]-E1953)/E1953</f>
        <v>7.2506908766011759E-3</v>
      </c>
      <c r="G1952" s="21">
        <v>31514400</v>
      </c>
      <c r="H1952" s="21">
        <f>IF(ISNUMBER(E1952),MAX($E$2:E1952),"")</f>
        <v>542.07000732421875</v>
      </c>
      <c r="I1952" s="21">
        <f>IF(AND(ISNUMBER(E1952),ISNUMBER(H1952)),E1952/H1952-1,"")</f>
        <v>-0.81035659294414375</v>
      </c>
      <c r="L1952"/>
      <c r="M1952"/>
      <c r="N1952" s="2">
        <v>43473</v>
      </c>
      <c r="O1952" s="21">
        <v>256.82000732421875</v>
      </c>
      <c r="P1952" s="21">
        <v>257.30999755859375</v>
      </c>
      <c r="Q1952" s="21">
        <v>254</v>
      </c>
      <c r="R1952" s="21">
        <v>256.76998901367188</v>
      </c>
      <c r="S1952">
        <v>102512600</v>
      </c>
      <c r="T1952" s="16">
        <f>(SP500_Data[[#This Row],[Close]]-R1953)/R1953</f>
        <v>9.3953301556086929E-3</v>
      </c>
      <c r="U1952" s="21">
        <v>136021300</v>
      </c>
    </row>
    <row r="1953" spans="1:21" x14ac:dyDescent="0.25">
      <c r="A1953" s="2">
        <v>43472</v>
      </c>
      <c r="B1953" s="21">
        <v>101.63999938964844</v>
      </c>
      <c r="C1953" s="21">
        <v>103.26999664306641</v>
      </c>
      <c r="D1953" s="21">
        <v>100.98000335693359</v>
      </c>
      <c r="E1953" s="21">
        <v>102.05999755859376</v>
      </c>
      <c r="F1953" s="16">
        <f>(StockData[[#This Row],[Close]]-E1954)/E1954</f>
        <v>1.2753581185987889E-3</v>
      </c>
      <c r="G1953" s="21">
        <v>35656100</v>
      </c>
      <c r="H1953" s="21">
        <f>IF(ISNUMBER(E1953),MAX($E$2:E1953),"")</f>
        <v>542.07000732421875</v>
      </c>
      <c r="I1953" s="21">
        <f>IF(AND(ISNUMBER(E1953),ISNUMBER(H1953)),E1953/H1953-1,"")</f>
        <v>-0.81172174040326417</v>
      </c>
      <c r="L1953"/>
      <c r="M1953"/>
      <c r="N1953" s="2">
        <v>43472</v>
      </c>
      <c r="O1953" s="21">
        <v>252.69000244140625</v>
      </c>
      <c r="P1953" s="21">
        <v>255.94999694824219</v>
      </c>
      <c r="Q1953" s="21">
        <v>251.69000244140625</v>
      </c>
      <c r="R1953" s="21">
        <v>254.3800048828125</v>
      </c>
      <c r="S1953">
        <v>103139100</v>
      </c>
      <c r="T1953" s="16">
        <f>(SP500_Data[[#This Row],[Close]]-R1954)/R1954</f>
        <v>7.8846447877351233E-3</v>
      </c>
      <c r="U1953" s="21">
        <v>103061700</v>
      </c>
    </row>
    <row r="1954" spans="1:21" x14ac:dyDescent="0.25">
      <c r="A1954" s="2">
        <v>43469</v>
      </c>
      <c r="B1954" s="21">
        <v>99.720001220703125</v>
      </c>
      <c r="C1954" s="21">
        <v>102.51000213623048</v>
      </c>
      <c r="D1954" s="21">
        <v>98.930000305175781</v>
      </c>
      <c r="E1954" s="21">
        <v>101.93000030517578</v>
      </c>
      <c r="F1954" s="16">
        <f>(StockData[[#This Row],[Close]]-E1955)/E1955</f>
        <v>4.650922698490171E-2</v>
      </c>
      <c r="G1954" s="21">
        <v>44060600</v>
      </c>
      <c r="H1954" s="21">
        <f>IF(ISNUMBER(E1954),MAX($E$2:E1954),"")</f>
        <v>542.07000732421875</v>
      </c>
      <c r="I1954" s="21">
        <f>IF(AND(ISNUMBER(E1954),ISNUMBER(H1954)),E1954/H1954-1,"")</f>
        <v>-0.81196155675846093</v>
      </c>
      <c r="L1954"/>
      <c r="M1954"/>
      <c r="N1954" s="2">
        <v>43469</v>
      </c>
      <c r="O1954" s="21">
        <v>247.58999633789065</v>
      </c>
      <c r="P1954" s="21">
        <v>253.11000061035156</v>
      </c>
      <c r="Q1954" s="21">
        <v>247.16999816894531</v>
      </c>
      <c r="R1954" s="21">
        <v>252.38999938964844</v>
      </c>
      <c r="S1954">
        <v>142628800</v>
      </c>
      <c r="T1954" s="16">
        <f>(SP500_Data[[#This Row],[Close]]-R1955)/R1955</f>
        <v>3.349573093196577E-2</v>
      </c>
      <c r="U1954" s="21">
        <v>126668000</v>
      </c>
    </row>
    <row r="1955" spans="1:21" x14ac:dyDescent="0.25">
      <c r="A1955" s="2">
        <v>43468</v>
      </c>
      <c r="B1955" s="21">
        <v>100.09999847412109</v>
      </c>
      <c r="C1955" s="21">
        <v>100.19000244140624</v>
      </c>
      <c r="D1955" s="21">
        <v>97.199996948242202</v>
      </c>
      <c r="E1955" s="21">
        <v>97.400001525878906</v>
      </c>
      <c r="F1955" s="16">
        <f>(StockData[[#This Row],[Close]]-E1956)/E1956</f>
        <v>-3.6787985756150297E-2</v>
      </c>
      <c r="G1955" s="21">
        <v>42579100</v>
      </c>
      <c r="H1955" s="21">
        <f>IF(ISNUMBER(E1955),MAX($E$2:E1955),"")</f>
        <v>542.07000732421875</v>
      </c>
      <c r="I1955" s="21">
        <f>IF(AND(ISNUMBER(E1955),ISNUMBER(H1955)),E1955/H1955-1,"")</f>
        <v>-0.82031840867443018</v>
      </c>
      <c r="L1955"/>
      <c r="M1955"/>
      <c r="N1955" s="2">
        <v>43468</v>
      </c>
      <c r="O1955" s="21">
        <v>248.22999572753903</v>
      </c>
      <c r="P1955" s="21">
        <v>248.57000732421875</v>
      </c>
      <c r="Q1955" s="21">
        <v>243.66999816894531</v>
      </c>
      <c r="R1955" s="21">
        <v>244.21000671386719</v>
      </c>
      <c r="S1955">
        <v>144140700</v>
      </c>
      <c r="T1955" s="16">
        <f>(SP500_Data[[#This Row],[Close]]-R1956)/R1956</f>
        <v>-2.3862763357143501E-2</v>
      </c>
      <c r="U1955" s="21">
        <v>135101400</v>
      </c>
    </row>
    <row r="1956" spans="1:21" x14ac:dyDescent="0.25">
      <c r="A1956" s="2">
        <v>43467</v>
      </c>
      <c r="B1956" s="21">
        <v>99.550003051757798</v>
      </c>
      <c r="C1956" s="21">
        <v>101.75</v>
      </c>
      <c r="D1956" s="21">
        <v>98.940002441406236</v>
      </c>
      <c r="E1956" s="21">
        <v>101.12000274658205</v>
      </c>
      <c r="F1956" s="16">
        <f>(StockData[[#This Row],[Close]]-E1957)/E1957</f>
        <v>-4.4304120271165476E-3</v>
      </c>
      <c r="G1956" s="21">
        <v>35329300</v>
      </c>
      <c r="H1956" s="21">
        <f>IF(ISNUMBER(E1956),MAX($E$2:E1956),"")</f>
        <v>542.07000732421875</v>
      </c>
      <c r="I1956" s="21">
        <f>IF(AND(ISNUMBER(E1956),ISNUMBER(H1956)),E1956/H1956-1,"")</f>
        <v>-0.81345582419190932</v>
      </c>
      <c r="L1956"/>
      <c r="M1956"/>
      <c r="N1956" s="2">
        <v>43467</v>
      </c>
      <c r="O1956" s="21">
        <v>245.97999572753903</v>
      </c>
      <c r="P1956" s="21">
        <v>251.21000671386719</v>
      </c>
      <c r="Q1956" s="21">
        <v>245.94999694824219</v>
      </c>
      <c r="R1956" s="21">
        <v>250.17999267578125</v>
      </c>
      <c r="S1956">
        <v>126925200</v>
      </c>
      <c r="T1956" s="16">
        <f>(SP500_Data[[#This Row],[Close]]-R1957)/R1957</f>
        <v>1.0403109344622428E-3</v>
      </c>
      <c r="U1956" s="21">
        <v>125335900</v>
      </c>
    </row>
    <row r="1957" spans="1:21" x14ac:dyDescent="0.25">
      <c r="A1957" s="2">
        <v>43465</v>
      </c>
      <c r="B1957" s="21">
        <v>101.29000091552734</v>
      </c>
      <c r="C1957" s="21">
        <v>102.40000152587891</v>
      </c>
      <c r="D1957" s="21">
        <v>100.44000244140624</v>
      </c>
      <c r="E1957" s="21">
        <v>101.56999969482422</v>
      </c>
      <c r="F1957" s="16">
        <f>(StockData[[#This Row],[Close]]-E1958)/E1958</f>
        <v>1.1754161892120253E-2</v>
      </c>
      <c r="G1957" s="21">
        <v>33173800</v>
      </c>
      <c r="H1957" s="21">
        <f>IF(ISNUMBER(E1957),MAX($E$2:E1957),"")</f>
        <v>542.07000732421875</v>
      </c>
      <c r="I1957" s="21">
        <f>IF(AND(ISNUMBER(E1957),ISNUMBER(H1957)),E1957/H1957-1,"")</f>
        <v>-0.81262567874545044</v>
      </c>
      <c r="L1957"/>
      <c r="M1957"/>
      <c r="N1957" s="2">
        <v>43465</v>
      </c>
      <c r="O1957" s="21">
        <v>249.55999755859375</v>
      </c>
      <c r="P1957" s="21">
        <v>250.19000244140625</v>
      </c>
      <c r="Q1957" s="21">
        <v>247.47000122070313</v>
      </c>
      <c r="R1957" s="21">
        <v>249.91999816894531</v>
      </c>
      <c r="S1957">
        <v>144299400</v>
      </c>
      <c r="T1957" s="16">
        <f>(SP500_Data[[#This Row],[Close]]-R1958)/R1958</f>
        <v>8.7588220744513126E-3</v>
      </c>
      <c r="U1957" s="21">
        <v>98176600</v>
      </c>
    </row>
    <row r="1958" spans="1:21" x14ac:dyDescent="0.25">
      <c r="A1958" s="2">
        <v>43462</v>
      </c>
      <c r="B1958" s="21">
        <v>102.08999633789063</v>
      </c>
      <c r="C1958" s="21">
        <v>102.41000366210938</v>
      </c>
      <c r="D1958" s="21">
        <v>99.519996643066406</v>
      </c>
      <c r="E1958" s="21">
        <v>100.38999938964844</v>
      </c>
      <c r="F1958" s="16">
        <f>(StockData[[#This Row],[Close]]-E1959)/E1959</f>
        <v>-7.807876192375658E-3</v>
      </c>
      <c r="G1958" s="21">
        <v>38196300</v>
      </c>
      <c r="H1958" s="21">
        <f>IF(ISNUMBER(E1958),MAX($E$2:E1958),"")</f>
        <v>542.07000732421875</v>
      </c>
      <c r="I1958" s="21">
        <f>IF(AND(ISNUMBER(E1958),ISNUMBER(H1958)),E1958/H1958-1,"")</f>
        <v>-0.81480251990845909</v>
      </c>
      <c r="L1958"/>
      <c r="M1958"/>
      <c r="N1958" s="2">
        <v>43462</v>
      </c>
      <c r="O1958" s="21">
        <v>249.58000183105469</v>
      </c>
      <c r="P1958" s="21">
        <v>251.3999938964844</v>
      </c>
      <c r="Q1958" s="21">
        <v>246.44999694824219</v>
      </c>
      <c r="R1958" s="21">
        <v>247.75</v>
      </c>
      <c r="S1958">
        <v>153100200</v>
      </c>
      <c r="T1958" s="16">
        <f>(SP500_Data[[#This Row],[Close]]-R1959)/R1959</f>
        <v>-1.2899879661813034E-3</v>
      </c>
      <c r="U1958" s="21">
        <v>99673600</v>
      </c>
    </row>
    <row r="1959" spans="1:21" x14ac:dyDescent="0.25">
      <c r="A1959" s="2">
        <v>43461</v>
      </c>
      <c r="B1959" s="21">
        <v>99.300003051757798</v>
      </c>
      <c r="C1959" s="21">
        <v>101.19000244140624</v>
      </c>
      <c r="D1959" s="21">
        <v>96.400001525878906</v>
      </c>
      <c r="E1959" s="21">
        <v>101.18000030517578</v>
      </c>
      <c r="F1959" s="16">
        <f>(StockData[[#This Row],[Close]]-E1960)/E1960</f>
        <v>6.1655008117990169E-3</v>
      </c>
      <c r="G1959" s="21">
        <v>49498500</v>
      </c>
      <c r="H1959" s="21">
        <f>IF(ISNUMBER(E1959),MAX($E$2:E1959),"")</f>
        <v>542.07000732421875</v>
      </c>
      <c r="I1959" s="21">
        <f>IF(AND(ISNUMBER(E1959),ISNUMBER(H1959)),E1959/H1959-1,"")</f>
        <v>-0.81334514188559637</v>
      </c>
      <c r="L1959"/>
      <c r="M1959"/>
      <c r="N1959" s="2">
        <v>43461</v>
      </c>
      <c r="O1959" s="21">
        <v>242.57000732421875</v>
      </c>
      <c r="P1959" s="21">
        <v>248.28999328613281</v>
      </c>
      <c r="Q1959" s="21">
        <v>238.96000671386719</v>
      </c>
      <c r="R1959" s="21">
        <v>248.07000732421875</v>
      </c>
      <c r="S1959">
        <v>186267300</v>
      </c>
      <c r="T1959" s="16">
        <f>(SP500_Data[[#This Row],[Close]]-R1960)/R1960</f>
        <v>7.6773690172566014E-3</v>
      </c>
      <c r="U1959" s="21">
        <v>98812600</v>
      </c>
    </row>
    <row r="1960" spans="1:21" x14ac:dyDescent="0.25">
      <c r="A1960" s="2">
        <v>43460</v>
      </c>
      <c r="B1960" s="21">
        <v>95.139999389648438</v>
      </c>
      <c r="C1960" s="21">
        <v>100.69000244140624</v>
      </c>
      <c r="D1960" s="21">
        <v>93.959999084472656</v>
      </c>
      <c r="E1960" s="21">
        <v>100.55999755859376</v>
      </c>
      <c r="F1960" s="16">
        <f>(StockData[[#This Row],[Close]]-E1961)/E1961</f>
        <v>6.8309789576057059E-2</v>
      </c>
      <c r="G1960" s="21">
        <v>51634800</v>
      </c>
      <c r="H1960" s="21">
        <f>IF(ISNUMBER(E1960),MAX($E$2:E1960),"")</f>
        <v>542.07000732421875</v>
      </c>
      <c r="I1960" s="21">
        <f>IF(AND(ISNUMBER(E1960),ISNUMBER(H1960)),E1960/H1960-1,"")</f>
        <v>-0.81448891065753504</v>
      </c>
      <c r="L1960"/>
      <c r="M1960"/>
      <c r="N1960" s="2">
        <v>43460</v>
      </c>
      <c r="O1960" s="21">
        <v>235.97000122070313</v>
      </c>
      <c r="P1960" s="21">
        <v>246.17999267578125</v>
      </c>
      <c r="Q1960" s="21">
        <v>233.75999450683591</v>
      </c>
      <c r="R1960" s="21">
        <v>246.17999267578125</v>
      </c>
      <c r="S1960">
        <v>218485400</v>
      </c>
      <c r="T1960" s="16">
        <f>(SP500_Data[[#This Row],[Close]]-R1961)/R1961</f>
        <v>5.0524863544073449E-2</v>
      </c>
      <c r="U1960" s="21">
        <v>65584900</v>
      </c>
    </row>
    <row r="1961" spans="1:21" x14ac:dyDescent="0.25">
      <c r="A1961" s="2">
        <v>43458</v>
      </c>
      <c r="B1961" s="21">
        <v>97.680000305175781</v>
      </c>
      <c r="C1961" s="21">
        <v>97.970001220703125</v>
      </c>
      <c r="D1961" s="21">
        <v>93.980003356933594</v>
      </c>
      <c r="E1961" s="21">
        <v>94.129997253417955</v>
      </c>
      <c r="F1961" s="16">
        <f>(StockData[[#This Row],[Close]]-E1962)/E1962</f>
        <v>-4.1738837049792678E-2</v>
      </c>
      <c r="G1961" s="21">
        <v>43935200</v>
      </c>
      <c r="H1961" s="21">
        <f>IF(ISNUMBER(E1961),MAX($E$2:E1961),"")</f>
        <v>542.07000732421875</v>
      </c>
      <c r="I1961" s="21">
        <f>IF(AND(ISNUMBER(E1961),ISNUMBER(H1961)),E1961/H1961-1,"")</f>
        <v>-0.82635084771049205</v>
      </c>
      <c r="L1961"/>
      <c r="M1961"/>
      <c r="N1961" s="2">
        <v>43458</v>
      </c>
      <c r="O1961" s="21">
        <v>239.03999328613281</v>
      </c>
      <c r="P1961" s="21">
        <v>240.83999633789065</v>
      </c>
      <c r="Q1961" s="21">
        <v>234.27000427246097</v>
      </c>
      <c r="R1961" s="21">
        <v>234.33999633789065</v>
      </c>
      <c r="S1961">
        <v>147311600</v>
      </c>
      <c r="T1961" s="16">
        <f>(SP500_Data[[#This Row],[Close]]-R1962)/R1962</f>
        <v>-2.642293598250077E-2</v>
      </c>
      <c r="U1961" s="21">
        <v>102752100</v>
      </c>
    </row>
    <row r="1962" spans="1:21" x14ac:dyDescent="0.25">
      <c r="A1962" s="2">
        <v>43455</v>
      </c>
      <c r="B1962" s="21">
        <v>101.62999725341795</v>
      </c>
      <c r="C1962" s="21">
        <v>103</v>
      </c>
      <c r="D1962" s="21">
        <v>97.459999084472656</v>
      </c>
      <c r="E1962" s="21">
        <v>98.230003356933594</v>
      </c>
      <c r="F1962" s="16">
        <f>(StockData[[#This Row],[Close]]-E1963)/E1963</f>
        <v>-3.2312074773626735E-2</v>
      </c>
      <c r="G1962" s="21">
        <v>111242100</v>
      </c>
      <c r="H1962" s="21">
        <f>IF(ISNUMBER(E1962),MAX($E$2:E1962),"")</f>
        <v>542.07000732421875</v>
      </c>
      <c r="I1962" s="21">
        <f>IF(AND(ISNUMBER(E1962),ISNUMBER(H1962)),E1962/H1962-1,"")</f>
        <v>-0.81878723775584028</v>
      </c>
      <c r="L1962"/>
      <c r="M1962"/>
      <c r="N1962" s="2">
        <v>43455</v>
      </c>
      <c r="O1962" s="21">
        <v>246.74000549316409</v>
      </c>
      <c r="P1962" s="21">
        <v>249.71000671386719</v>
      </c>
      <c r="Q1962" s="21">
        <v>239.97999572753903</v>
      </c>
      <c r="R1962" s="21">
        <v>240.69999694824219</v>
      </c>
      <c r="S1962">
        <v>255345600</v>
      </c>
      <c r="T1962" s="16">
        <f>(SP500_Data[[#This Row],[Close]]-R1963)/R1963</f>
        <v>-2.6176321028577094E-2</v>
      </c>
      <c r="U1962" s="21">
        <v>60085900</v>
      </c>
    </row>
    <row r="1963" spans="1:21" x14ac:dyDescent="0.25">
      <c r="A1963" s="2">
        <v>43454</v>
      </c>
      <c r="B1963" s="21">
        <v>103.0500030517578</v>
      </c>
      <c r="C1963" s="21">
        <v>104.30999755859376</v>
      </c>
      <c r="D1963" s="21">
        <v>98.779998779296875</v>
      </c>
      <c r="E1963" s="21">
        <v>101.51000213623048</v>
      </c>
      <c r="F1963" s="16">
        <f>(StockData[[#This Row],[Close]]-E1964)/E1964</f>
        <v>-2.1024209218315337E-2</v>
      </c>
      <c r="G1963" s="21">
        <v>70334200</v>
      </c>
      <c r="H1963" s="21">
        <f>IF(ISNUMBER(E1963),MAX($E$2:E1963),"")</f>
        <v>542.07000732421875</v>
      </c>
      <c r="I1963" s="21">
        <f>IF(AND(ISNUMBER(E1963),ISNUMBER(H1963)),E1963/H1963-1,"")</f>
        <v>-0.81273636105176339</v>
      </c>
      <c r="L1963"/>
      <c r="M1963"/>
      <c r="N1963" s="2">
        <v>43454</v>
      </c>
      <c r="O1963" s="21">
        <v>249.86000061035156</v>
      </c>
      <c r="P1963" s="21">
        <v>251.6199951171875</v>
      </c>
      <c r="Q1963" s="21">
        <v>244.6499938964844</v>
      </c>
      <c r="R1963" s="21">
        <v>247.16999816894531</v>
      </c>
      <c r="S1963">
        <v>252053400</v>
      </c>
      <c r="T1963" s="16">
        <f>(SP500_Data[[#This Row],[Close]]-R1964)/R1964</f>
        <v>-1.6277944867101882E-2</v>
      </c>
      <c r="U1963" s="21">
        <v>65622500</v>
      </c>
    </row>
    <row r="1964" spans="1:21" x14ac:dyDescent="0.25">
      <c r="A1964" s="2">
        <v>43453</v>
      </c>
      <c r="B1964" s="21">
        <v>103.65000152587891</v>
      </c>
      <c r="C1964" s="21">
        <v>106.87999725341795</v>
      </c>
      <c r="D1964" s="21">
        <v>101.34999847412109</v>
      </c>
      <c r="E1964" s="21">
        <v>103.69000244140624</v>
      </c>
      <c r="F1964" s="16">
        <f>(StockData[[#This Row],[Close]]-E1965)/E1965</f>
        <v>-2.6930727710824938E-3</v>
      </c>
      <c r="G1964" s="21">
        <v>68198200</v>
      </c>
      <c r="H1964" s="21">
        <f>IF(ISNUMBER(E1964),MAX($E$2:E1964),"")</f>
        <v>542.07000732421875</v>
      </c>
      <c r="I1964" s="21">
        <f>IF(AND(ISNUMBER(E1964),ISNUMBER(H1964)),E1964/H1964-1,"")</f>
        <v>-0.80871473971924079</v>
      </c>
      <c r="L1964"/>
      <c r="M1964"/>
      <c r="N1964" s="2">
        <v>43453</v>
      </c>
      <c r="O1964" s="21">
        <v>255.16999816894531</v>
      </c>
      <c r="P1964" s="21">
        <v>259.39999389648438</v>
      </c>
      <c r="Q1964" s="21">
        <v>249.3500061035156</v>
      </c>
      <c r="R1964" s="21">
        <v>251.25999450683591</v>
      </c>
      <c r="S1964">
        <v>214992800</v>
      </c>
      <c r="T1964" s="16">
        <f>(SP500_Data[[#This Row],[Close]]-R1965)/R1965</f>
        <v>-1.497572250587036E-2</v>
      </c>
      <c r="U1964" s="21">
        <v>122634100</v>
      </c>
    </row>
    <row r="1965" spans="1:21" x14ac:dyDescent="0.25">
      <c r="A1965" s="2">
        <v>43452</v>
      </c>
      <c r="B1965" s="21">
        <v>103.75</v>
      </c>
      <c r="C1965" s="21">
        <v>104.51000213623048</v>
      </c>
      <c r="D1965" s="21">
        <v>102.51999664306641</v>
      </c>
      <c r="E1965" s="21">
        <v>103.97000122070313</v>
      </c>
      <c r="F1965" s="16">
        <f>(StockData[[#This Row],[Close]]-E1966)/E1966</f>
        <v>1.049666476296378E-2</v>
      </c>
      <c r="G1965" s="21">
        <v>49319200</v>
      </c>
      <c r="H1965" s="21">
        <f>IF(ISNUMBER(E1965),MAX($E$2:E1965),"")</f>
        <v>542.07000732421875</v>
      </c>
      <c r="I1965" s="21">
        <f>IF(AND(ISNUMBER(E1965),ISNUMBER(H1965)),E1965/H1965-1,"")</f>
        <v>-0.80819820352370575</v>
      </c>
      <c r="L1965"/>
      <c r="M1965"/>
      <c r="N1965" s="2">
        <v>43452</v>
      </c>
      <c r="O1965" s="21">
        <v>257.20001220703125</v>
      </c>
      <c r="P1965" s="21">
        <v>257.95001220703125</v>
      </c>
      <c r="Q1965" s="21">
        <v>253.27999877929688</v>
      </c>
      <c r="R1965" s="21">
        <v>255.08000183105469</v>
      </c>
      <c r="S1965">
        <v>134515100</v>
      </c>
      <c r="T1965" s="16">
        <f>(SP500_Data[[#This Row],[Close]]-R1966)/R1966</f>
        <v>-1.096486445127008E-3</v>
      </c>
      <c r="U1965" s="21">
        <v>99495000</v>
      </c>
    </row>
    <row r="1966" spans="1:21" x14ac:dyDescent="0.25">
      <c r="A1966" s="2">
        <v>43451</v>
      </c>
      <c r="B1966" s="21">
        <v>105.41000366210938</v>
      </c>
      <c r="C1966" s="21">
        <v>105.8000030517578</v>
      </c>
      <c r="D1966" s="21">
        <v>101.70999908447266</v>
      </c>
      <c r="E1966" s="21">
        <v>102.88999938964844</v>
      </c>
      <c r="F1966" s="16">
        <f>(StockData[[#This Row],[Close]]-E1967)/E1967</f>
        <v>-2.9614254699600592E-2</v>
      </c>
      <c r="G1966" s="21">
        <v>56957300</v>
      </c>
      <c r="H1966" s="21">
        <f>IF(ISNUMBER(E1966),MAX($E$2:E1966),"")</f>
        <v>542.07000732421875</v>
      </c>
      <c r="I1966" s="21">
        <f>IF(AND(ISNUMBER(E1966),ISNUMBER(H1966)),E1966/H1966-1,"")</f>
        <v>-0.81019056948467427</v>
      </c>
      <c r="L1966"/>
      <c r="M1966"/>
      <c r="N1966" s="2">
        <v>43451</v>
      </c>
      <c r="O1966" s="21">
        <v>259.39999389648438</v>
      </c>
      <c r="P1966" s="21">
        <v>260.64999389648438</v>
      </c>
      <c r="Q1966" s="21">
        <v>253.52999877929688</v>
      </c>
      <c r="R1966" s="21">
        <v>255.36000061035156</v>
      </c>
      <c r="S1966">
        <v>165492300</v>
      </c>
      <c r="T1966" s="16">
        <f>(SP500_Data[[#This Row],[Close]]-R1967)/R1967</f>
        <v>-1.9618384406662338E-2</v>
      </c>
      <c r="U1966" s="21">
        <v>128296300</v>
      </c>
    </row>
    <row r="1967" spans="1:21" x14ac:dyDescent="0.25">
      <c r="A1967" s="2">
        <v>43448</v>
      </c>
      <c r="B1967" s="21">
        <v>108.25</v>
      </c>
      <c r="C1967" s="21">
        <v>109.26000213623048</v>
      </c>
      <c r="D1967" s="21">
        <v>105.5</v>
      </c>
      <c r="E1967" s="21">
        <v>106.02999877929688</v>
      </c>
      <c r="F1967" s="16">
        <f>(StockData[[#This Row],[Close]]-E1968)/E1968</f>
        <v>-3.1247128956637699E-2</v>
      </c>
      <c r="G1967" s="21">
        <v>47043100</v>
      </c>
      <c r="H1967" s="21">
        <f>IF(ISNUMBER(E1967),MAX($E$2:E1967),"")</f>
        <v>542.07000732421875</v>
      </c>
      <c r="I1967" s="21">
        <f>IF(AND(ISNUMBER(E1967),ISNUMBER(H1967)),E1967/H1967-1,"")</f>
        <v>-0.8043979608783649</v>
      </c>
      <c r="L1967"/>
      <c r="M1967"/>
      <c r="N1967" s="2">
        <v>43448</v>
      </c>
      <c r="O1967" s="21">
        <v>262.95999145507813</v>
      </c>
      <c r="P1967" s="21">
        <v>264.02999877929688</v>
      </c>
      <c r="Q1967" s="21">
        <v>259.85000610351563</v>
      </c>
      <c r="R1967" s="21">
        <v>260.47000122070313</v>
      </c>
      <c r="S1967">
        <v>116961100</v>
      </c>
      <c r="T1967" s="16">
        <f>(SP500_Data[[#This Row],[Close]]-R1968)/R1968</f>
        <v>-1.8464762356876614E-2</v>
      </c>
      <c r="U1967" s="21">
        <v>157116000</v>
      </c>
    </row>
    <row r="1968" spans="1:21" x14ac:dyDescent="0.25">
      <c r="A1968" s="2">
        <v>43447</v>
      </c>
      <c r="B1968" s="21">
        <v>109.58000183105467</v>
      </c>
      <c r="C1968" s="21">
        <v>110.87000274658205</v>
      </c>
      <c r="D1968" s="21">
        <v>108.62999725341795</v>
      </c>
      <c r="E1968" s="21">
        <v>109.4499969482422</v>
      </c>
      <c r="F1968" s="16">
        <f>(StockData[[#This Row],[Close]]-E1969)/E1969</f>
        <v>3.3919610467240766E-3</v>
      </c>
      <c r="G1968" s="21">
        <v>31333400</v>
      </c>
      <c r="H1968" s="21">
        <f>IF(ISNUMBER(E1968),MAX($E$2:E1968),"")</f>
        <v>542.07000732421875</v>
      </c>
      <c r="I1968" s="21">
        <f>IF(AND(ISNUMBER(E1968),ISNUMBER(H1968)),E1968/H1968-1,"")</f>
        <v>-0.79808881607652049</v>
      </c>
      <c r="L1968"/>
      <c r="M1968"/>
      <c r="N1968" s="2">
        <v>43447</v>
      </c>
      <c r="O1968" s="21">
        <v>266.51998901367188</v>
      </c>
      <c r="P1968" s="21">
        <v>267.489990234375</v>
      </c>
      <c r="Q1968" s="21">
        <v>264.1199951171875</v>
      </c>
      <c r="R1968" s="21">
        <v>265.3699951171875</v>
      </c>
      <c r="S1968">
        <v>96662700</v>
      </c>
      <c r="T1968" s="16">
        <f>(SP500_Data[[#This Row],[Close]]-R1969)/R1969</f>
        <v>-3.3902034501441785E-4</v>
      </c>
      <c r="U1968" s="21">
        <v>160749100</v>
      </c>
    </row>
    <row r="1969" spans="1:21" x14ac:dyDescent="0.25">
      <c r="A1969" s="2">
        <v>43446</v>
      </c>
      <c r="B1969" s="21">
        <v>110.88999938964844</v>
      </c>
      <c r="C1969" s="21">
        <v>111.26999664306641</v>
      </c>
      <c r="D1969" s="21">
        <v>109.04000091552734</v>
      </c>
      <c r="E1969" s="21">
        <v>109.08000183105467</v>
      </c>
      <c r="F1969" s="16">
        <f>(StockData[[#This Row],[Close]]-E1970)/E1970</f>
        <v>4.5124367776874967E-3</v>
      </c>
      <c r="G1969" s="21">
        <v>36183000</v>
      </c>
      <c r="H1969" s="21">
        <f>IF(ISNUMBER(E1969),MAX($E$2:E1969),"")</f>
        <v>542.07000732421875</v>
      </c>
      <c r="I1969" s="21">
        <f>IF(AND(ISNUMBER(E1969),ISNUMBER(H1969)),E1969/H1969-1,"")</f>
        <v>-0.79877137573152512</v>
      </c>
      <c r="L1969"/>
      <c r="M1969"/>
      <c r="N1969" s="2">
        <v>43446</v>
      </c>
      <c r="O1969" s="21">
        <v>267.47000122070313</v>
      </c>
      <c r="P1969" s="21">
        <v>269</v>
      </c>
      <c r="Q1969" s="21">
        <v>265.3699951171875</v>
      </c>
      <c r="R1969" s="21">
        <v>265.45999145507813</v>
      </c>
      <c r="S1969">
        <v>97976700</v>
      </c>
      <c r="T1969" s="16">
        <f>(SP500_Data[[#This Row],[Close]]-R1970)/R1970</f>
        <v>5.0353483045430785E-3</v>
      </c>
      <c r="U1969" s="21">
        <v>201574600</v>
      </c>
    </row>
    <row r="1970" spans="1:21" x14ac:dyDescent="0.25">
      <c r="A1970" s="2">
        <v>43445</v>
      </c>
      <c r="B1970" s="21">
        <v>109.8000030517578</v>
      </c>
      <c r="C1970" s="21">
        <v>110.9499969482422</v>
      </c>
      <c r="D1970" s="21">
        <v>107.44000244140624</v>
      </c>
      <c r="E1970" s="21">
        <v>108.58999633789063</v>
      </c>
      <c r="F1970" s="16">
        <f>(StockData[[#This Row],[Close]]-E1971)/E1971</f>
        <v>9.2945444189760969E-3</v>
      </c>
      <c r="G1970" s="21">
        <v>42381900</v>
      </c>
      <c r="H1970" s="21">
        <f>IF(ISNUMBER(E1970),MAX($E$2:E1970),"")</f>
        <v>542.07000732421875</v>
      </c>
      <c r="I1970" s="21">
        <f>IF(AND(ISNUMBER(E1970),ISNUMBER(H1970)),E1970/H1970-1,"")</f>
        <v>-0.79967532814826703</v>
      </c>
      <c r="L1970"/>
      <c r="M1970"/>
      <c r="N1970" s="2">
        <v>43445</v>
      </c>
      <c r="O1970" s="21">
        <v>267.66000366210938</v>
      </c>
      <c r="P1970" s="21">
        <v>267.8699951171875</v>
      </c>
      <c r="Q1970" s="21">
        <v>262.48001098632813</v>
      </c>
      <c r="R1970" s="21">
        <v>264.1300048828125</v>
      </c>
      <c r="S1970">
        <v>121504400</v>
      </c>
      <c r="T1970" s="16">
        <f>(SP500_Data[[#This Row],[Close]]-R1971)/R1971</f>
        <v>2.2720322993775833E-4</v>
      </c>
      <c r="U1970" s="21">
        <v>138061500</v>
      </c>
    </row>
    <row r="1971" spans="1:21" x14ac:dyDescent="0.25">
      <c r="A1971" s="2">
        <v>43444</v>
      </c>
      <c r="B1971" s="21">
        <v>104.8000030517578</v>
      </c>
      <c r="C1971" s="21">
        <v>107.98000335693359</v>
      </c>
      <c r="D1971" s="21">
        <v>103.88999938964844</v>
      </c>
      <c r="E1971" s="21">
        <v>107.58999633789063</v>
      </c>
      <c r="F1971" s="16">
        <f>(StockData[[#This Row],[Close]]-E1972)/E1972</f>
        <v>2.6426222582818636E-2</v>
      </c>
      <c r="G1971" s="21">
        <v>40801500</v>
      </c>
      <c r="H1971" s="21">
        <f>IF(ISNUMBER(E1971),MAX($E$2:E1971),"")</f>
        <v>542.07000732421875</v>
      </c>
      <c r="I1971" s="21">
        <f>IF(AND(ISNUMBER(E1971),ISNUMBER(H1971)),E1971/H1971-1,"")</f>
        <v>-0.80152010831778098</v>
      </c>
      <c r="L1971"/>
      <c r="M1971"/>
      <c r="N1971" s="2">
        <v>43444</v>
      </c>
      <c r="O1971" s="21">
        <v>263.3699951171875</v>
      </c>
      <c r="P1971" s="21">
        <v>265.16000366210938</v>
      </c>
      <c r="Q1971" s="21">
        <v>258.6199951171875</v>
      </c>
      <c r="R1971" s="21">
        <v>264.07000732421875</v>
      </c>
      <c r="S1971">
        <v>151445900</v>
      </c>
      <c r="T1971" s="16">
        <f>(SP500_Data[[#This Row],[Close]]-R1972)/R1972</f>
        <v>1.8970291994754454E-3</v>
      </c>
      <c r="U1971" s="21">
        <v>177806700</v>
      </c>
    </row>
    <row r="1972" spans="1:21" x14ac:dyDescent="0.25">
      <c r="A1972" s="2">
        <v>43441</v>
      </c>
      <c r="B1972" s="21">
        <v>108.37999725341795</v>
      </c>
      <c r="C1972" s="21">
        <v>109.4499969482422</v>
      </c>
      <c r="D1972" s="21">
        <v>104.3000030517578</v>
      </c>
      <c r="E1972" s="21">
        <v>104.81999969482422</v>
      </c>
      <c r="F1972" s="16">
        <f>(StockData[[#This Row],[Close]]-E1973)/E1973</f>
        <v>-4.0022004294093291E-2</v>
      </c>
      <c r="G1972" s="21">
        <v>45044900</v>
      </c>
      <c r="H1972" s="21">
        <f>IF(ISNUMBER(E1972),MAX($E$2:E1972),"")</f>
        <v>542.07000732421875</v>
      </c>
      <c r="I1972" s="21">
        <f>IF(AND(ISNUMBER(E1972),ISNUMBER(H1972)),E1972/H1972-1,"")</f>
        <v>-0.80663014319453008</v>
      </c>
      <c r="L1972"/>
      <c r="M1972"/>
      <c r="N1972" s="2">
        <v>43441</v>
      </c>
      <c r="O1972" s="21">
        <v>269.45999145507813</v>
      </c>
      <c r="P1972" s="21">
        <v>271.22000122070313</v>
      </c>
      <c r="Q1972" s="21">
        <v>262.6300048828125</v>
      </c>
      <c r="R1972" s="21">
        <v>263.57000732421875</v>
      </c>
      <c r="S1972">
        <v>161018900</v>
      </c>
      <c r="T1972" s="16">
        <f>(SP500_Data[[#This Row],[Close]]-R1973)/R1973</f>
        <v>-2.3235951299897976E-2</v>
      </c>
      <c r="U1972" s="21">
        <v>146352700</v>
      </c>
    </row>
    <row r="1973" spans="1:21" x14ac:dyDescent="0.25">
      <c r="A1973" s="2">
        <v>43440</v>
      </c>
      <c r="B1973" s="21">
        <v>105.81999969482422</v>
      </c>
      <c r="C1973" s="21">
        <v>109.23999786376952</v>
      </c>
      <c r="D1973" s="21">
        <v>105</v>
      </c>
      <c r="E1973" s="21">
        <v>109.19000244140624</v>
      </c>
      <c r="F1973" s="16">
        <f>(StockData[[#This Row],[Close]]-E1974)/E1974</f>
        <v>6.1740307691268044E-3</v>
      </c>
      <c r="G1973" s="21">
        <v>49107400</v>
      </c>
      <c r="H1973" s="21">
        <f>IF(ISNUMBER(E1973),MAX($E$2:E1973),"")</f>
        <v>542.07000732421875</v>
      </c>
      <c r="I1973" s="21">
        <f>IF(AND(ISNUMBER(E1973),ISNUMBER(H1973)),E1973/H1973-1,"")</f>
        <v>-0.79856844878691402</v>
      </c>
      <c r="L1973"/>
      <c r="M1973"/>
      <c r="N1973" s="2">
        <v>43440</v>
      </c>
      <c r="O1973" s="21">
        <v>265.92001342773438</v>
      </c>
      <c r="P1973" s="21">
        <v>269.97000122070313</v>
      </c>
      <c r="Q1973" s="21">
        <v>262.44000244140625</v>
      </c>
      <c r="R1973" s="21">
        <v>269.83999633789063</v>
      </c>
      <c r="S1973">
        <v>204185400</v>
      </c>
      <c r="T1973" s="16">
        <f>(SP500_Data[[#This Row],[Close]]-R1974)/R1974</f>
        <v>-1.5171273343547642E-3</v>
      </c>
      <c r="U1973" s="21">
        <v>82415800</v>
      </c>
    </row>
    <row r="1974" spans="1:21" x14ac:dyDescent="0.25">
      <c r="A1974" s="2">
        <v>43438</v>
      </c>
      <c r="B1974" s="21">
        <v>111.94000244140624</v>
      </c>
      <c r="C1974" s="21">
        <v>112.63999938964844</v>
      </c>
      <c r="D1974" s="21">
        <v>108.20999908447266</v>
      </c>
      <c r="E1974" s="21">
        <v>108.51999664306641</v>
      </c>
      <c r="F1974" s="16">
        <f>(StockData[[#This Row],[Close]]-E1975)/E1975</f>
        <v>-3.1849405044698222E-2</v>
      </c>
      <c r="G1974" s="21">
        <v>45197000</v>
      </c>
      <c r="H1974" s="21">
        <f>IF(ISNUMBER(E1974),MAX($E$2:E1974),"")</f>
        <v>542.07000732421875</v>
      </c>
      <c r="I1974" s="21">
        <f>IF(AND(ISNUMBER(E1974),ISNUMBER(H1974)),E1974/H1974-1,"")</f>
        <v>-0.79980446219715073</v>
      </c>
      <c r="L1974"/>
      <c r="M1974"/>
      <c r="N1974" s="2">
        <v>43438</v>
      </c>
      <c r="O1974" s="21">
        <v>278.3699951171875</v>
      </c>
      <c r="P1974" s="21">
        <v>278.85000610351563</v>
      </c>
      <c r="Q1974" s="21">
        <v>269.89999389648438</v>
      </c>
      <c r="R1974" s="21">
        <v>270.25</v>
      </c>
      <c r="S1974">
        <v>177986000</v>
      </c>
      <c r="T1974" s="16">
        <f>(SP500_Data[[#This Row],[Close]]-R1975)/R1975</f>
        <v>-3.2402392368441696E-2</v>
      </c>
      <c r="U1974" s="21">
        <v>139901600</v>
      </c>
    </row>
    <row r="1975" spans="1:21" x14ac:dyDescent="0.25">
      <c r="A1975" s="2">
        <v>43437</v>
      </c>
      <c r="B1975" s="21">
        <v>113</v>
      </c>
      <c r="C1975" s="21">
        <v>113.41999816894533</v>
      </c>
      <c r="D1975" s="21">
        <v>110.73000335693359</v>
      </c>
      <c r="E1975" s="21">
        <v>112.08999633789063</v>
      </c>
      <c r="F1975" s="16">
        <f>(StockData[[#This Row],[Close]]-E1976)/E1976</f>
        <v>1.0821507393336743E-2</v>
      </c>
      <c r="G1975" s="21">
        <v>34732800</v>
      </c>
      <c r="H1975" s="21">
        <f>IF(ISNUMBER(E1975),MAX($E$2:E1975),"")</f>
        <v>542.07000732421875</v>
      </c>
      <c r="I1975" s="21">
        <f>IF(AND(ISNUMBER(E1975),ISNUMBER(H1975)),E1975/H1975-1,"")</f>
        <v>-0.79321859755496815</v>
      </c>
      <c r="L1975"/>
      <c r="M1975"/>
      <c r="N1975" s="2">
        <v>43437</v>
      </c>
      <c r="O1975" s="21">
        <v>280.27999877929688</v>
      </c>
      <c r="P1975" s="21">
        <v>280.39999389648438</v>
      </c>
      <c r="Q1975" s="21">
        <v>277.510009765625</v>
      </c>
      <c r="R1975" s="21">
        <v>279.29998779296875</v>
      </c>
      <c r="S1975">
        <v>103176300</v>
      </c>
      <c r="T1975" s="16">
        <f>(SP500_Data[[#This Row],[Close]]-R1976)/R1976</f>
        <v>1.3241407499740659E-2</v>
      </c>
      <c r="U1975" s="21">
        <v>134557500</v>
      </c>
    </row>
    <row r="1976" spans="1:21" x14ac:dyDescent="0.25">
      <c r="A1976" s="2">
        <v>43434</v>
      </c>
      <c r="B1976" s="21">
        <v>110.6999969482422</v>
      </c>
      <c r="C1976" s="21">
        <v>110.97000122070313</v>
      </c>
      <c r="D1976" s="21">
        <v>109.36000061035156</v>
      </c>
      <c r="E1976" s="21">
        <v>110.88999938964844</v>
      </c>
      <c r="F1976" s="16">
        <f>(StockData[[#This Row],[Close]]-E1977)/E1977</f>
        <v>6.3526357449209293E-3</v>
      </c>
      <c r="G1976" s="21">
        <v>33665600</v>
      </c>
      <c r="H1976" s="21">
        <f>IF(ISNUMBER(E1976),MAX($E$2:E1976),"")</f>
        <v>542.07000732421875</v>
      </c>
      <c r="I1976" s="21">
        <f>IF(AND(ISNUMBER(E1976),ISNUMBER(H1976)),E1976/H1976-1,"")</f>
        <v>-0.79543232812856268</v>
      </c>
      <c r="L1976"/>
      <c r="M1976"/>
      <c r="N1976" s="2">
        <v>43434</v>
      </c>
      <c r="O1976" s="21">
        <v>273.80999755859375</v>
      </c>
      <c r="P1976" s="21">
        <v>276.27999877929688</v>
      </c>
      <c r="Q1976" s="21">
        <v>273.45001220703125</v>
      </c>
      <c r="R1976" s="21">
        <v>275.64999389648438</v>
      </c>
      <c r="S1976">
        <v>98204200</v>
      </c>
      <c r="T1976" s="16">
        <f>(SP500_Data[[#This Row],[Close]]-R1977)/R1977</f>
        <v>6.0952728052835348E-3</v>
      </c>
      <c r="U1976" s="21">
        <v>110626000</v>
      </c>
    </row>
    <row r="1977" spans="1:21" x14ac:dyDescent="0.25">
      <c r="A1977" s="2">
        <v>43433</v>
      </c>
      <c r="B1977" s="21">
        <v>110.33000183105467</v>
      </c>
      <c r="C1977" s="21">
        <v>111.12000274658205</v>
      </c>
      <c r="D1977" s="21">
        <v>109.02999877929688</v>
      </c>
      <c r="E1977" s="21">
        <v>110.19000244140624</v>
      </c>
      <c r="F1977" s="16">
        <f>(StockData[[#This Row],[Close]]-E1978)/E1978</f>
        <v>-8.3693329930593051E-3</v>
      </c>
      <c r="G1977" s="21">
        <v>28123200</v>
      </c>
      <c r="H1977" s="21">
        <f>IF(ISNUMBER(E1977),MAX($E$2:E1977),"")</f>
        <v>542.07000732421875</v>
      </c>
      <c r="I1977" s="21">
        <f>IF(AND(ISNUMBER(E1977),ISNUMBER(H1977)),E1977/H1977-1,"")</f>
        <v>-0.79672366861740018</v>
      </c>
      <c r="L1977"/>
      <c r="M1977"/>
      <c r="N1977" s="2">
        <v>43433</v>
      </c>
      <c r="O1977" s="21">
        <v>273.70999145507813</v>
      </c>
      <c r="P1977" s="21">
        <v>275.54998779296875</v>
      </c>
      <c r="Q1977" s="21">
        <v>272.42999267578125</v>
      </c>
      <c r="R1977" s="21">
        <v>273.98001098632813</v>
      </c>
      <c r="S1977">
        <v>82346400</v>
      </c>
      <c r="T1977" s="16">
        <f>(SP500_Data[[#This Row],[Close]]-R1978)/R1978</f>
        <v>-2.1850667028843881E-3</v>
      </c>
      <c r="U1977" s="21">
        <v>118255800</v>
      </c>
    </row>
    <row r="1978" spans="1:21" x14ac:dyDescent="0.25">
      <c r="A1978" s="2">
        <v>43432</v>
      </c>
      <c r="B1978" s="21">
        <v>107.88999938964844</v>
      </c>
      <c r="C1978" s="21">
        <v>111.33000183105467</v>
      </c>
      <c r="D1978" s="21">
        <v>107.86000061035156</v>
      </c>
      <c r="E1978" s="21">
        <v>111.12000274658205</v>
      </c>
      <c r="F1978" s="16">
        <f>(StockData[[#This Row],[Close]]-E1979)/E1979</f>
        <v>3.7147688814698133E-2</v>
      </c>
      <c r="G1978" s="21">
        <v>46788500</v>
      </c>
      <c r="H1978" s="21">
        <f>IF(ISNUMBER(E1978),MAX($E$2:E1978),"")</f>
        <v>542.07000732421875</v>
      </c>
      <c r="I1978" s="21">
        <f>IF(AND(ISNUMBER(E1978),ISNUMBER(H1978)),E1978/H1978-1,"")</f>
        <v>-0.79500802249676983</v>
      </c>
      <c r="L1978"/>
      <c r="M1978"/>
      <c r="N1978" s="2">
        <v>43432</v>
      </c>
      <c r="O1978" s="21">
        <v>269.60000610351563</v>
      </c>
      <c r="P1978" s="21">
        <v>274.57998657226563</v>
      </c>
      <c r="Q1978" s="21">
        <v>268.32998657226563</v>
      </c>
      <c r="R1978" s="21">
        <v>274.57998657226563</v>
      </c>
      <c r="S1978">
        <v>127629600</v>
      </c>
      <c r="T1978" s="16">
        <f>(SP500_Data[[#This Row],[Close]]-R1979)/R1979</f>
        <v>2.3025308555575934E-2</v>
      </c>
      <c r="U1978" s="21">
        <v>102263700</v>
      </c>
    </row>
    <row r="1979" spans="1:21" x14ac:dyDescent="0.25">
      <c r="A1979" s="2">
        <v>43431</v>
      </c>
      <c r="B1979" s="21">
        <v>106.26999664306641</v>
      </c>
      <c r="C1979" s="21">
        <v>107.33000183105467</v>
      </c>
      <c r="D1979" s="21">
        <v>105.36000061035156</v>
      </c>
      <c r="E1979" s="21">
        <v>107.13999938964844</v>
      </c>
      <c r="F1979" s="16">
        <f>(StockData[[#This Row],[Close]]-E1980)/E1980</f>
        <v>6.2928351767035685E-3</v>
      </c>
      <c r="G1979" s="21">
        <v>29124500</v>
      </c>
      <c r="H1979" s="21">
        <f>IF(ISNUMBER(E1979),MAX($E$2:E1979),"")</f>
        <v>542.07000732421875</v>
      </c>
      <c r="I1979" s="21">
        <f>IF(AND(ISNUMBER(E1979),ISNUMBER(H1979)),E1979/H1979-1,"")</f>
        <v>-0.80235025376423996</v>
      </c>
      <c r="L1979"/>
      <c r="M1979"/>
      <c r="N1979" s="2">
        <v>43431</v>
      </c>
      <c r="O1979" s="21">
        <v>266.33999633789063</v>
      </c>
      <c r="P1979" s="21">
        <v>268.39999389648438</v>
      </c>
      <c r="Q1979" s="21">
        <v>265.66000366210938</v>
      </c>
      <c r="R1979" s="21">
        <v>268.39999389648438</v>
      </c>
      <c r="S1979">
        <v>75502400</v>
      </c>
      <c r="T1979" s="16">
        <f>(SP500_Data[[#This Row],[Close]]-R1980)/R1980</f>
        <v>3.3644631644275699E-3</v>
      </c>
      <c r="U1979" s="21">
        <v>183186500</v>
      </c>
    </row>
    <row r="1980" spans="1:21" x14ac:dyDescent="0.25">
      <c r="A1980" s="2">
        <v>43430</v>
      </c>
      <c r="B1980" s="21">
        <v>104.79000091552734</v>
      </c>
      <c r="C1980" s="21">
        <v>106.62999725341795</v>
      </c>
      <c r="D1980" s="21">
        <v>104.58000183105467</v>
      </c>
      <c r="E1980" s="21">
        <v>106.47000122070313</v>
      </c>
      <c r="F1980" s="16">
        <f>(StockData[[#This Row],[Close]]-E1981)/E1981</f>
        <v>3.2987305093100154E-2</v>
      </c>
      <c r="G1980" s="21">
        <v>32336200</v>
      </c>
      <c r="H1980" s="21">
        <f>IF(ISNUMBER(E1980),MAX($E$2:E1980),"")</f>
        <v>542.07000732421875</v>
      </c>
      <c r="I1980" s="21">
        <f>IF(AND(ISNUMBER(E1980),ISNUMBER(H1980)),E1980/H1980-1,"")</f>
        <v>-0.80358625309992093</v>
      </c>
      <c r="L1980"/>
      <c r="M1980"/>
      <c r="N1980" s="2">
        <v>43430</v>
      </c>
      <c r="O1980" s="21">
        <v>265.77999877929688</v>
      </c>
      <c r="P1980" s="21">
        <v>267.75</v>
      </c>
      <c r="Q1980" s="21">
        <v>265.33999633789063</v>
      </c>
      <c r="R1980" s="21">
        <v>267.5</v>
      </c>
      <c r="S1980">
        <v>79981400</v>
      </c>
      <c r="T1980" s="16">
        <f>(SP500_Data[[#This Row],[Close]]-R1981)/R1981</f>
        <v>1.6144349477682812E-2</v>
      </c>
      <c r="U1980" s="21">
        <v>274840500</v>
      </c>
    </row>
    <row r="1981" spans="1:21" x14ac:dyDescent="0.25">
      <c r="A1981" s="2">
        <v>43427</v>
      </c>
      <c r="B1981" s="21">
        <v>102.16999816894533</v>
      </c>
      <c r="C1981" s="21">
        <v>103.80999755859376</v>
      </c>
      <c r="D1981" s="21">
        <v>102</v>
      </c>
      <c r="E1981" s="21">
        <v>103.06999969482422</v>
      </c>
      <c r="F1981" s="16">
        <f>(StockData[[#This Row],[Close]]-E1982)/E1982</f>
        <v>-3.8794409165513984E-4</v>
      </c>
      <c r="G1981" s="21">
        <v>13823100</v>
      </c>
      <c r="H1981" s="21">
        <f>IF(ISNUMBER(E1981),MAX($E$2:E1981),"")</f>
        <v>542.07000732421875</v>
      </c>
      <c r="I1981" s="21">
        <f>IF(AND(ISNUMBER(E1981),ISNUMBER(H1981)),E1981/H1981-1,"")</f>
        <v>-0.80985850849117946</v>
      </c>
      <c r="L1981"/>
      <c r="M1981"/>
      <c r="N1981" s="2">
        <v>43427</v>
      </c>
      <c r="O1981" s="21">
        <v>263.17999267578125</v>
      </c>
      <c r="P1981" s="21">
        <v>264.82000732421875</v>
      </c>
      <c r="Q1981" s="21">
        <v>263.07000732421875</v>
      </c>
      <c r="R1981" s="21">
        <v>263.25</v>
      </c>
      <c r="S1981">
        <v>42807900</v>
      </c>
      <c r="T1981" s="16">
        <f>(SP500_Data[[#This Row],[Close]]-R1982)/R1982</f>
        <v>-6.6787000492274737E-3</v>
      </c>
      <c r="U1981" s="21">
        <v>214731000</v>
      </c>
    </row>
    <row r="1982" spans="1:21" x14ac:dyDescent="0.25">
      <c r="A1982" s="2">
        <v>43425</v>
      </c>
      <c r="B1982" s="21">
        <v>103.59999847412109</v>
      </c>
      <c r="C1982" s="21">
        <v>104.43000030517578</v>
      </c>
      <c r="D1982" s="21">
        <v>102.23999786376952</v>
      </c>
      <c r="E1982" s="21">
        <v>103.11000061035156</v>
      </c>
      <c r="F1982" s="16">
        <f>(StockData[[#This Row],[Close]]-E1983)/E1983</f>
        <v>1.376464004012202E-2</v>
      </c>
      <c r="G1982" s="21">
        <v>28130600</v>
      </c>
      <c r="H1982" s="21">
        <f>IF(ISNUMBER(E1982),MAX($E$2:E1982),"")</f>
        <v>542.07000732421875</v>
      </c>
      <c r="I1982" s="21">
        <f>IF(AND(ISNUMBER(E1982),ISNUMBER(H1982)),E1982/H1982-1,"")</f>
        <v>-0.80978471559545229</v>
      </c>
      <c r="L1982"/>
      <c r="M1982"/>
      <c r="N1982" s="2">
        <v>43425</v>
      </c>
      <c r="O1982" s="21">
        <v>265.8599853515625</v>
      </c>
      <c r="P1982" s="21">
        <v>267.14999389648438</v>
      </c>
      <c r="Q1982" s="21">
        <v>265.010009765625</v>
      </c>
      <c r="R1982" s="21">
        <v>265.01998901367188</v>
      </c>
      <c r="S1982">
        <v>75563700</v>
      </c>
      <c r="T1982" s="16">
        <f>(SP500_Data[[#This Row],[Close]]-R1983)/R1983</f>
        <v>3.4075189804734637E-3</v>
      </c>
      <c r="U1982" s="21">
        <v>74339000</v>
      </c>
    </row>
    <row r="1983" spans="1:21" x14ac:dyDescent="0.25">
      <c r="A1983" s="2">
        <v>43424</v>
      </c>
      <c r="B1983" s="21">
        <v>101.8000030517578</v>
      </c>
      <c r="C1983" s="21">
        <v>102.97000122070313</v>
      </c>
      <c r="D1983" s="21">
        <v>99.349998474121094</v>
      </c>
      <c r="E1983" s="21">
        <v>101.70999908447266</v>
      </c>
      <c r="F1983" s="16">
        <f>(StockData[[#This Row],[Close]]-E1984)/E1984</f>
        <v>-2.7814983614158427E-2</v>
      </c>
      <c r="G1983" s="21">
        <v>64052500</v>
      </c>
      <c r="H1983" s="21">
        <f>IF(ISNUMBER(E1983),MAX($E$2:E1983),"")</f>
        <v>542.07000732421875</v>
      </c>
      <c r="I1983" s="21">
        <f>IF(AND(ISNUMBER(E1983),ISNUMBER(H1983)),E1983/H1983-1,"")</f>
        <v>-0.81236741064768292</v>
      </c>
      <c r="L1983"/>
      <c r="M1983"/>
      <c r="N1983" s="2">
        <v>43424</v>
      </c>
      <c r="O1983" s="21">
        <v>265.3599853515625</v>
      </c>
      <c r="P1983" s="21">
        <v>267</v>
      </c>
      <c r="Q1983" s="21">
        <v>263.14999389648438</v>
      </c>
      <c r="R1983" s="21">
        <v>264.1199951171875</v>
      </c>
      <c r="S1983">
        <v>136021300</v>
      </c>
      <c r="T1983" s="16">
        <f>(SP500_Data[[#This Row],[Close]]-R1984)/R1984</f>
        <v>-1.8506171956058772E-2</v>
      </c>
      <c r="U1983" s="21">
        <v>87742200</v>
      </c>
    </row>
    <row r="1984" spans="1:21" x14ac:dyDescent="0.25">
      <c r="A1984" s="2">
        <v>43423</v>
      </c>
      <c r="B1984" s="21">
        <v>108.26999664306641</v>
      </c>
      <c r="C1984" s="21">
        <v>108.55999755859376</v>
      </c>
      <c r="D1984" s="21">
        <v>103.5500030517578</v>
      </c>
      <c r="E1984" s="21">
        <v>104.62000274658205</v>
      </c>
      <c r="F1984" s="16">
        <f>(StockData[[#This Row],[Close]]-E1985)/E1985</f>
        <v>-3.3890462073299966E-2</v>
      </c>
      <c r="G1984" s="21">
        <v>44773900</v>
      </c>
      <c r="H1984" s="21">
        <f>IF(ISNUMBER(E1984),MAX($E$2:E1984),"")</f>
        <v>542.07000732421875</v>
      </c>
      <c r="I1984" s="21">
        <f>IF(AND(ISNUMBER(E1984),ISNUMBER(H1984)),E1984/H1984-1,"")</f>
        <v>-0.80699909359861055</v>
      </c>
      <c r="L1984"/>
      <c r="M1984"/>
      <c r="N1984" s="2">
        <v>43423</v>
      </c>
      <c r="O1984" s="21">
        <v>273.04998779296875</v>
      </c>
      <c r="P1984" s="21">
        <v>273.3800048828125</v>
      </c>
      <c r="Q1984" s="21">
        <v>268.07000732421875</v>
      </c>
      <c r="R1984" s="21">
        <v>269.10000610351563</v>
      </c>
      <c r="S1984">
        <v>103061700</v>
      </c>
      <c r="T1984" s="16">
        <f>(SP500_Data[[#This Row],[Close]]-R1985)/R1985</f>
        <v>-1.691449492925258E-2</v>
      </c>
      <c r="U1984" s="21">
        <v>105951700</v>
      </c>
    </row>
    <row r="1985" spans="1:21" x14ac:dyDescent="0.25">
      <c r="A1985" s="2">
        <v>43420</v>
      </c>
      <c r="B1985" s="21">
        <v>107.08000183105467</v>
      </c>
      <c r="C1985" s="21">
        <v>108.87999725341795</v>
      </c>
      <c r="D1985" s="21">
        <v>106.8000030517578</v>
      </c>
      <c r="E1985" s="21">
        <v>108.29000091552734</v>
      </c>
      <c r="F1985" s="16">
        <f>(StockData[[#This Row],[Close]]-E1986)/E1986</f>
        <v>9.4146359780289367E-3</v>
      </c>
      <c r="G1985" s="21">
        <v>33502100</v>
      </c>
      <c r="H1985" s="21">
        <f>IF(ISNUMBER(E1985),MAX($E$2:E1985),"")</f>
        <v>542.07000732421875</v>
      </c>
      <c r="I1985" s="21">
        <f>IF(AND(ISNUMBER(E1985),ISNUMBER(H1985)),E1985/H1985-1,"")</f>
        <v>-0.80022875375438773</v>
      </c>
      <c r="L1985"/>
      <c r="M1985"/>
      <c r="N1985" s="2">
        <v>43420</v>
      </c>
      <c r="O1985" s="21">
        <v>271.79000854492188</v>
      </c>
      <c r="P1985" s="21">
        <v>274.75</v>
      </c>
      <c r="Q1985" s="21">
        <v>271.20999145507813</v>
      </c>
      <c r="R1985" s="21">
        <v>273.73001098632813</v>
      </c>
      <c r="S1985">
        <v>126668000</v>
      </c>
      <c r="T1985" s="16">
        <f>(SP500_Data[[#This Row],[Close]]-R1986)/R1986</f>
        <v>2.6006226695023953E-3</v>
      </c>
      <c r="U1985" s="21">
        <v>111545900</v>
      </c>
    </row>
    <row r="1986" spans="1:21" x14ac:dyDescent="0.25">
      <c r="A1986" s="2">
        <v>43419</v>
      </c>
      <c r="B1986" s="21">
        <v>104.98999786376952</v>
      </c>
      <c r="C1986" s="21">
        <v>107.8000030517578</v>
      </c>
      <c r="D1986" s="21">
        <v>103.91000366210938</v>
      </c>
      <c r="E1986" s="21">
        <v>107.27999877929688</v>
      </c>
      <c r="F1986" s="16">
        <f>(StockData[[#This Row],[Close]]-E1987)/E1987</f>
        <v>2.2006263996671761E-2</v>
      </c>
      <c r="G1986" s="21">
        <v>38505200</v>
      </c>
      <c r="H1986" s="21">
        <f>IF(ISNUMBER(E1986),MAX($E$2:E1986),"")</f>
        <v>542.07000732421875</v>
      </c>
      <c r="I1986" s="21">
        <f>IF(AND(ISNUMBER(E1986),ISNUMBER(H1986)),E1986/H1986-1,"")</f>
        <v>-0.80209198566647244</v>
      </c>
      <c r="L1986"/>
      <c r="M1986"/>
      <c r="N1986" s="2">
        <v>43419</v>
      </c>
      <c r="O1986" s="21">
        <v>268.77999877929688</v>
      </c>
      <c r="P1986" s="21">
        <v>273.54000854492188</v>
      </c>
      <c r="Q1986" s="21">
        <v>267.010009765625</v>
      </c>
      <c r="R1986" s="21">
        <v>273.01998901367188</v>
      </c>
      <c r="S1986">
        <v>135101400</v>
      </c>
      <c r="T1986" s="16">
        <f>(SP500_Data[[#This Row],[Close]]-R1987)/R1987</f>
        <v>1.0436627236270875E-2</v>
      </c>
      <c r="U1986" s="21">
        <v>64694600</v>
      </c>
    </row>
    <row r="1987" spans="1:21" x14ac:dyDescent="0.25">
      <c r="A1987" s="2">
        <v>43418</v>
      </c>
      <c r="B1987" s="21">
        <v>108.09999847412109</v>
      </c>
      <c r="C1987" s="21">
        <v>108.26000213623048</v>
      </c>
      <c r="D1987" s="21">
        <v>104.47000122070313</v>
      </c>
      <c r="E1987" s="21">
        <v>104.97000122070313</v>
      </c>
      <c r="F1987" s="16">
        <f>(StockData[[#This Row],[Close]]-E1988)/E1988</f>
        <v>-1.8421555785754717E-2</v>
      </c>
      <c r="G1987" s="21">
        <v>39495100</v>
      </c>
      <c r="H1987" s="21">
        <f>IF(ISNUMBER(E1987),MAX($E$2:E1987),"")</f>
        <v>542.07000732421875</v>
      </c>
      <c r="I1987" s="21">
        <f>IF(AND(ISNUMBER(E1987),ISNUMBER(H1987)),E1987/H1987-1,"")</f>
        <v>-0.8063534233541918</v>
      </c>
      <c r="L1987"/>
      <c r="M1987"/>
      <c r="N1987" s="2">
        <v>43418</v>
      </c>
      <c r="O1987" s="21">
        <v>274.16000366210938</v>
      </c>
      <c r="P1987" s="21">
        <v>274.6099853515625</v>
      </c>
      <c r="Q1987" s="21">
        <v>268.45001220703125</v>
      </c>
      <c r="R1987" s="21">
        <v>270.20001220703125</v>
      </c>
      <c r="S1987">
        <v>125335900</v>
      </c>
      <c r="T1987" s="16">
        <f>(SP500_Data[[#This Row],[Close]]-R1988)/R1988</f>
        <v>-6.8366734112092816E-3</v>
      </c>
      <c r="U1987" s="21">
        <v>47258200</v>
      </c>
    </row>
    <row r="1988" spans="1:21" x14ac:dyDescent="0.25">
      <c r="A1988" s="2">
        <v>43417</v>
      </c>
      <c r="B1988" s="21">
        <v>107.5500030517578</v>
      </c>
      <c r="C1988" s="21">
        <v>108.73999786376952</v>
      </c>
      <c r="D1988" s="21">
        <v>106.63999938964844</v>
      </c>
      <c r="E1988" s="21">
        <v>106.94000244140624</v>
      </c>
      <c r="F1988" s="16">
        <f>(StockData[[#This Row],[Close]]-E1989)/E1989</f>
        <v>6.5499853116106604E-4</v>
      </c>
      <c r="G1988" s="21">
        <v>35374600</v>
      </c>
      <c r="H1988" s="21">
        <f>IF(ISNUMBER(E1988),MAX($E$2:E1988),"")</f>
        <v>542.07000732421875</v>
      </c>
      <c r="I1988" s="21">
        <f>IF(AND(ISNUMBER(E1988),ISNUMBER(H1988)),E1988/H1988-1,"")</f>
        <v>-0.80271920416832043</v>
      </c>
      <c r="L1988"/>
      <c r="M1988"/>
      <c r="N1988" s="2">
        <v>43417</v>
      </c>
      <c r="O1988" s="21">
        <v>273.08999633789063</v>
      </c>
      <c r="P1988" s="21">
        <v>275.32998657226563</v>
      </c>
      <c r="Q1988" s="21">
        <v>271.25</v>
      </c>
      <c r="R1988" s="21">
        <v>272.05999755859375</v>
      </c>
      <c r="S1988">
        <v>98176600</v>
      </c>
      <c r="T1988" s="16">
        <f>(SP500_Data[[#This Row],[Close]]-R1989)/R1989</f>
        <v>-1.8711147665573839E-3</v>
      </c>
      <c r="U1988" s="21">
        <v>62078900</v>
      </c>
    </row>
    <row r="1989" spans="1:21" x14ac:dyDescent="0.25">
      <c r="A1989" s="2">
        <v>43416</v>
      </c>
      <c r="B1989" s="21">
        <v>109.41999816894533</v>
      </c>
      <c r="C1989" s="21">
        <v>109.95999908447266</v>
      </c>
      <c r="D1989" s="21">
        <v>106.09999847412109</v>
      </c>
      <c r="E1989" s="21">
        <v>106.87000274658205</v>
      </c>
      <c r="F1989" s="16">
        <f>(StockData[[#This Row],[Close]]-E1990)/E1990</f>
        <v>-2.4641753726040338E-2</v>
      </c>
      <c r="G1989" s="21">
        <v>33621800</v>
      </c>
      <c r="H1989" s="21">
        <f>IF(ISNUMBER(E1989),MAX($E$2:E1989),"")</f>
        <v>542.07000732421875</v>
      </c>
      <c r="I1989" s="21">
        <f>IF(AND(ISNUMBER(E1989),ISNUMBER(H1989)),E1989/H1989-1,"")</f>
        <v>-0.80284833821720414</v>
      </c>
      <c r="L1989"/>
      <c r="M1989"/>
      <c r="N1989" s="2">
        <v>43416</v>
      </c>
      <c r="O1989" s="21">
        <v>277.19000244140625</v>
      </c>
      <c r="P1989" s="21">
        <v>277.45999145507813</v>
      </c>
      <c r="Q1989" s="21">
        <v>271.989990234375</v>
      </c>
      <c r="R1989" s="21">
        <v>272.57000732421875</v>
      </c>
      <c r="S1989">
        <v>99673600</v>
      </c>
      <c r="T1989" s="16">
        <f>(SP500_Data[[#This Row],[Close]]-R1990)/R1990</f>
        <v>-1.8685203985215851E-2</v>
      </c>
      <c r="U1989" s="21">
        <v>70091400</v>
      </c>
    </row>
    <row r="1990" spans="1:21" x14ac:dyDescent="0.25">
      <c r="A1990" s="2">
        <v>43413</v>
      </c>
      <c r="B1990" s="21">
        <v>110.84999847412109</v>
      </c>
      <c r="C1990" s="21">
        <v>111.4499969482422</v>
      </c>
      <c r="D1990" s="21">
        <v>108.76000213623048</v>
      </c>
      <c r="E1990" s="21">
        <v>109.56999969482422</v>
      </c>
      <c r="F1990" s="16">
        <f>(StockData[[#This Row],[Close]]-E1991)/E1991</f>
        <v>-1.9507832708508109E-2</v>
      </c>
      <c r="G1990" s="21">
        <v>32039200</v>
      </c>
      <c r="H1990" s="21">
        <f>IF(ISNUMBER(E1990),MAX($E$2:E1990),"")</f>
        <v>542.07000732421875</v>
      </c>
      <c r="I1990" s="21">
        <f>IF(AND(ISNUMBER(E1990),ISNUMBER(H1990)),E1990/H1990-1,"")</f>
        <v>-0.79786743738933885</v>
      </c>
      <c r="L1990"/>
      <c r="M1990"/>
      <c r="N1990" s="2">
        <v>43413</v>
      </c>
      <c r="O1990" s="21">
        <v>279.02999877929688</v>
      </c>
      <c r="P1990" s="21">
        <v>279.239990234375</v>
      </c>
      <c r="Q1990" s="21">
        <v>276.17999267578125</v>
      </c>
      <c r="R1990" s="21">
        <v>277.760009765625</v>
      </c>
      <c r="S1990">
        <v>98812600</v>
      </c>
      <c r="T1990" s="16">
        <f>(SP500_Data[[#This Row],[Close]]-R1991)/R1991</f>
        <v>-9.7682361296791437E-3</v>
      </c>
      <c r="U1990" s="21">
        <v>59249500</v>
      </c>
    </row>
    <row r="1991" spans="1:21" x14ac:dyDescent="0.25">
      <c r="A1991" s="2">
        <v>43412</v>
      </c>
      <c r="B1991" s="21">
        <v>111.8000030517578</v>
      </c>
      <c r="C1991" s="21">
        <v>112.20999908447266</v>
      </c>
      <c r="D1991" s="21">
        <v>110.91000366210938</v>
      </c>
      <c r="E1991" s="21">
        <v>111.75</v>
      </c>
      <c r="F1991" s="16">
        <f>(StockData[[#This Row],[Close]]-E1992)/E1992</f>
        <v>-1.8756617201668082E-3</v>
      </c>
      <c r="G1991" s="21">
        <v>25644100</v>
      </c>
      <c r="H1991" s="21">
        <f>IF(ISNUMBER(E1991),MAX($E$2:E1991),"")</f>
        <v>542.07000732421875</v>
      </c>
      <c r="I1991" s="21">
        <f>IF(AND(ISNUMBER(E1991),ISNUMBER(H1991)),E1991/H1991-1,"")</f>
        <v>-0.79384581605681614</v>
      </c>
      <c r="L1991"/>
      <c r="M1991"/>
      <c r="N1991" s="2">
        <v>43412</v>
      </c>
      <c r="O1991" s="21">
        <v>280.1099853515625</v>
      </c>
      <c r="P1991" s="21">
        <v>281.22000122070313</v>
      </c>
      <c r="Q1991" s="21">
        <v>279.22000122070313</v>
      </c>
      <c r="R1991" s="21">
        <v>280.5</v>
      </c>
      <c r="S1991">
        <v>65584900</v>
      </c>
      <c r="T1991" s="16">
        <f>(SP500_Data[[#This Row],[Close]]-R1992)/R1992</f>
        <v>-1.8149167214732711E-3</v>
      </c>
      <c r="U1991" s="21">
        <v>79739700</v>
      </c>
    </row>
    <row r="1992" spans="1:21" x14ac:dyDescent="0.25">
      <c r="A1992" s="2">
        <v>43411</v>
      </c>
      <c r="B1992" s="21">
        <v>109.44000244140624</v>
      </c>
      <c r="C1992" s="21">
        <v>112.23999786376952</v>
      </c>
      <c r="D1992" s="21">
        <v>109.40000152587891</v>
      </c>
      <c r="E1992" s="21">
        <v>111.95999908447266</v>
      </c>
      <c r="F1992" s="16">
        <f>(StockData[[#This Row],[Close]]-E1993)/E1993</f>
        <v>3.9361286815086202E-2</v>
      </c>
      <c r="G1992" s="21">
        <v>37901700</v>
      </c>
      <c r="H1992" s="21">
        <f>IF(ISNUMBER(E1992),MAX($E$2:E1992),"")</f>
        <v>542.07000732421875</v>
      </c>
      <c r="I1992" s="21">
        <f>IF(AND(ISNUMBER(E1992),ISNUMBER(H1992)),E1992/H1992-1,"")</f>
        <v>-0.79345841391016492</v>
      </c>
      <c r="L1992"/>
      <c r="M1992"/>
      <c r="N1992" s="2">
        <v>43411</v>
      </c>
      <c r="O1992" s="21">
        <v>277.55999755859375</v>
      </c>
      <c r="P1992" s="21">
        <v>281.10000610351563</v>
      </c>
      <c r="Q1992" s="21">
        <v>277.07998657226563</v>
      </c>
      <c r="R1992" s="21">
        <v>281.010009765625</v>
      </c>
      <c r="S1992">
        <v>102752100</v>
      </c>
      <c r="T1992" s="16">
        <f>(SP500_Data[[#This Row],[Close]]-R1993)/R1993</f>
        <v>2.1408893402781012E-2</v>
      </c>
      <c r="U1992" s="21">
        <v>44370000</v>
      </c>
    </row>
    <row r="1993" spans="1:21" x14ac:dyDescent="0.25">
      <c r="A1993" s="2">
        <v>43410</v>
      </c>
      <c r="B1993" s="21">
        <v>107.37999725341795</v>
      </c>
      <c r="C1993" s="21">
        <v>108.83999633789063</v>
      </c>
      <c r="D1993" s="21">
        <v>106.27999877929688</v>
      </c>
      <c r="E1993" s="21">
        <v>107.72000122070313</v>
      </c>
      <c r="F1993" s="16">
        <f>(StockData[[#This Row],[Close]]-E1994)/E1994</f>
        <v>1.9532981145934988E-3</v>
      </c>
      <c r="G1993" s="21">
        <v>24340200</v>
      </c>
      <c r="H1993" s="21">
        <f>IF(ISNUMBER(E1993),MAX($E$2:E1993),"")</f>
        <v>542.07000732421875</v>
      </c>
      <c r="I1993" s="21">
        <f>IF(AND(ISNUMBER(E1993),ISNUMBER(H1993)),E1993/H1993-1,"")</f>
        <v>-0.80128027788802847</v>
      </c>
      <c r="L1993"/>
      <c r="M1993"/>
      <c r="N1993" s="2">
        <v>43410</v>
      </c>
      <c r="O1993" s="21">
        <v>273.32000732421875</v>
      </c>
      <c r="P1993" s="21">
        <v>275.29998779296875</v>
      </c>
      <c r="Q1993" s="21">
        <v>273.25</v>
      </c>
      <c r="R1993" s="21">
        <v>275.1199951171875</v>
      </c>
      <c r="S1993">
        <v>60085900</v>
      </c>
      <c r="T1993" s="16">
        <f>(SP500_Data[[#This Row],[Close]]-R1994)/R1994</f>
        <v>6.3278846192486105E-3</v>
      </c>
      <c r="U1993" s="21">
        <v>53409600</v>
      </c>
    </row>
    <row r="1994" spans="1:21" x14ac:dyDescent="0.25">
      <c r="A1994" s="2">
        <v>43409</v>
      </c>
      <c r="B1994" s="21">
        <v>106.37000274658205</v>
      </c>
      <c r="C1994" s="21">
        <v>107.73999786376952</v>
      </c>
      <c r="D1994" s="21">
        <v>105.90000152587891</v>
      </c>
      <c r="E1994" s="21">
        <v>107.51000213623048</v>
      </c>
      <c r="F1994" s="16">
        <f>(StockData[[#This Row],[Close]]-E1995)/E1995</f>
        <v>1.2716639294945214E-2</v>
      </c>
      <c r="G1994" s="21">
        <v>27922100</v>
      </c>
      <c r="H1994" s="21">
        <f>IF(ISNUMBER(E1994),MAX($E$2:E1994),"")</f>
        <v>542.07000732421875</v>
      </c>
      <c r="I1994" s="21">
        <f>IF(AND(ISNUMBER(E1994),ISNUMBER(H1994)),E1994/H1994-1,"")</f>
        <v>-0.8016676800346797</v>
      </c>
      <c r="L1994"/>
      <c r="M1994"/>
      <c r="N1994" s="2">
        <v>43409</v>
      </c>
      <c r="O1994" s="21">
        <v>272.44000244140625</v>
      </c>
      <c r="P1994" s="21">
        <v>274.010009765625</v>
      </c>
      <c r="Q1994" s="21">
        <v>271.35000610351563</v>
      </c>
      <c r="R1994" s="21">
        <v>273.3900146484375</v>
      </c>
      <c r="S1994">
        <v>65622500</v>
      </c>
      <c r="T1994" s="16">
        <f>(SP500_Data[[#This Row],[Close]]-R1995)/R1995</f>
        <v>5.5169366993471532E-3</v>
      </c>
      <c r="U1994" s="21">
        <v>105479700</v>
      </c>
    </row>
    <row r="1995" spans="1:21" x14ac:dyDescent="0.25">
      <c r="A1995" s="2">
        <v>43406</v>
      </c>
      <c r="B1995" s="21">
        <v>106.48000335693359</v>
      </c>
      <c r="C1995" s="21">
        <v>107.31999969482422</v>
      </c>
      <c r="D1995" s="21">
        <v>104.98000335693359</v>
      </c>
      <c r="E1995" s="21">
        <v>106.16000366210938</v>
      </c>
      <c r="F1995" s="16">
        <f>(StockData[[#This Row],[Close]]-E1996)/E1996</f>
        <v>2.2659129278045577E-3</v>
      </c>
      <c r="G1995" s="21">
        <v>37680200</v>
      </c>
      <c r="H1995" s="21">
        <f>IF(ISNUMBER(E1995),MAX($E$2:E1995),"")</f>
        <v>542.07000732421875</v>
      </c>
      <c r="I1995" s="21">
        <f>IF(AND(ISNUMBER(E1995),ISNUMBER(H1995)),E1995/H1995-1,"")</f>
        <v>-0.8041581304486124</v>
      </c>
      <c r="L1995"/>
      <c r="M1995"/>
      <c r="N1995" s="2">
        <v>43406</v>
      </c>
      <c r="O1995" s="21">
        <v>274.75</v>
      </c>
      <c r="P1995" s="21">
        <v>275.23001098632813</v>
      </c>
      <c r="Q1995" s="21">
        <v>269.58999633789063</v>
      </c>
      <c r="R1995" s="21">
        <v>271.8900146484375</v>
      </c>
      <c r="S1995">
        <v>122634100</v>
      </c>
      <c r="T1995" s="16">
        <f>(SP500_Data[[#This Row],[Close]]-R1996)/R1996</f>
        <v>-5.9229829232783802E-3</v>
      </c>
      <c r="U1995" s="21">
        <v>100360600</v>
      </c>
    </row>
    <row r="1996" spans="1:21" x14ac:dyDescent="0.25">
      <c r="A1996" s="2">
        <v>43405</v>
      </c>
      <c r="B1996" s="21">
        <v>107.0500030517578</v>
      </c>
      <c r="C1996" s="21">
        <v>107.31999969482422</v>
      </c>
      <c r="D1996" s="21">
        <v>105.52999877929688</v>
      </c>
      <c r="E1996" s="21">
        <v>105.91999816894533</v>
      </c>
      <c r="F1996" s="16">
        <f>(StockData[[#This Row],[Close]]-E1997)/E1997</f>
        <v>-8.3325476078229682E-3</v>
      </c>
      <c r="G1996" s="21">
        <v>33384200</v>
      </c>
      <c r="H1996" s="21">
        <f>IF(ISNUMBER(E1996),MAX($E$2:E1996),"")</f>
        <v>542.07000732421875</v>
      </c>
      <c r="I1996" s="21">
        <f>IF(AND(ISNUMBER(E1996),ISNUMBER(H1996)),E1996/H1996-1,"")</f>
        <v>-0.80460088782297579</v>
      </c>
      <c r="L1996"/>
      <c r="M1996"/>
      <c r="N1996" s="2">
        <v>43405</v>
      </c>
      <c r="O1996" s="21">
        <v>271.60000610351563</v>
      </c>
      <c r="P1996" s="21">
        <v>273.73001098632813</v>
      </c>
      <c r="Q1996" s="21">
        <v>270.3800048828125</v>
      </c>
      <c r="R1996" s="21">
        <v>273.510009765625</v>
      </c>
      <c r="S1996">
        <v>99495000</v>
      </c>
      <c r="T1996" s="16">
        <f>(SP500_Data[[#This Row],[Close]]-R1997)/R1997</f>
        <v>1.0641853567048458E-2</v>
      </c>
      <c r="U1996" s="21">
        <v>49080600</v>
      </c>
    </row>
    <row r="1997" spans="1:21" x14ac:dyDescent="0.25">
      <c r="A1997" s="2">
        <v>43404</v>
      </c>
      <c r="B1997" s="21">
        <v>105.44000244140624</v>
      </c>
      <c r="C1997" s="21">
        <v>108.13999938964844</v>
      </c>
      <c r="D1997" s="21">
        <v>105.38999938964844</v>
      </c>
      <c r="E1997" s="21">
        <v>106.80999755859376</v>
      </c>
      <c r="F1997" s="16">
        <f>(StockData[[#This Row],[Close]]-E1998)/E1998</f>
        <v>2.9692413978450866E-2</v>
      </c>
      <c r="G1997" s="21">
        <v>51062400</v>
      </c>
      <c r="H1997" s="21">
        <f>IF(ISNUMBER(E1997),MAX($E$2:E1997),"")</f>
        <v>542.07000732421875</v>
      </c>
      <c r="I1997" s="21">
        <f>IF(AND(ISNUMBER(E1997),ISNUMBER(H1997)),E1997/H1997-1,"")</f>
        <v>-0.80295903459807283</v>
      </c>
      <c r="L1997"/>
      <c r="M1997"/>
      <c r="N1997" s="2">
        <v>43404</v>
      </c>
      <c r="O1997" s="21">
        <v>270.64999389648438</v>
      </c>
      <c r="P1997" s="21">
        <v>273.23001098632813</v>
      </c>
      <c r="Q1997" s="21">
        <v>270.1199951171875</v>
      </c>
      <c r="R1997" s="21">
        <v>270.6300048828125</v>
      </c>
      <c r="S1997">
        <v>128296300</v>
      </c>
      <c r="T1997" s="16">
        <f>(SP500_Data[[#This Row],[Close]]-R1998)/R1998</f>
        <v>1.0680867858550786E-2</v>
      </c>
      <c r="U1997" s="21">
        <v>61930400</v>
      </c>
    </row>
    <row r="1998" spans="1:21" x14ac:dyDescent="0.25">
      <c r="A1998" s="2">
        <v>43403</v>
      </c>
      <c r="B1998" s="21">
        <v>103.66000366210938</v>
      </c>
      <c r="C1998" s="21">
        <v>104.37999725341795</v>
      </c>
      <c r="D1998" s="21">
        <v>100.11000061035156</v>
      </c>
      <c r="E1998" s="21">
        <v>103.73000335693359</v>
      </c>
      <c r="F1998" s="16">
        <f>(StockData[[#This Row],[Close]]-E1999)/E1999</f>
        <v>-1.1554657578295698E-3</v>
      </c>
      <c r="G1998" s="21">
        <v>65350900</v>
      </c>
      <c r="H1998" s="21">
        <f>IF(ISNUMBER(E1998),MAX($E$2:E1998),"")</f>
        <v>542.07000732421875</v>
      </c>
      <c r="I1998" s="21">
        <f>IF(AND(ISNUMBER(E1998),ISNUMBER(H1998)),E1998/H1998-1,"")</f>
        <v>-0.80864094682351351</v>
      </c>
      <c r="L1998"/>
      <c r="M1998"/>
      <c r="N1998" s="2">
        <v>43403</v>
      </c>
      <c r="O1998" s="21">
        <v>263.67001342773438</v>
      </c>
      <c r="P1998" s="21">
        <v>268.1199951171875</v>
      </c>
      <c r="Q1998" s="21">
        <v>263.1199951171875</v>
      </c>
      <c r="R1998" s="21">
        <v>267.76998901367188</v>
      </c>
      <c r="S1998">
        <v>157116000</v>
      </c>
      <c r="T1998" s="16">
        <f>(SP500_Data[[#This Row],[Close]]-R1999)/R1999</f>
        <v>1.4818479038796859E-2</v>
      </c>
      <c r="U1998" s="21">
        <v>68244000</v>
      </c>
    </row>
    <row r="1999" spans="1:21" x14ac:dyDescent="0.25">
      <c r="A1999" s="2">
        <v>43402</v>
      </c>
      <c r="B1999" s="21">
        <v>108.11000061035156</v>
      </c>
      <c r="C1999" s="21">
        <v>108.6999969482422</v>
      </c>
      <c r="D1999" s="21">
        <v>101.62999725341795</v>
      </c>
      <c r="E1999" s="21">
        <v>103.84999847412109</v>
      </c>
      <c r="F1999" s="16">
        <f>(StockData[[#This Row],[Close]]-E2000)/E2000</f>
        <v>-2.9076296157177512E-2</v>
      </c>
      <c r="G1999" s="21">
        <v>55162000</v>
      </c>
      <c r="H1999" s="21">
        <f>IF(ISNUMBER(E1999),MAX($E$2:E1999),"")</f>
        <v>542.07000732421875</v>
      </c>
      <c r="I1999" s="21">
        <f>IF(AND(ISNUMBER(E1999),ISNUMBER(H1999)),E1999/H1999-1,"")</f>
        <v>-0.8084195822108875</v>
      </c>
      <c r="L1999"/>
      <c r="M1999"/>
      <c r="N1999" s="2">
        <v>43402</v>
      </c>
      <c r="O1999" s="21">
        <v>268.79998779296875</v>
      </c>
      <c r="P1999" s="21">
        <v>270.25</v>
      </c>
      <c r="Q1999" s="21">
        <v>259.85000610351563</v>
      </c>
      <c r="R1999" s="21">
        <v>263.8599853515625</v>
      </c>
      <c r="S1999">
        <v>160749100</v>
      </c>
      <c r="T1999" s="16">
        <f>(SP500_Data[[#This Row],[Close]]-R2000)/R2000</f>
        <v>-5.5402754874928298E-3</v>
      </c>
      <c r="U1999" s="21">
        <v>55079900</v>
      </c>
    </row>
    <row r="2000" spans="1:21" x14ac:dyDescent="0.25">
      <c r="A2000" s="2">
        <v>43399</v>
      </c>
      <c r="B2000" s="21">
        <v>105.69000244140624</v>
      </c>
      <c r="C2000" s="21">
        <v>108.75</v>
      </c>
      <c r="D2000" s="21">
        <v>104.76000213623048</v>
      </c>
      <c r="E2000" s="21">
        <v>106.95999908447266</v>
      </c>
      <c r="F2000" s="16">
        <f>(StockData[[#This Row],[Close]]-E2001)/E2001</f>
        <v>-1.2373074141509849E-2</v>
      </c>
      <c r="G2000" s="21">
        <v>55523100</v>
      </c>
      <c r="H2000" s="21">
        <f>IF(ISNUMBER(E2000),MAX($E$2:E2000),"")</f>
        <v>542.07000732421875</v>
      </c>
      <c r="I2000" s="21">
        <f>IF(AND(ISNUMBER(E2000),ISNUMBER(H2000)),E2000/H2000-1,"")</f>
        <v>-0.80268231475773466</v>
      </c>
      <c r="L2000"/>
      <c r="M2000"/>
      <c r="N2000" s="2">
        <v>43399</v>
      </c>
      <c r="O2000" s="21">
        <v>265.92001342773438</v>
      </c>
      <c r="P2000" s="21">
        <v>271</v>
      </c>
      <c r="Q2000" s="21">
        <v>262.29000854492188</v>
      </c>
      <c r="R2000" s="21">
        <v>265.32998657226563</v>
      </c>
      <c r="S2000">
        <v>201574600</v>
      </c>
      <c r="T2000" s="16">
        <f>(SP500_Data[[#This Row],[Close]]-R2001)/R2001</f>
        <v>-1.7587382390990444E-2</v>
      </c>
      <c r="U2000" s="21">
        <v>51034200</v>
      </c>
    </row>
    <row r="2001" spans="1:21" x14ac:dyDescent="0.25">
      <c r="A2001" s="2">
        <v>43398</v>
      </c>
      <c r="B2001" s="21">
        <v>106.5500030517578</v>
      </c>
      <c r="C2001" s="21">
        <v>109.26999664306641</v>
      </c>
      <c r="D2001" s="21">
        <v>106.15000152587891</v>
      </c>
      <c r="E2001" s="21">
        <v>108.3000030517578</v>
      </c>
      <c r="F2001" s="16">
        <f>(StockData[[#This Row],[Close]]-E2002)/E2002</f>
        <v>5.8444129933241912E-2</v>
      </c>
      <c r="G2001" s="21">
        <v>61646800</v>
      </c>
      <c r="H2001" s="21">
        <f>IF(ISNUMBER(E2001),MAX($E$2:E2001),"")</f>
        <v>542.07000732421875</v>
      </c>
      <c r="I2001" s="21">
        <f>IF(AND(ISNUMBER(E2001),ISNUMBER(H2001)),E2001/H2001-1,"")</f>
        <v>-0.80021030201181698</v>
      </c>
      <c r="L2001"/>
      <c r="M2001"/>
      <c r="N2001" s="2">
        <v>43398</v>
      </c>
      <c r="O2001" s="21">
        <v>267.3800048828125</v>
      </c>
      <c r="P2001" s="21">
        <v>271.80999755859375</v>
      </c>
      <c r="Q2001" s="21">
        <v>266.23001098632813</v>
      </c>
      <c r="R2001" s="21">
        <v>270.07998657226563</v>
      </c>
      <c r="S2001">
        <v>138061500</v>
      </c>
      <c r="T2001" s="16">
        <f>(SP500_Data[[#This Row],[Close]]-R2002)/R2002</f>
        <v>1.7940521320091107E-2</v>
      </c>
      <c r="U2001" s="21">
        <v>59810800</v>
      </c>
    </row>
    <row r="2002" spans="1:21" x14ac:dyDescent="0.25">
      <c r="A2002" s="2">
        <v>43397</v>
      </c>
      <c r="B2002" s="21">
        <v>108.41000366210938</v>
      </c>
      <c r="C2002" s="21">
        <v>108.48999786376952</v>
      </c>
      <c r="D2002" s="21">
        <v>101.58999633789063</v>
      </c>
      <c r="E2002" s="21">
        <v>102.31999969482422</v>
      </c>
      <c r="F2002" s="16">
        <f>(StockData[[#This Row],[Close]]-E2003)/E2003</f>
        <v>-5.346899963815073E-2</v>
      </c>
      <c r="G2002" s="21">
        <v>63897800</v>
      </c>
      <c r="H2002" s="21">
        <f>IF(ISNUMBER(E2002),MAX($E$2:E2002),"")</f>
        <v>542.07000732421875</v>
      </c>
      <c r="I2002" s="21">
        <f>IF(AND(ISNUMBER(E2002),ISNUMBER(H2002)),E2002/H2002-1,"")</f>
        <v>-0.8112420936183149</v>
      </c>
      <c r="L2002"/>
      <c r="M2002"/>
      <c r="N2002" s="2">
        <v>43397</v>
      </c>
      <c r="O2002" s="21">
        <v>273.32998657226563</v>
      </c>
      <c r="P2002" s="21">
        <v>273.760009765625</v>
      </c>
      <c r="Q2002" s="21">
        <v>264.70001220703125</v>
      </c>
      <c r="R2002" s="21">
        <v>265.32000732421875</v>
      </c>
      <c r="S2002">
        <v>177806700</v>
      </c>
      <c r="T2002" s="16">
        <f>(SP500_Data[[#This Row],[Close]]-R2003)/R2003</f>
        <v>-3.0298521512992029E-2</v>
      </c>
      <c r="U2002" s="21">
        <v>50530500</v>
      </c>
    </row>
    <row r="2003" spans="1:21" x14ac:dyDescent="0.25">
      <c r="A2003" s="2">
        <v>43396</v>
      </c>
      <c r="B2003" s="21">
        <v>107.76999664306641</v>
      </c>
      <c r="C2003" s="21">
        <v>108.97000122070313</v>
      </c>
      <c r="D2003" s="21">
        <v>105.11000061035156</v>
      </c>
      <c r="E2003" s="21">
        <v>108.09999847412109</v>
      </c>
      <c r="F2003" s="16">
        <f>(StockData[[#This Row],[Close]]-E2004)/E2004</f>
        <v>-1.3956023147206269E-2</v>
      </c>
      <c r="G2003" s="21">
        <v>43770400</v>
      </c>
      <c r="H2003" s="21">
        <f>IF(ISNUMBER(E2003),MAX($E$2:E2003),"")</f>
        <v>542.07000732421875</v>
      </c>
      <c r="I2003" s="21">
        <f>IF(AND(ISNUMBER(E2003),ISNUMBER(H2003)),E2003/H2003-1,"")</f>
        <v>-0.80057926649045319</v>
      </c>
      <c r="L2003"/>
      <c r="M2003"/>
      <c r="N2003" s="2">
        <v>43396</v>
      </c>
      <c r="O2003" s="21">
        <v>270.95001220703125</v>
      </c>
      <c r="P2003" s="21">
        <v>274.8699951171875</v>
      </c>
      <c r="Q2003" s="21">
        <v>268.6099853515625</v>
      </c>
      <c r="R2003" s="21">
        <v>273.6099853515625</v>
      </c>
      <c r="S2003">
        <v>146352700</v>
      </c>
      <c r="T2003" s="16">
        <f>(SP500_Data[[#This Row],[Close]]-R2004)/R2004</f>
        <v>-5.0908125680794647E-3</v>
      </c>
      <c r="U2003" s="21">
        <v>50210900</v>
      </c>
    </row>
    <row r="2004" spans="1:21" x14ac:dyDescent="0.25">
      <c r="A2004" s="2">
        <v>43395</v>
      </c>
      <c r="B2004" s="21">
        <v>109.31999969482422</v>
      </c>
      <c r="C2004" s="21">
        <v>110.54000091552734</v>
      </c>
      <c r="D2004" s="21">
        <v>108.23999786376952</v>
      </c>
      <c r="E2004" s="21">
        <v>109.62999725341795</v>
      </c>
      <c r="F2004" s="16">
        <f>(StockData[[#This Row],[Close]]-E2005)/E2005</f>
        <v>8.9268687522309018E-3</v>
      </c>
      <c r="G2004" s="21">
        <v>26545600</v>
      </c>
      <c r="H2004" s="21">
        <f>IF(ISNUMBER(E2004),MAX($E$2:E2004),"")</f>
        <v>542.07000732421875</v>
      </c>
      <c r="I2004" s="21">
        <f>IF(AND(ISNUMBER(E2004),ISNUMBER(H2004)),E2004/H2004-1,"")</f>
        <v>-0.79775675508302579</v>
      </c>
      <c r="L2004"/>
      <c r="M2004"/>
      <c r="N2004" s="2">
        <v>43395</v>
      </c>
      <c r="O2004" s="21">
        <v>277</v>
      </c>
      <c r="P2004" s="21">
        <v>277.3599853515625</v>
      </c>
      <c r="Q2004" s="21">
        <v>274.41000366210938</v>
      </c>
      <c r="R2004" s="21">
        <v>275.010009765625</v>
      </c>
      <c r="S2004">
        <v>82415800</v>
      </c>
      <c r="T2004" s="16">
        <f>(SP500_Data[[#This Row],[Close]]-R2005)/R2005</f>
        <v>-4.4886524321266965E-3</v>
      </c>
      <c r="U2004" s="21">
        <v>73524800</v>
      </c>
    </row>
    <row r="2005" spans="1:21" x14ac:dyDescent="0.25">
      <c r="A2005" s="2">
        <v>43392</v>
      </c>
      <c r="B2005" s="21">
        <v>108.93000030517578</v>
      </c>
      <c r="C2005" s="21">
        <v>110.86000061035156</v>
      </c>
      <c r="D2005" s="21">
        <v>108.20999908447266</v>
      </c>
      <c r="E2005" s="21">
        <v>108.66000366210938</v>
      </c>
      <c r="F2005" s="16">
        <f>(StockData[[#This Row],[Close]]-E2006)/E2006</f>
        <v>1.4746881300403225E-3</v>
      </c>
      <c r="G2005" s="21">
        <v>32785500</v>
      </c>
      <c r="H2005" s="21">
        <f>IF(ISNUMBER(E2005),MAX($E$2:E2005),"")</f>
        <v>542.07000732421875</v>
      </c>
      <c r="I2005" s="21">
        <f>IF(AND(ISNUMBER(E2005),ISNUMBER(H2005)),E2005/H2005-1,"")</f>
        <v>-0.79954618002482758</v>
      </c>
      <c r="L2005"/>
      <c r="M2005"/>
      <c r="N2005" s="2">
        <v>43392</v>
      </c>
      <c r="O2005" s="21">
        <v>277.1300048828125</v>
      </c>
      <c r="P2005" s="21">
        <v>279.29998779296875</v>
      </c>
      <c r="Q2005" s="21">
        <v>275.47000122070313</v>
      </c>
      <c r="R2005" s="21">
        <v>276.25</v>
      </c>
      <c r="S2005">
        <v>139901600</v>
      </c>
      <c r="T2005" s="16">
        <f>(SP500_Data[[#This Row],[Close]]-R2006)/R2006</f>
        <v>-5.4266968088483318E-4</v>
      </c>
      <c r="U2005" s="21">
        <v>65909900</v>
      </c>
    </row>
    <row r="2006" spans="1:21" x14ac:dyDescent="0.25">
      <c r="A2006" s="2">
        <v>43391</v>
      </c>
      <c r="B2006" s="21">
        <v>110.09999847412109</v>
      </c>
      <c r="C2006" s="21">
        <v>110.52999877929688</v>
      </c>
      <c r="D2006" s="21">
        <v>107.83000183105467</v>
      </c>
      <c r="E2006" s="21">
        <v>108.5</v>
      </c>
      <c r="F2006" s="16">
        <f>(StockData[[#This Row],[Close]]-E2007)/E2007</f>
        <v>-1.9962054943080693E-2</v>
      </c>
      <c r="G2006" s="21">
        <v>32506200</v>
      </c>
      <c r="H2006" s="21">
        <f>IF(ISNUMBER(E2006),MAX($E$2:E2006),"")</f>
        <v>542.07000732421875</v>
      </c>
      <c r="I2006" s="21">
        <f>IF(AND(ISNUMBER(E2006),ISNUMBER(H2006)),E2006/H2006-1,"")</f>
        <v>-0.79984135160773651</v>
      </c>
      <c r="L2006"/>
      <c r="M2006"/>
      <c r="N2006" s="2">
        <v>43391</v>
      </c>
      <c r="O2006" s="21">
        <v>279.39999389648438</v>
      </c>
      <c r="P2006" s="21">
        <v>280.07000732421875</v>
      </c>
      <c r="Q2006" s="21">
        <v>274.97000122070313</v>
      </c>
      <c r="R2006" s="21">
        <v>276.39999389648438</v>
      </c>
      <c r="S2006">
        <v>134557500</v>
      </c>
      <c r="T2006" s="16">
        <f>(SP500_Data[[#This Row],[Close]]-R2007)/R2007</f>
        <v>-1.444114150209809E-2</v>
      </c>
      <c r="U2006" s="21">
        <v>72452400</v>
      </c>
    </row>
    <row r="2007" spans="1:21" x14ac:dyDescent="0.25">
      <c r="A2007" s="2">
        <v>43390</v>
      </c>
      <c r="B2007" s="21">
        <v>111.68000030517578</v>
      </c>
      <c r="C2007" s="21">
        <v>111.80999755859376</v>
      </c>
      <c r="D2007" s="21">
        <v>109.5500030517578</v>
      </c>
      <c r="E2007" s="21">
        <v>110.70999908447266</v>
      </c>
      <c r="F2007" s="16">
        <f>(StockData[[#This Row],[Close]]-E2008)/E2008</f>
        <v>-2.6126208606067004E-3</v>
      </c>
      <c r="G2007" s="21">
        <v>26548200</v>
      </c>
      <c r="H2007" s="21">
        <f>IF(ISNUMBER(E2007),MAX($E$2:E2007),"")</f>
        <v>542.07000732421875</v>
      </c>
      <c r="I2007" s="21">
        <f>IF(AND(ISNUMBER(E2007),ISNUMBER(H2007)),E2007/H2007-1,"")</f>
        <v>-0.79576438912205738</v>
      </c>
      <c r="L2007"/>
      <c r="M2007"/>
      <c r="N2007" s="2">
        <v>43390</v>
      </c>
      <c r="O2007" s="21">
        <v>280.44000244140625</v>
      </c>
      <c r="P2007" s="21">
        <v>281.14999389648438</v>
      </c>
      <c r="Q2007" s="21">
        <v>277.55999755859375</v>
      </c>
      <c r="R2007" s="21">
        <v>280.45001220703125</v>
      </c>
      <c r="S2007">
        <v>110626000</v>
      </c>
      <c r="T2007" s="16">
        <f>(SP500_Data[[#This Row],[Close]]-R2008)/R2008</f>
        <v>1.7838199584747609E-4</v>
      </c>
      <c r="U2007" s="21">
        <v>57594400</v>
      </c>
    </row>
    <row r="2008" spans="1:21" x14ac:dyDescent="0.25">
      <c r="A2008" s="2">
        <v>43389</v>
      </c>
      <c r="B2008" s="21">
        <v>109.54000091552734</v>
      </c>
      <c r="C2008" s="21">
        <v>111.41000366210938</v>
      </c>
      <c r="D2008" s="21">
        <v>108.9499969482422</v>
      </c>
      <c r="E2008" s="21">
        <v>111</v>
      </c>
      <c r="F2008" s="16">
        <f>(StockData[[#This Row],[Close]]-E2009)/E2009</f>
        <v>3.1598527640282835E-2</v>
      </c>
      <c r="G2008" s="21">
        <v>31610200</v>
      </c>
      <c r="H2008" s="21">
        <f>IF(ISNUMBER(E2008),MAX($E$2:E2008),"")</f>
        <v>542.07000732421875</v>
      </c>
      <c r="I2008" s="21">
        <f>IF(AND(ISNUMBER(E2008),ISNUMBER(H2008)),E2008/H2008-1,"")</f>
        <v>-0.79522940118395158</v>
      </c>
      <c r="L2008"/>
      <c r="M2008"/>
      <c r="N2008" s="2">
        <v>43389</v>
      </c>
      <c r="O2008" s="21">
        <v>276.60000610351563</v>
      </c>
      <c r="P2008" s="21">
        <v>280.82000732421875</v>
      </c>
      <c r="Q2008" s="21">
        <v>276.07000732421875</v>
      </c>
      <c r="R2008" s="21">
        <v>280.39999389648438</v>
      </c>
      <c r="S2008">
        <v>118255800</v>
      </c>
      <c r="T2008" s="16">
        <f>(SP500_Data[[#This Row],[Close]]-R2009)/R2009</f>
        <v>2.1865889699193876E-2</v>
      </c>
      <c r="U2008" s="21">
        <v>66140800</v>
      </c>
    </row>
    <row r="2009" spans="1:21" x14ac:dyDescent="0.25">
      <c r="A2009" s="2">
        <v>43388</v>
      </c>
      <c r="B2009" s="21">
        <v>108.91000366210938</v>
      </c>
      <c r="C2009" s="21">
        <v>109.48000335693359</v>
      </c>
      <c r="D2009" s="21">
        <v>106.9499969482422</v>
      </c>
      <c r="E2009" s="21">
        <v>107.59999847412109</v>
      </c>
      <c r="F2009" s="16">
        <f>(StockData[[#This Row],[Close]]-E2010)/E2010</f>
        <v>-1.7979385107146098E-2</v>
      </c>
      <c r="G2009" s="21">
        <v>32068100</v>
      </c>
      <c r="H2009" s="21">
        <f>IF(ISNUMBER(E2009),MAX($E$2:E2009),"")</f>
        <v>542.07000732421875</v>
      </c>
      <c r="I2009" s="21">
        <f>IF(AND(ISNUMBER(E2009),ISNUMBER(H2009)),E2009/H2009-1,"")</f>
        <v>-0.80150165657521022</v>
      </c>
      <c r="L2009"/>
      <c r="M2009"/>
      <c r="N2009" s="2">
        <v>43388</v>
      </c>
      <c r="O2009" s="21">
        <v>275.54998779296875</v>
      </c>
      <c r="P2009" s="21">
        <v>277.04000854492188</v>
      </c>
      <c r="Q2009" s="21">
        <v>274.29998779296875</v>
      </c>
      <c r="R2009" s="21">
        <v>274.39999389648438</v>
      </c>
      <c r="S2009">
        <v>102263700</v>
      </c>
      <c r="T2009" s="16">
        <f>(SP500_Data[[#This Row],[Close]]-R2010)/R2010</f>
        <v>-5.6170257002343422E-3</v>
      </c>
      <c r="U2009" s="21">
        <v>61229500</v>
      </c>
    </row>
    <row r="2010" spans="1:21" x14ac:dyDescent="0.25">
      <c r="A2010" s="2">
        <v>43385</v>
      </c>
      <c r="B2010" s="21">
        <v>109.01000213623048</v>
      </c>
      <c r="C2010" s="21">
        <v>111.23999786376952</v>
      </c>
      <c r="D2010" s="21">
        <v>107.12000274658205</v>
      </c>
      <c r="E2010" s="21">
        <v>109.56999969482422</v>
      </c>
      <c r="F2010" s="16">
        <f>(StockData[[#This Row],[Close]]-E2011)/E2011</f>
        <v>3.4557604628090981E-2</v>
      </c>
      <c r="G2010" s="21">
        <v>47742100</v>
      </c>
      <c r="H2010" s="21">
        <f>IF(ISNUMBER(E2010),MAX($E$2:E2010),"")</f>
        <v>542.07000732421875</v>
      </c>
      <c r="I2010" s="21">
        <f>IF(AND(ISNUMBER(E2010),ISNUMBER(H2010)),E2010/H2010-1,"")</f>
        <v>-0.79786743738933885</v>
      </c>
      <c r="L2010"/>
      <c r="M2010"/>
      <c r="N2010" s="2">
        <v>43385</v>
      </c>
      <c r="O2010" s="21">
        <v>276.76998901367188</v>
      </c>
      <c r="P2010" s="21">
        <v>277.08999633789063</v>
      </c>
      <c r="Q2010" s="21">
        <v>272.3699951171875</v>
      </c>
      <c r="R2010" s="21">
        <v>275.95001220703125</v>
      </c>
      <c r="S2010">
        <v>183186500</v>
      </c>
      <c r="T2010" s="16">
        <f>(SP500_Data[[#This Row],[Close]]-R2011)/R2011</f>
        <v>1.3888373416642121E-2</v>
      </c>
      <c r="U2010" s="21">
        <v>61485500</v>
      </c>
    </row>
    <row r="2011" spans="1:21" x14ac:dyDescent="0.25">
      <c r="A2011" s="2">
        <v>43384</v>
      </c>
      <c r="B2011" s="21">
        <v>105.34999847412109</v>
      </c>
      <c r="C2011" s="21">
        <v>108.93000030517578</v>
      </c>
      <c r="D2011" s="21">
        <v>104.1999969482422</v>
      </c>
      <c r="E2011" s="21">
        <v>105.91000366210938</v>
      </c>
      <c r="F2011" s="16">
        <f>(StockData[[#This Row],[Close]]-E2012)/E2012</f>
        <v>-2.3549358645060972E-3</v>
      </c>
      <c r="G2011" s="21">
        <v>63904300</v>
      </c>
      <c r="H2011" s="21">
        <f>IF(ISNUMBER(E2011),MAX($E$2:E2011),"")</f>
        <v>542.07000732421875</v>
      </c>
      <c r="I2011" s="21">
        <f>IF(AND(ISNUMBER(E2011),ISNUMBER(H2011)),E2011/H2011-1,"")</f>
        <v>-0.80461932549099091</v>
      </c>
      <c r="L2011"/>
      <c r="M2011"/>
      <c r="N2011" s="2">
        <v>43384</v>
      </c>
      <c r="O2011" s="21">
        <v>277.07998657226563</v>
      </c>
      <c r="P2011" s="21">
        <v>278.89999389648438</v>
      </c>
      <c r="Q2011" s="21">
        <v>270.3599853515625</v>
      </c>
      <c r="R2011" s="21">
        <v>272.17001342773438</v>
      </c>
      <c r="S2011">
        <v>274840500</v>
      </c>
      <c r="T2011" s="16">
        <f>(SP500_Data[[#This Row],[Close]]-R2012)/R2012</f>
        <v>-2.2026498864939039E-2</v>
      </c>
      <c r="U2011" s="21">
        <v>46943500</v>
      </c>
    </row>
    <row r="2012" spans="1:21" x14ac:dyDescent="0.25">
      <c r="A2012" s="2">
        <v>43383</v>
      </c>
      <c r="B2012" s="21">
        <v>111.23999786376952</v>
      </c>
      <c r="C2012" s="21">
        <v>111.5</v>
      </c>
      <c r="D2012" s="21">
        <v>105.79000091552734</v>
      </c>
      <c r="E2012" s="21">
        <v>106.16000366210938</v>
      </c>
      <c r="F2012" s="16">
        <f>(StockData[[#This Row],[Close]]-E2013)/E2013</f>
        <v>-5.4338128968843227E-2</v>
      </c>
      <c r="G2012" s="21">
        <v>61376300</v>
      </c>
      <c r="H2012" s="21">
        <f>IF(ISNUMBER(E2012),MAX($E$2:E2012),"")</f>
        <v>542.07000732421875</v>
      </c>
      <c r="I2012" s="21">
        <f>IF(AND(ISNUMBER(E2012),ISNUMBER(H2012)),E2012/H2012-1,"")</f>
        <v>-0.8041581304486124</v>
      </c>
      <c r="L2012"/>
      <c r="M2012"/>
      <c r="N2012" s="2">
        <v>43383</v>
      </c>
      <c r="O2012" s="21">
        <v>286.82998657226563</v>
      </c>
      <c r="P2012" s="21">
        <v>286.91000366210938</v>
      </c>
      <c r="Q2012" s="21">
        <v>277.8800048828125</v>
      </c>
      <c r="R2012" s="21">
        <v>278.29998779296875</v>
      </c>
      <c r="S2012">
        <v>214731000</v>
      </c>
      <c r="T2012" s="16">
        <f>(SP500_Data[[#This Row],[Close]]-R2013)/R2013</f>
        <v>-3.1663209104984401E-2</v>
      </c>
      <c r="U2012" s="21">
        <v>57072400</v>
      </c>
    </row>
    <row r="2013" spans="1:21" x14ac:dyDescent="0.25">
      <c r="A2013" s="2">
        <v>43382</v>
      </c>
      <c r="B2013" s="21">
        <v>111.13999938964844</v>
      </c>
      <c r="C2013" s="21">
        <v>113.08000183105467</v>
      </c>
      <c r="D2013" s="21">
        <v>110.8000030517578</v>
      </c>
      <c r="E2013" s="21">
        <v>112.26000213623048</v>
      </c>
      <c r="F2013" s="16">
        <f>(StockData[[#This Row],[Close]]-E2014)/E2014</f>
        <v>1.2719924957315781E-2</v>
      </c>
      <c r="G2013" s="21">
        <v>26198600</v>
      </c>
      <c r="H2013" s="21">
        <f>IF(ISNUMBER(E2013),MAX($E$2:E2013),"")</f>
        <v>542.07000732421875</v>
      </c>
      <c r="I2013" s="21">
        <f>IF(AND(ISNUMBER(E2013),ISNUMBER(H2013)),E2013/H2013-1,"")</f>
        <v>-0.79290497422948847</v>
      </c>
      <c r="L2013"/>
      <c r="M2013"/>
      <c r="N2013" s="2">
        <v>43382</v>
      </c>
      <c r="O2013" s="21">
        <v>287.3900146484375</v>
      </c>
      <c r="P2013" s="21">
        <v>288.8599853515625</v>
      </c>
      <c r="Q2013" s="21">
        <v>286.76998901367188</v>
      </c>
      <c r="R2013" s="21">
        <v>287.39999389648438</v>
      </c>
      <c r="S2013">
        <v>74339000</v>
      </c>
      <c r="T2013" s="16">
        <f>(SP500_Data[[#This Row],[Close]]-R2014)/R2014</f>
        <v>-1.4592919777854261E-3</v>
      </c>
      <c r="U2013" s="21">
        <v>57487400</v>
      </c>
    </row>
    <row r="2014" spans="1:21" x14ac:dyDescent="0.25">
      <c r="A2014" s="2">
        <v>43381</v>
      </c>
      <c r="B2014" s="21">
        <v>111.66000366210938</v>
      </c>
      <c r="C2014" s="21">
        <v>112.02999877929688</v>
      </c>
      <c r="D2014" s="21">
        <v>109.33999633789063</v>
      </c>
      <c r="E2014" s="21">
        <v>110.84999847412109</v>
      </c>
      <c r="F2014" s="16">
        <f>(StockData[[#This Row],[Close]]-E2015)/E2015</f>
        <v>-1.1415310894942913E-2</v>
      </c>
      <c r="G2014" s="21">
        <v>29640600</v>
      </c>
      <c r="H2014" s="21">
        <f>IF(ISNUMBER(E2014),MAX($E$2:E2014),"")</f>
        <v>542.07000732421875</v>
      </c>
      <c r="I2014" s="21">
        <f>IF(AND(ISNUMBER(E2014),ISNUMBER(H2014)),E2014/H2014-1,"")</f>
        <v>-0.79550612102428986</v>
      </c>
      <c r="L2014"/>
      <c r="M2014"/>
      <c r="N2014" s="2">
        <v>43381</v>
      </c>
      <c r="O2014" s="21">
        <v>287.04998779296875</v>
      </c>
      <c r="P2014" s="21">
        <v>288.22000122070313</v>
      </c>
      <c r="Q2014" s="21">
        <v>285.5</v>
      </c>
      <c r="R2014" s="21">
        <v>287.82000732421875</v>
      </c>
      <c r="S2014">
        <v>87742200</v>
      </c>
      <c r="T2014" s="16">
        <f>(SP500_Data[[#This Row],[Close]]-R2015)/R2015</f>
        <v>0</v>
      </c>
      <c r="U2014" s="21">
        <v>49204900</v>
      </c>
    </row>
    <row r="2015" spans="1:21" x14ac:dyDescent="0.25">
      <c r="A2015" s="2">
        <v>43378</v>
      </c>
      <c r="B2015" s="21">
        <v>112.62999725341795</v>
      </c>
      <c r="C2015" s="21">
        <v>113.16999816894533</v>
      </c>
      <c r="D2015" s="21">
        <v>110.63999938964844</v>
      </c>
      <c r="E2015" s="21">
        <v>112.12999725341795</v>
      </c>
      <c r="F2015" s="16">
        <f>(StockData[[#This Row],[Close]]-E2016)/E2016</f>
        <v>-5.8516150079978334E-3</v>
      </c>
      <c r="G2015" s="21">
        <v>29068900</v>
      </c>
      <c r="H2015" s="21">
        <f>IF(ISNUMBER(E2015),MAX($E$2:E2015),"")</f>
        <v>542.07000732421875</v>
      </c>
      <c r="I2015" s="21">
        <f>IF(AND(ISNUMBER(E2015),ISNUMBER(H2015)),E2015/H2015-1,"")</f>
        <v>-0.79314480465924098</v>
      </c>
      <c r="L2015"/>
      <c r="M2015"/>
      <c r="N2015" s="2">
        <v>43378</v>
      </c>
      <c r="O2015" s="21">
        <v>289.69000244140625</v>
      </c>
      <c r="P2015" s="21">
        <v>290.26998901367188</v>
      </c>
      <c r="Q2015" s="21">
        <v>286.22000122070313</v>
      </c>
      <c r="R2015" s="21">
        <v>287.82000732421875</v>
      </c>
      <c r="S2015">
        <v>105951700</v>
      </c>
      <c r="T2015" s="16">
        <f>(SP500_Data[[#This Row],[Close]]-R2016)/R2016</f>
        <v>-5.5969980083020801E-3</v>
      </c>
      <c r="U2015" s="21">
        <v>44993300</v>
      </c>
    </row>
    <row r="2016" spans="1:21" x14ac:dyDescent="0.25">
      <c r="A2016" s="2">
        <v>43377</v>
      </c>
      <c r="B2016" s="21">
        <v>114.61000061035156</v>
      </c>
      <c r="C2016" s="21">
        <v>114.76000213623048</v>
      </c>
      <c r="D2016" s="21">
        <v>111.62999725341795</v>
      </c>
      <c r="E2016" s="21">
        <v>112.79000091552734</v>
      </c>
      <c r="F2016" s="16">
        <f>(StockData[[#This Row],[Close]]-E2017)/E2017</f>
        <v>-2.0665080240139574E-2</v>
      </c>
      <c r="G2016" s="21">
        <v>34821700</v>
      </c>
      <c r="H2016" s="21">
        <f>IF(ISNUMBER(E2016),MAX($E$2:E2016),"")</f>
        <v>542.07000732421875</v>
      </c>
      <c r="I2016" s="21">
        <f>IF(AND(ISNUMBER(E2016),ISNUMBER(H2016)),E2016/H2016-1,"")</f>
        <v>-0.79192724299157491</v>
      </c>
      <c r="L2016"/>
      <c r="M2016"/>
      <c r="N2016" s="2">
        <v>43377</v>
      </c>
      <c r="O2016" s="21">
        <v>291.17999267578125</v>
      </c>
      <c r="P2016" s="21">
        <v>291.239990234375</v>
      </c>
      <c r="Q2016" s="21">
        <v>287.66000366210938</v>
      </c>
      <c r="R2016" s="21">
        <v>289.44000244140625</v>
      </c>
      <c r="S2016">
        <v>111545900</v>
      </c>
      <c r="T2016" s="16">
        <f>(SP500_Data[[#This Row],[Close]]-R2017)/R2017</f>
        <v>-7.8157094808590909E-3</v>
      </c>
      <c r="U2016" s="21">
        <v>67272000</v>
      </c>
    </row>
    <row r="2017" spans="1:21" x14ac:dyDescent="0.25">
      <c r="A2017" s="2">
        <v>43376</v>
      </c>
      <c r="B2017" s="21">
        <v>115.41999816894533</v>
      </c>
      <c r="C2017" s="21">
        <v>116.18000030517578</v>
      </c>
      <c r="D2017" s="21">
        <v>114.93000030517578</v>
      </c>
      <c r="E2017" s="21">
        <v>115.16999816894533</v>
      </c>
      <c r="F2017" s="16">
        <f>(StockData[[#This Row],[Close]]-E2018)/E2018</f>
        <v>1.7365734087225696E-4</v>
      </c>
      <c r="G2017" s="21">
        <v>16648000</v>
      </c>
      <c r="H2017" s="21">
        <f>IF(ISNUMBER(E2017),MAX($E$2:E2017),"")</f>
        <v>542.07000732421875</v>
      </c>
      <c r="I2017" s="21">
        <f>IF(AND(ISNUMBER(E2017),ISNUMBER(H2017)),E2017/H2017-1,"")</f>
        <v>-0.78753667125497184</v>
      </c>
      <c r="L2017"/>
      <c r="M2017"/>
      <c r="N2017" s="2">
        <v>43376</v>
      </c>
      <c r="O2017" s="21">
        <v>292.739990234375</v>
      </c>
      <c r="P2017" s="21">
        <v>293.20999145507813</v>
      </c>
      <c r="Q2017" s="21">
        <v>291.32000732421875</v>
      </c>
      <c r="R2017" s="21">
        <v>291.72000122070313</v>
      </c>
      <c r="S2017">
        <v>64694600</v>
      </c>
      <c r="T2017" s="16">
        <f>(SP500_Data[[#This Row],[Close]]-R2018)/R2018</f>
        <v>5.4878468736857381E-4</v>
      </c>
      <c r="U2017" s="21">
        <v>39807500</v>
      </c>
    </row>
    <row r="2018" spans="1:21" x14ac:dyDescent="0.25">
      <c r="A2018" s="2">
        <v>43375</v>
      </c>
      <c r="B2018" s="21">
        <v>115.3000030517578</v>
      </c>
      <c r="C2018" s="21">
        <v>115.83999633789063</v>
      </c>
      <c r="D2018" s="21">
        <v>114.44000244140624</v>
      </c>
      <c r="E2018" s="21">
        <v>115.15000152587891</v>
      </c>
      <c r="F2018" s="16">
        <f>(StockData[[#This Row],[Close]]-E2019)/E2019</f>
        <v>-3.9788866191863732E-3</v>
      </c>
      <c r="G2018" s="21">
        <v>20787200</v>
      </c>
      <c r="H2018" s="21">
        <f>IF(ISNUMBER(E2018),MAX($E$2:E2018),"")</f>
        <v>542.07000732421875</v>
      </c>
      <c r="I2018" s="21">
        <f>IF(AND(ISNUMBER(E2018),ISNUMBER(H2018)),E2018/H2018-1,"")</f>
        <v>-0.78757356066555761</v>
      </c>
      <c r="L2018"/>
      <c r="M2018"/>
      <c r="N2018" s="2">
        <v>43375</v>
      </c>
      <c r="O2018" s="21">
        <v>291.55999755859375</v>
      </c>
      <c r="P2018" s="21">
        <v>292.3599853515625</v>
      </c>
      <c r="Q2018" s="21">
        <v>291.1400146484375</v>
      </c>
      <c r="R2018" s="21">
        <v>291.55999755859375</v>
      </c>
      <c r="S2018">
        <v>47258200</v>
      </c>
      <c r="T2018" s="16">
        <f>(SP500_Data[[#This Row],[Close]]-R2019)/R2019</f>
        <v>-5.8277661307304667E-4</v>
      </c>
      <c r="U2018" s="21">
        <v>65618500</v>
      </c>
    </row>
    <row r="2019" spans="1:21" x14ac:dyDescent="0.25">
      <c r="A2019" s="2">
        <v>43374</v>
      </c>
      <c r="B2019" s="21">
        <v>114.75</v>
      </c>
      <c r="C2019" s="21">
        <v>115.68000030517578</v>
      </c>
      <c r="D2019" s="21">
        <v>114.73000335693359</v>
      </c>
      <c r="E2019" s="21">
        <v>115.61000061035156</v>
      </c>
      <c r="F2019" s="16">
        <f>(StockData[[#This Row],[Close]]-E2020)/E2020</f>
        <v>1.0841985083423235E-2</v>
      </c>
      <c r="G2019" s="21">
        <v>18883100</v>
      </c>
      <c r="H2019" s="21">
        <f>IF(ISNUMBER(E2019),MAX($E$2:E2019),"")</f>
        <v>542.07000732421875</v>
      </c>
      <c r="I2019" s="21">
        <f>IF(AND(ISNUMBER(E2019),ISNUMBER(H2019)),E2019/H2019-1,"")</f>
        <v>-0.78672496347652787</v>
      </c>
      <c r="L2019"/>
      <c r="M2019"/>
      <c r="N2019" s="2">
        <v>43374</v>
      </c>
      <c r="O2019" s="21">
        <v>292.1099853515625</v>
      </c>
      <c r="P2019" s="21">
        <v>292.92999267578125</v>
      </c>
      <c r="Q2019" s="21">
        <v>290.98001098632813</v>
      </c>
      <c r="R2019" s="21">
        <v>291.73001098632813</v>
      </c>
      <c r="S2019">
        <v>62078900</v>
      </c>
      <c r="T2019" s="16">
        <f>(SP500_Data[[#This Row],[Close]]-R2020)/R2020</f>
        <v>3.4741667631538035E-3</v>
      </c>
      <c r="U2019" s="21">
        <v>69967900</v>
      </c>
    </row>
    <row r="2020" spans="1:21" x14ac:dyDescent="0.25">
      <c r="A2020" s="2">
        <v>43371</v>
      </c>
      <c r="B2020" s="21">
        <v>114.19000244140624</v>
      </c>
      <c r="C2020" s="21">
        <v>114.56999969482422</v>
      </c>
      <c r="D2020" s="21">
        <v>113.68000030517578</v>
      </c>
      <c r="E2020" s="21">
        <v>114.37000274658205</v>
      </c>
      <c r="F2020" s="16">
        <f>(StockData[[#This Row],[Close]]-E2021)/E2021</f>
        <v>-3.4962777945069808E-4</v>
      </c>
      <c r="G2020" s="21">
        <v>21647800</v>
      </c>
      <c r="H2020" s="21">
        <f>IF(ISNUMBER(E2020),MAX($E$2:E2020),"")</f>
        <v>542.07000732421875</v>
      </c>
      <c r="I2020" s="21">
        <f>IF(AND(ISNUMBER(E2020),ISNUMBER(H2020)),E2020/H2020-1,"")</f>
        <v>-0.78901248694584947</v>
      </c>
      <c r="L2020"/>
      <c r="M2020"/>
      <c r="N2020" s="2">
        <v>43371</v>
      </c>
      <c r="O2020" s="21">
        <v>289.989990234375</v>
      </c>
      <c r="P2020" s="21">
        <v>291.27999877929688</v>
      </c>
      <c r="Q2020" s="21">
        <v>289.95001220703125</v>
      </c>
      <c r="R2020" s="21">
        <v>290.72000122070313</v>
      </c>
      <c r="S2020">
        <v>70091400</v>
      </c>
      <c r="T2020" s="16">
        <f>(SP500_Data[[#This Row],[Close]]-R2021)/R2021</f>
        <v>1.0319852435558663E-4</v>
      </c>
      <c r="U2020" s="21">
        <v>102925400</v>
      </c>
    </row>
    <row r="2021" spans="1:21" x14ac:dyDescent="0.25">
      <c r="A2021" s="2">
        <v>43370</v>
      </c>
      <c r="B2021" s="21">
        <v>114.77999877929688</v>
      </c>
      <c r="C2021" s="21">
        <v>114.91000366210938</v>
      </c>
      <c r="D2021" s="21">
        <v>114.1999969482422</v>
      </c>
      <c r="E2021" s="21">
        <v>114.41000366210938</v>
      </c>
      <c r="F2021" s="16">
        <f>(StockData[[#This Row],[Close]]-E2022)/E2022</f>
        <v>3.7725942490913571E-3</v>
      </c>
      <c r="G2021" s="21">
        <v>19091300</v>
      </c>
      <c r="H2021" s="21">
        <f>IF(ISNUMBER(E2021),MAX($E$2:E2021),"")</f>
        <v>542.07000732421875</v>
      </c>
      <c r="I2021" s="21">
        <f>IF(AND(ISNUMBER(E2021),ISNUMBER(H2021)),E2021/H2021-1,"")</f>
        <v>-0.78893869405012229</v>
      </c>
      <c r="L2021"/>
      <c r="M2021"/>
      <c r="N2021" s="2">
        <v>43370</v>
      </c>
      <c r="O2021" s="21">
        <v>290.41000366210938</v>
      </c>
      <c r="P2021" s="21">
        <v>291.91000366210938</v>
      </c>
      <c r="Q2021" s="21">
        <v>290.10000610351563</v>
      </c>
      <c r="R2021" s="21">
        <v>290.69000244140625</v>
      </c>
      <c r="S2021">
        <v>59249500</v>
      </c>
      <c r="T2021" s="16">
        <f>(SP500_Data[[#This Row],[Close]]-R2022)/R2022</f>
        <v>2.7942512244720063E-3</v>
      </c>
      <c r="U2021" s="21">
        <v>43842000</v>
      </c>
    </row>
    <row r="2022" spans="1:21" x14ac:dyDescent="0.25">
      <c r="A2022" s="2">
        <v>43369</v>
      </c>
      <c r="B2022" s="21">
        <v>114.47000122070313</v>
      </c>
      <c r="C2022" s="21">
        <v>115.05999755859376</v>
      </c>
      <c r="D2022" s="21">
        <v>113.73999786376952</v>
      </c>
      <c r="E2022" s="21">
        <v>113.98000335693359</v>
      </c>
      <c r="F2022" s="16">
        <f>(StockData[[#This Row],[Close]]-E2023)/E2023</f>
        <v>-4.1065408810902239E-3</v>
      </c>
      <c r="G2022" s="21">
        <v>19352000</v>
      </c>
      <c r="H2022" s="21">
        <f>IF(ISNUMBER(E2022),MAX($E$2:E2022),"")</f>
        <v>542.07000732421875</v>
      </c>
      <c r="I2022" s="21">
        <f>IF(AND(ISNUMBER(E2022),ISNUMBER(H2022)),E2022/H2022-1,"")</f>
        <v>-0.7897319500859955</v>
      </c>
      <c r="L2022"/>
      <c r="M2022"/>
      <c r="N2022" s="2">
        <v>43369</v>
      </c>
      <c r="O2022" s="21">
        <v>290.91000366210938</v>
      </c>
      <c r="P2022" s="21">
        <v>292.239990234375</v>
      </c>
      <c r="Q2022" s="21">
        <v>289.41000366210938</v>
      </c>
      <c r="R2022" s="21">
        <v>289.8800048828125</v>
      </c>
      <c r="S2022">
        <v>79739700</v>
      </c>
      <c r="T2022" s="16">
        <f>(SP500_Data[[#This Row],[Close]]-R2023)/R2023</f>
        <v>-2.9922445990971623E-3</v>
      </c>
      <c r="U2022" s="21">
        <v>65732900</v>
      </c>
    </row>
    <row r="2023" spans="1:21" x14ac:dyDescent="0.25">
      <c r="A2023" s="2">
        <v>43368</v>
      </c>
      <c r="B2023" s="21">
        <v>114.8000030517578</v>
      </c>
      <c r="C2023" s="21">
        <v>115.09999847412109</v>
      </c>
      <c r="D2023" s="21">
        <v>113.75</v>
      </c>
      <c r="E2023" s="21">
        <v>114.4499969482422</v>
      </c>
      <c r="F2023" s="16">
        <f>(StockData[[#This Row],[Close]]-E2024)/E2024</f>
        <v>-1.9185595553859985E-3</v>
      </c>
      <c r="G2023" s="21">
        <v>22668000</v>
      </c>
      <c r="H2023" s="21">
        <f>IF(ISNUMBER(E2023),MAX($E$2:E2023),"")</f>
        <v>542.07000732421875</v>
      </c>
      <c r="I2023" s="21">
        <f>IF(AND(ISNUMBER(E2023),ISNUMBER(H2023)),E2023/H2023-1,"")</f>
        <v>-0.78886491522895075</v>
      </c>
      <c r="L2023"/>
      <c r="M2023"/>
      <c r="N2023" s="2">
        <v>43368</v>
      </c>
      <c r="O2023" s="21">
        <v>291.52999877929688</v>
      </c>
      <c r="P2023" s="21">
        <v>291.64999389648438</v>
      </c>
      <c r="Q2023" s="21">
        <v>290.48001098632813</v>
      </c>
      <c r="R2023" s="21">
        <v>290.75</v>
      </c>
      <c r="S2023">
        <v>44370000</v>
      </c>
      <c r="T2023" s="16">
        <f>(SP500_Data[[#This Row],[Close]]-R2024)/R2024</f>
        <v>-9.2773357110940979E-4</v>
      </c>
      <c r="U2023" s="21">
        <v>77076000</v>
      </c>
    </row>
    <row r="2024" spans="1:21" x14ac:dyDescent="0.25">
      <c r="A2024" s="2">
        <v>43367</v>
      </c>
      <c r="B2024" s="21">
        <v>113.02999877929688</v>
      </c>
      <c r="C2024" s="21">
        <v>114.90000152587891</v>
      </c>
      <c r="D2024" s="21">
        <v>112.22000122070313</v>
      </c>
      <c r="E2024" s="21">
        <v>114.66999816894533</v>
      </c>
      <c r="F2024" s="16">
        <f>(StockData[[#This Row],[Close]]-E2025)/E2025</f>
        <v>3.5882725805134472E-3</v>
      </c>
      <c r="G2024" s="21">
        <v>27334500</v>
      </c>
      <c r="H2024" s="21">
        <f>IF(ISNUMBER(E2024),MAX($E$2:E2024),"")</f>
        <v>542.07000732421875</v>
      </c>
      <c r="I2024" s="21">
        <f>IF(AND(ISNUMBER(E2024),ISNUMBER(H2024)),E2024/H2024-1,"")</f>
        <v>-0.78845906133972876</v>
      </c>
      <c r="L2024"/>
      <c r="M2024"/>
      <c r="N2024" s="2">
        <v>43367</v>
      </c>
      <c r="O2024" s="21">
        <v>291.33999633789063</v>
      </c>
      <c r="P2024" s="21">
        <v>291.5</v>
      </c>
      <c r="Q2024" s="21">
        <v>290.3699951171875</v>
      </c>
      <c r="R2024" s="21">
        <v>291.01998901367188</v>
      </c>
      <c r="S2024">
        <v>53409600</v>
      </c>
      <c r="T2024" s="16">
        <f>(SP500_Data[[#This Row],[Close]]-R2025)/R2025</f>
        <v>-3.3220358681628876E-3</v>
      </c>
      <c r="U2024" s="21">
        <v>35717000</v>
      </c>
    </row>
    <row r="2025" spans="1:21" x14ac:dyDescent="0.25">
      <c r="A2025" s="2">
        <v>43364</v>
      </c>
      <c r="B2025" s="21">
        <v>114</v>
      </c>
      <c r="C2025" s="21">
        <v>115.29000091552734</v>
      </c>
      <c r="D2025" s="21">
        <v>113.51000213623048</v>
      </c>
      <c r="E2025" s="21">
        <v>114.26000213623048</v>
      </c>
      <c r="F2025" s="16">
        <f>(StockData[[#This Row],[Close]]-E2026)/E2026</f>
        <v>6.0755696333572324E-3</v>
      </c>
      <c r="G2025" s="21">
        <v>71229700</v>
      </c>
      <c r="H2025" s="21">
        <f>IF(ISNUMBER(E2025),MAX($E$2:E2025),"")</f>
        <v>542.07000732421875</v>
      </c>
      <c r="I2025" s="21">
        <f>IF(AND(ISNUMBER(E2025),ISNUMBER(H2025)),E2025/H2025-1,"")</f>
        <v>-0.78921541389046057</v>
      </c>
      <c r="L2025"/>
      <c r="M2025"/>
      <c r="N2025" s="2">
        <v>43364</v>
      </c>
      <c r="O2025" s="21">
        <v>293.08999633789063</v>
      </c>
      <c r="P2025" s="21">
        <v>293.22000122070313</v>
      </c>
      <c r="Q2025" s="21">
        <v>291.80999755859375</v>
      </c>
      <c r="R2025" s="21">
        <v>291.989990234375</v>
      </c>
      <c r="S2025">
        <v>105479700</v>
      </c>
      <c r="T2025" s="16">
        <f>(SP500_Data[[#This Row],[Close]]-R2026)/R2026</f>
        <v>-5.4158880394227504E-3</v>
      </c>
      <c r="U2025" s="21">
        <v>42114600</v>
      </c>
    </row>
    <row r="2026" spans="1:21" x14ac:dyDescent="0.25">
      <c r="A2026" s="2">
        <v>43363</v>
      </c>
      <c r="B2026" s="21">
        <v>112.27999877929688</v>
      </c>
      <c r="C2026" s="21">
        <v>113.8000030517578</v>
      </c>
      <c r="D2026" s="21">
        <v>111.93000030517578</v>
      </c>
      <c r="E2026" s="21">
        <v>113.56999969482422</v>
      </c>
      <c r="F2026" s="16">
        <f>(StockData[[#This Row],[Close]]-E2027)/E2027</f>
        <v>1.6741296308615924E-2</v>
      </c>
      <c r="G2026" s="21">
        <v>23714500</v>
      </c>
      <c r="H2026" s="21">
        <f>IF(ISNUMBER(E2026),MAX($E$2:E2026),"")</f>
        <v>542.07000732421875</v>
      </c>
      <c r="I2026" s="21">
        <f>IF(AND(ISNUMBER(E2026),ISNUMBER(H2026)),E2026/H2026-1,"")</f>
        <v>-0.79048831671128306</v>
      </c>
      <c r="L2026"/>
      <c r="M2026"/>
      <c r="N2026" s="2">
        <v>43363</v>
      </c>
      <c r="O2026" s="21">
        <v>292.6400146484375</v>
      </c>
      <c r="P2026" s="21">
        <v>293.94000244140625</v>
      </c>
      <c r="Q2026" s="21">
        <v>291.239990234375</v>
      </c>
      <c r="R2026" s="21">
        <v>293.57998657226563</v>
      </c>
      <c r="S2026">
        <v>100360600</v>
      </c>
      <c r="T2026" s="16">
        <f>(SP500_Data[[#This Row],[Close]]-R2027)/R2027</f>
        <v>8.1037886878311243E-3</v>
      </c>
      <c r="U2026" s="21">
        <v>43196600</v>
      </c>
    </row>
    <row r="2027" spans="1:21" x14ac:dyDescent="0.25">
      <c r="A2027" s="2">
        <v>43362</v>
      </c>
      <c r="B2027" s="21">
        <v>113.0500030517578</v>
      </c>
      <c r="C2027" s="21">
        <v>113.31999969482422</v>
      </c>
      <c r="D2027" s="21">
        <v>111.04000091552734</v>
      </c>
      <c r="E2027" s="21">
        <v>111.6999969482422</v>
      </c>
      <c r="F2027" s="16">
        <f>(StockData[[#This Row],[Close]]-E2028)/E2028</f>
        <v>-1.3338063319864113E-2</v>
      </c>
      <c r="G2027" s="21">
        <v>21728400</v>
      </c>
      <c r="H2027" s="21">
        <f>IF(ISNUMBER(E2027),MAX($E$2:E2027),"")</f>
        <v>542.07000732421875</v>
      </c>
      <c r="I2027" s="21">
        <f>IF(AND(ISNUMBER(E2027),ISNUMBER(H2027)),E2027/H2027-1,"")</f>
        <v>-0.79393806069511408</v>
      </c>
      <c r="L2027"/>
      <c r="M2027"/>
      <c r="N2027" s="2">
        <v>43362</v>
      </c>
      <c r="O2027" s="21">
        <v>290.97000122070313</v>
      </c>
      <c r="P2027" s="21">
        <v>291.69000244140625</v>
      </c>
      <c r="Q2027" s="21">
        <v>290.82998657226563</v>
      </c>
      <c r="R2027" s="21">
        <v>291.22000122070313</v>
      </c>
      <c r="S2027">
        <v>49080600</v>
      </c>
      <c r="T2027" s="16">
        <f>(SP500_Data[[#This Row],[Close]]-R2028)/R2028</f>
        <v>1.0656132642100913E-3</v>
      </c>
      <c r="U2027" s="21">
        <v>39400900</v>
      </c>
    </row>
    <row r="2028" spans="1:21" x14ac:dyDescent="0.25">
      <c r="A2028" s="2">
        <v>43361</v>
      </c>
      <c r="B2028" s="21">
        <v>112.19000244140624</v>
      </c>
      <c r="C2028" s="21">
        <v>113.6999969482422</v>
      </c>
      <c r="D2028" s="21">
        <v>111.72000122070313</v>
      </c>
      <c r="E2028" s="21">
        <v>113.20999908447266</v>
      </c>
      <c r="F2028" s="16">
        <f>(StockData[[#This Row],[Close]]-E2029)/E2029</f>
        <v>9.5416417036559183E-3</v>
      </c>
      <c r="G2028" s="21">
        <v>22170900</v>
      </c>
      <c r="H2028" s="21">
        <f>IF(ISNUMBER(E2028),MAX($E$2:E2028),"")</f>
        <v>542.07000732421875</v>
      </c>
      <c r="I2028" s="21">
        <f>IF(AND(ISNUMBER(E2028),ISNUMBER(H2028)),E2028/H2028-1,"")</f>
        <v>-0.79115243869827245</v>
      </c>
      <c r="L2028"/>
      <c r="M2028"/>
      <c r="N2028" s="2">
        <v>43361</v>
      </c>
      <c r="O2028" s="21">
        <v>289.57998657226563</v>
      </c>
      <c r="P2028" s="21">
        <v>291.57998657226563</v>
      </c>
      <c r="Q2028" s="21">
        <v>289.54998779296875</v>
      </c>
      <c r="R2028" s="21">
        <v>290.91000366210938</v>
      </c>
      <c r="S2028">
        <v>61930400</v>
      </c>
      <c r="T2028" s="16">
        <f>(SP500_Data[[#This Row],[Close]]-R2029)/R2029</f>
        <v>5.4261676370013457E-3</v>
      </c>
      <c r="U2028" s="21">
        <v>53935400</v>
      </c>
    </row>
    <row r="2029" spans="1:21" x14ac:dyDescent="0.25">
      <c r="A2029" s="2">
        <v>43360</v>
      </c>
      <c r="B2029" s="21">
        <v>113.69000244140624</v>
      </c>
      <c r="C2029" s="21">
        <v>113.6999969482422</v>
      </c>
      <c r="D2029" s="21">
        <v>111.86000061035156</v>
      </c>
      <c r="E2029" s="21">
        <v>112.13999938964844</v>
      </c>
      <c r="F2029" s="16">
        <f>(StockData[[#This Row],[Close]]-E2030)/E2030</f>
        <v>-1.0849460413995544E-2</v>
      </c>
      <c r="G2029" s="21">
        <v>20736500</v>
      </c>
      <c r="H2029" s="21">
        <f>IF(ISNUMBER(E2029),MAX($E$2:E2029),"")</f>
        <v>542.07000732421875</v>
      </c>
      <c r="I2029" s="21">
        <f>IF(AND(ISNUMBER(E2029),ISNUMBER(H2029)),E2029/H2029-1,"")</f>
        <v>-0.79312635291667022</v>
      </c>
      <c r="L2029"/>
      <c r="M2029"/>
      <c r="N2029" s="2">
        <v>43360</v>
      </c>
      <c r="O2029" s="21">
        <v>290.82000732421875</v>
      </c>
      <c r="P2029" s="21">
        <v>290.8599853515625</v>
      </c>
      <c r="Q2029" s="21">
        <v>289.02999877929688</v>
      </c>
      <c r="R2029" s="21">
        <v>289.33999633789063</v>
      </c>
      <c r="S2029">
        <v>68244000</v>
      </c>
      <c r="T2029" s="16">
        <f>(SP500_Data[[#This Row],[Close]]-R2030)/R2030</f>
        <v>-5.2943087151772492E-3</v>
      </c>
      <c r="U2029" s="21">
        <v>63426400</v>
      </c>
    </row>
    <row r="2030" spans="1:21" x14ac:dyDescent="0.25">
      <c r="A2030" s="2">
        <v>43357</v>
      </c>
      <c r="B2030" s="21">
        <v>113.36000061035156</v>
      </c>
      <c r="C2030" s="21">
        <v>113.73000335693359</v>
      </c>
      <c r="D2030" s="21">
        <v>112.44000244140624</v>
      </c>
      <c r="E2030" s="21">
        <v>113.37000274658205</v>
      </c>
      <c r="F2030" s="16">
        <f>(StockData[[#This Row],[Close]]-E2031)/E2031</f>
        <v>4.0740330312028688E-3</v>
      </c>
      <c r="G2030" s="21">
        <v>19122300</v>
      </c>
      <c r="H2030" s="21">
        <f>IF(ISNUMBER(E2030),MAX($E$2:E2030),"")</f>
        <v>542.07000732421875</v>
      </c>
      <c r="I2030" s="21">
        <f>IF(AND(ISNUMBER(E2030),ISNUMBER(H2030)),E2030/H2030-1,"")</f>
        <v>-0.79085726711536353</v>
      </c>
      <c r="L2030"/>
      <c r="M2030"/>
      <c r="N2030" s="2">
        <v>43357</v>
      </c>
      <c r="O2030" s="21">
        <v>291.05999755859375</v>
      </c>
      <c r="P2030" s="21">
        <v>291.26998901367188</v>
      </c>
      <c r="Q2030" s="21">
        <v>290</v>
      </c>
      <c r="R2030" s="21">
        <v>290.8800048828125</v>
      </c>
      <c r="S2030">
        <v>55079900</v>
      </c>
      <c r="T2030" s="16">
        <f>(SP500_Data[[#This Row],[Close]]-R2031)/R2031</f>
        <v>1.7198470878602615E-4</v>
      </c>
      <c r="U2030" s="21">
        <v>53853300</v>
      </c>
    </row>
    <row r="2031" spans="1:21" x14ac:dyDescent="0.25">
      <c r="A2031" s="2">
        <v>43356</v>
      </c>
      <c r="B2031" s="21">
        <v>112.12000274658205</v>
      </c>
      <c r="C2031" s="21">
        <v>113.73000335693359</v>
      </c>
      <c r="D2031" s="21">
        <v>112.12000274658205</v>
      </c>
      <c r="E2031" s="21">
        <v>112.91000366210938</v>
      </c>
      <c r="F2031" s="16">
        <f>(StockData[[#This Row],[Close]]-E2032)/E2032</f>
        <v>1.0742141146463546E-2</v>
      </c>
      <c r="G2031" s="21">
        <v>26055600</v>
      </c>
      <c r="H2031" s="21">
        <f>IF(ISNUMBER(E2031),MAX($E$2:E2031),"")</f>
        <v>542.07000732421875</v>
      </c>
      <c r="I2031" s="21">
        <f>IF(AND(ISNUMBER(E2031),ISNUMBER(H2031)),E2031/H2031-1,"")</f>
        <v>-0.79170586430439327</v>
      </c>
      <c r="L2031"/>
      <c r="M2031"/>
      <c r="N2031" s="2">
        <v>43356</v>
      </c>
      <c r="O2031" s="21">
        <v>290.32000732421875</v>
      </c>
      <c r="P2031" s="21">
        <v>291.04000854492188</v>
      </c>
      <c r="Q2031" s="21">
        <v>290</v>
      </c>
      <c r="R2031" s="21">
        <v>290.82998657226563</v>
      </c>
      <c r="S2031">
        <v>51034200</v>
      </c>
      <c r="T2031" s="16">
        <f>(SP500_Data[[#This Row],[Close]]-R2032)/R2032</f>
        <v>5.9144697148497917E-3</v>
      </c>
      <c r="U2031" s="21">
        <v>68570500</v>
      </c>
    </row>
    <row r="2032" spans="1:21" x14ac:dyDescent="0.25">
      <c r="A2032" s="2">
        <v>43355</v>
      </c>
      <c r="B2032" s="21">
        <v>111.43000030517578</v>
      </c>
      <c r="C2032" s="21">
        <v>111.84999847412109</v>
      </c>
      <c r="D2032" s="21">
        <v>110.51000213623048</v>
      </c>
      <c r="E2032" s="21">
        <v>111.70999908447266</v>
      </c>
      <c r="F2032" s="16">
        <f>(StockData[[#This Row],[Close]]-E2033)/E2033</f>
        <v>4.2251099400300958E-3</v>
      </c>
      <c r="G2032" s="21">
        <v>18891100</v>
      </c>
      <c r="H2032" s="21">
        <f>IF(ISNUMBER(E2032),MAX($E$2:E2032),"")</f>
        <v>542.07000732421875</v>
      </c>
      <c r="I2032" s="21">
        <f>IF(AND(ISNUMBER(E2032),ISNUMBER(H2032)),E2032/H2032-1,"")</f>
        <v>-0.79391960895254343</v>
      </c>
      <c r="L2032"/>
      <c r="M2032"/>
      <c r="N2032" s="2">
        <v>43355</v>
      </c>
      <c r="O2032" s="21">
        <v>289.05999755859375</v>
      </c>
      <c r="P2032" s="21">
        <v>289.79998779296875</v>
      </c>
      <c r="Q2032" s="21">
        <v>288.23001098632813</v>
      </c>
      <c r="R2032" s="21">
        <v>289.1199951171875</v>
      </c>
      <c r="S2032">
        <v>59810800</v>
      </c>
      <c r="T2032" s="16">
        <f>(SP500_Data[[#This Row],[Close]]-R2033)/R2033</f>
        <v>2.4219798365427559E-4</v>
      </c>
      <c r="U2032" s="21">
        <v>63742500</v>
      </c>
    </row>
    <row r="2033" spans="1:21" x14ac:dyDescent="0.25">
      <c r="A2033" s="2">
        <v>43354</v>
      </c>
      <c r="B2033" s="21">
        <v>108.90000152587891</v>
      </c>
      <c r="C2033" s="21">
        <v>111.58999633789063</v>
      </c>
      <c r="D2033" s="21">
        <v>108.88999938964844</v>
      </c>
      <c r="E2033" s="21">
        <v>111.23999786376952</v>
      </c>
      <c r="F2033" s="16">
        <f>(StockData[[#This Row],[Close]]-E2034)/E2034</f>
        <v>1.7004942924273483E-2</v>
      </c>
      <c r="G2033" s="21">
        <v>24301800</v>
      </c>
      <c r="H2033" s="21">
        <f>IF(ISNUMBER(E2033),MAX($E$2:E2033),"")</f>
        <v>542.07000732421875</v>
      </c>
      <c r="I2033" s="21">
        <f>IF(AND(ISNUMBER(E2033),ISNUMBER(H2033)),E2033/H2033-1,"")</f>
        <v>-0.79478665788414393</v>
      </c>
      <c r="L2033"/>
      <c r="M2033"/>
      <c r="N2033" s="2">
        <v>43354</v>
      </c>
      <c r="O2033" s="21">
        <v>287.3699951171875</v>
      </c>
      <c r="P2033" s="21">
        <v>289.54998779296875</v>
      </c>
      <c r="Q2033" s="21">
        <v>286.98001098632813</v>
      </c>
      <c r="R2033" s="21">
        <v>289.04998779296875</v>
      </c>
      <c r="S2033">
        <v>50530500</v>
      </c>
      <c r="T2033" s="16">
        <f>(SP500_Data[[#This Row],[Close]]-R2034)/R2034</f>
        <v>3.2974025315077302E-3</v>
      </c>
      <c r="U2033" s="21">
        <v>76768700</v>
      </c>
    </row>
    <row r="2034" spans="1:21" x14ac:dyDescent="0.25">
      <c r="A2034" s="2">
        <v>43353</v>
      </c>
      <c r="B2034" s="21">
        <v>108.83999633789063</v>
      </c>
      <c r="C2034" s="21">
        <v>109.63999938964844</v>
      </c>
      <c r="D2034" s="21">
        <v>108.36000061035156</v>
      </c>
      <c r="E2034" s="21">
        <v>109.37999725341795</v>
      </c>
      <c r="F2034" s="16">
        <f>(StockData[[#This Row],[Close]]-E2035)/E2035</f>
        <v>1.0812292568563421E-2</v>
      </c>
      <c r="G2034" s="21">
        <v>20727900</v>
      </c>
      <c r="H2034" s="21">
        <f>IF(ISNUMBER(E2034),MAX($E$2:E2034),"")</f>
        <v>542.07000732421875</v>
      </c>
      <c r="I2034" s="21">
        <f>IF(AND(ISNUMBER(E2034),ISNUMBER(H2034)),E2034/H2034-1,"")</f>
        <v>-0.79821795012540431</v>
      </c>
      <c r="L2034"/>
      <c r="M2034"/>
      <c r="N2034" s="2">
        <v>43353</v>
      </c>
      <c r="O2034" s="21">
        <v>288.739990234375</v>
      </c>
      <c r="P2034" s="21">
        <v>289.04000854492188</v>
      </c>
      <c r="Q2034" s="21">
        <v>287.8800048828125</v>
      </c>
      <c r="R2034" s="21">
        <v>288.10000610351563</v>
      </c>
      <c r="S2034">
        <v>50210900</v>
      </c>
      <c r="T2034" s="16">
        <f>(SP500_Data[[#This Row],[Close]]-R2035)/R2035</f>
        <v>1.7385256932854008E-3</v>
      </c>
      <c r="U2034" s="21">
        <v>57919500</v>
      </c>
    </row>
    <row r="2035" spans="1:21" x14ac:dyDescent="0.25">
      <c r="A2035" s="2">
        <v>43350</v>
      </c>
      <c r="B2035" s="21">
        <v>108.23000335693359</v>
      </c>
      <c r="C2035" s="21">
        <v>108.72000122070313</v>
      </c>
      <c r="D2035" s="21">
        <v>107.23000335693359</v>
      </c>
      <c r="E2035" s="21">
        <v>108.20999908447266</v>
      </c>
      <c r="F2035" s="16">
        <f>(StockData[[#This Row],[Close]]-E2036)/E2036</f>
        <v>-4.8740002732099389E-3</v>
      </c>
      <c r="G2035" s="21">
        <v>22498600</v>
      </c>
      <c r="H2035" s="21">
        <f>IF(ISNUMBER(E2035),MAX($E$2:E2035),"")</f>
        <v>542.07000732421875</v>
      </c>
      <c r="I2035" s="21">
        <f>IF(AND(ISNUMBER(E2035),ISNUMBER(H2035)),E2035/H2035-1,"")</f>
        <v>-0.8003763395458422</v>
      </c>
      <c r="L2035"/>
      <c r="M2035"/>
      <c r="N2035" s="2">
        <v>43350</v>
      </c>
      <c r="O2035" s="21">
        <v>286.98001098632813</v>
      </c>
      <c r="P2035" s="21">
        <v>288.70001220703125</v>
      </c>
      <c r="Q2035" s="21">
        <v>286.70999145507813</v>
      </c>
      <c r="R2035" s="21">
        <v>287.60000610351563</v>
      </c>
      <c r="S2035">
        <v>73524800</v>
      </c>
      <c r="T2035" s="16">
        <f>(SP500_Data[[#This Row],[Close]]-R2036)/R2036</f>
        <v>-1.9433563002393347E-3</v>
      </c>
      <c r="U2035" s="21">
        <v>78882900</v>
      </c>
    </row>
    <row r="2036" spans="1:21" x14ac:dyDescent="0.25">
      <c r="A2036" s="2">
        <v>43349</v>
      </c>
      <c r="B2036" s="21">
        <v>108.25</v>
      </c>
      <c r="C2036" s="21">
        <v>108.98999786376952</v>
      </c>
      <c r="D2036" s="21">
        <v>107.51000213623048</v>
      </c>
      <c r="E2036" s="21">
        <v>108.73999786376952</v>
      </c>
      <c r="F2036" s="16">
        <f>(StockData[[#This Row],[Close]]-E2037)/E2037</f>
        <v>2.3043598942081652E-3</v>
      </c>
      <c r="G2036" s="21">
        <v>23477600</v>
      </c>
      <c r="H2036" s="21">
        <f>IF(ISNUMBER(E2036),MAX($E$2:E2036),"")</f>
        <v>542.07000732421875</v>
      </c>
      <c r="I2036" s="21">
        <f>IF(AND(ISNUMBER(E2036),ISNUMBER(H2036)),E2036/H2036-1,"")</f>
        <v>-0.79939860830792875</v>
      </c>
      <c r="L2036"/>
      <c r="M2036"/>
      <c r="N2036" s="2">
        <v>43349</v>
      </c>
      <c r="O2036" s="21">
        <v>289.14999389648438</v>
      </c>
      <c r="P2036" s="21">
        <v>289.489990234375</v>
      </c>
      <c r="Q2036" s="21">
        <v>287</v>
      </c>
      <c r="R2036" s="21">
        <v>288.16000366210938</v>
      </c>
      <c r="S2036">
        <v>65909900</v>
      </c>
      <c r="T2036" s="16">
        <f>(SP500_Data[[#This Row],[Close]]-R2037)/R2037</f>
        <v>-3.0100512779361278E-3</v>
      </c>
      <c r="U2036" s="21">
        <v>68026900</v>
      </c>
    </row>
    <row r="2037" spans="1:21" x14ac:dyDescent="0.25">
      <c r="A2037" s="2">
        <v>43348</v>
      </c>
      <c r="B2037" s="21">
        <v>111.01000213623048</v>
      </c>
      <c r="C2037" s="21">
        <v>111.41999816894533</v>
      </c>
      <c r="D2037" s="21">
        <v>108.09999847412109</v>
      </c>
      <c r="E2037" s="21">
        <v>108.48999786376952</v>
      </c>
      <c r="F2037" s="16">
        <f>(StockData[[#This Row],[Close]]-E2038)/E2038</f>
        <v>-2.8824646379848638E-2</v>
      </c>
      <c r="G2037" s="21">
        <v>32872400</v>
      </c>
      <c r="H2037" s="21">
        <f>IF(ISNUMBER(E2037),MAX($E$2:E2037),"")</f>
        <v>542.07000732421875</v>
      </c>
      <c r="I2037" s="21">
        <f>IF(AND(ISNUMBER(E2037),ISNUMBER(H2037)),E2037/H2037-1,"")</f>
        <v>-0.79985980335030726</v>
      </c>
      <c r="L2037"/>
      <c r="M2037"/>
      <c r="N2037" s="2">
        <v>43348</v>
      </c>
      <c r="O2037" s="21">
        <v>289.41000366210938</v>
      </c>
      <c r="P2037" s="21">
        <v>289.6400146484375</v>
      </c>
      <c r="Q2037" s="21">
        <v>287.8900146484375</v>
      </c>
      <c r="R2037" s="21">
        <v>289.02999877929688</v>
      </c>
      <c r="S2037">
        <v>72452400</v>
      </c>
      <c r="T2037" s="16">
        <f>(SP500_Data[[#This Row],[Close]]-R2038)/R2038</f>
        <v>-2.6914143261713218E-3</v>
      </c>
      <c r="U2037" s="21">
        <v>47047600</v>
      </c>
    </row>
    <row r="2038" spans="1:21" x14ac:dyDescent="0.25">
      <c r="A2038" s="2">
        <v>43347</v>
      </c>
      <c r="B2038" s="21">
        <v>110.84999847412109</v>
      </c>
      <c r="C2038" s="21">
        <v>111.95999908447266</v>
      </c>
      <c r="D2038" s="21">
        <v>110.22000122070313</v>
      </c>
      <c r="E2038" s="21">
        <v>111.70999908447266</v>
      </c>
      <c r="F2038" s="16">
        <f>(StockData[[#This Row],[Close]]-E2039)/E2039</f>
        <v>-5.5194759768143397E-3</v>
      </c>
      <c r="G2038" s="21">
        <v>22634600</v>
      </c>
      <c r="H2038" s="21">
        <f>IF(ISNUMBER(E2038),MAX($E$2:E2038),"")</f>
        <v>542.07000732421875</v>
      </c>
      <c r="I2038" s="21">
        <f>IF(AND(ISNUMBER(E2038),ISNUMBER(H2038)),E2038/H2038-1,"")</f>
        <v>-0.79391960895254343</v>
      </c>
      <c r="L2038"/>
      <c r="M2038"/>
      <c r="N2038" s="2">
        <v>43347</v>
      </c>
      <c r="O2038" s="21">
        <v>289.83999633789063</v>
      </c>
      <c r="P2038" s="21">
        <v>290.20999145507813</v>
      </c>
      <c r="Q2038" s="21">
        <v>288.67999267578125</v>
      </c>
      <c r="R2038" s="21">
        <v>289.80999755859375</v>
      </c>
      <c r="S2038">
        <v>57594400</v>
      </c>
      <c r="T2038" s="16">
        <f>(SP500_Data[[#This Row],[Close]]-R2039)/R2039</f>
        <v>-1.7222968695698609E-3</v>
      </c>
      <c r="U2038" s="21">
        <v>82337700</v>
      </c>
    </row>
    <row r="2039" spans="1:21" x14ac:dyDescent="0.25">
      <c r="A2039" s="2">
        <v>43343</v>
      </c>
      <c r="B2039" s="21">
        <v>111.69000244140624</v>
      </c>
      <c r="C2039" s="21">
        <v>112.77999877929688</v>
      </c>
      <c r="D2039" s="21">
        <v>111.51999664306641</v>
      </c>
      <c r="E2039" s="21">
        <v>112.33000183105467</v>
      </c>
      <c r="F2039" s="16">
        <f>(StockData[[#This Row],[Close]]-E2040)/E2040</f>
        <v>3.3944161962608994E-3</v>
      </c>
      <c r="G2039" s="21">
        <v>23222700</v>
      </c>
      <c r="H2039" s="21">
        <f>IF(ISNUMBER(E2039),MAX($E$2:E2039),"")</f>
        <v>542.07000732421875</v>
      </c>
      <c r="I2039" s="21">
        <f>IF(AND(ISNUMBER(E2039),ISNUMBER(H2039)),E2039/H2039-1,"")</f>
        <v>-0.79277584018060476</v>
      </c>
      <c r="L2039"/>
      <c r="M2039"/>
      <c r="N2039" s="2">
        <v>43343</v>
      </c>
      <c r="O2039" s="21">
        <v>289.83999633789063</v>
      </c>
      <c r="P2039" s="21">
        <v>290.80999755859375</v>
      </c>
      <c r="Q2039" s="21">
        <v>289.29000854492188</v>
      </c>
      <c r="R2039" s="21">
        <v>290.30999755859375</v>
      </c>
      <c r="S2039">
        <v>66140800</v>
      </c>
      <c r="T2039" s="16">
        <f>(SP500_Data[[#This Row],[Close]]-R2040)/R2040</f>
        <v>3.4480764884284445E-5</v>
      </c>
      <c r="U2039" s="21">
        <v>61412100</v>
      </c>
    </row>
    <row r="2040" spans="1:21" x14ac:dyDescent="0.25">
      <c r="A2040" s="2">
        <v>43342</v>
      </c>
      <c r="B2040" s="21">
        <v>111.66999816894533</v>
      </c>
      <c r="C2040" s="21">
        <v>112.61000061035156</v>
      </c>
      <c r="D2040" s="21">
        <v>111.44000244140624</v>
      </c>
      <c r="E2040" s="21">
        <v>111.9499969482422</v>
      </c>
      <c r="F2040" s="16">
        <f>(StockData[[#This Row],[Close]]-E2041)/E2041</f>
        <v>-6.2488570721214393E-4</v>
      </c>
      <c r="G2040" s="21">
        <v>22798700</v>
      </c>
      <c r="H2040" s="21">
        <f>IF(ISNUMBER(E2040),MAX($E$2:E2040),"")</f>
        <v>542.07000732421875</v>
      </c>
      <c r="I2040" s="21">
        <f>IF(AND(ISNUMBER(E2040),ISNUMBER(H2040)),E2040/H2040-1,"")</f>
        <v>-0.79347686565273567</v>
      </c>
      <c r="L2040"/>
      <c r="M2040"/>
      <c r="N2040" s="2">
        <v>43342</v>
      </c>
      <c r="O2040" s="21">
        <v>290.94000244140625</v>
      </c>
      <c r="P2040" s="21">
        <v>291.3599853515625</v>
      </c>
      <c r="Q2040" s="21">
        <v>289.6300048828125</v>
      </c>
      <c r="R2040" s="21">
        <v>290.29998779296875</v>
      </c>
      <c r="S2040">
        <v>61229500</v>
      </c>
      <c r="T2040" s="16">
        <f>(SP500_Data[[#This Row],[Close]]-R2041)/R2041</f>
        <v>-4.0483846194678645E-3</v>
      </c>
      <c r="U2040" s="21">
        <v>44593500</v>
      </c>
    </row>
    <row r="2041" spans="1:21" x14ac:dyDescent="0.25">
      <c r="A2041" s="2">
        <v>43341</v>
      </c>
      <c r="B2041" s="21">
        <v>110.4499969482422</v>
      </c>
      <c r="C2041" s="21">
        <v>112.02999877929688</v>
      </c>
      <c r="D2041" s="21">
        <v>110.26999664306641</v>
      </c>
      <c r="E2041" s="21">
        <v>112.01999664306641</v>
      </c>
      <c r="F2041" s="16">
        <f>(StockData[[#This Row],[Close]]-E2042)/E2042</f>
        <v>1.5962220866469621E-2</v>
      </c>
      <c r="G2041" s="21">
        <v>20818000</v>
      </c>
      <c r="H2041" s="21">
        <f>IF(ISNUMBER(E2041),MAX($E$2:E2041),"")</f>
        <v>542.07000732421875</v>
      </c>
      <c r="I2041" s="21">
        <f>IF(AND(ISNUMBER(E2041),ISNUMBER(H2041)),E2041/H2041-1,"")</f>
        <v>-0.79334773160385197</v>
      </c>
      <c r="L2041"/>
      <c r="M2041"/>
      <c r="N2041" s="2">
        <v>43341</v>
      </c>
      <c r="O2041" s="21">
        <v>290.16000366210938</v>
      </c>
      <c r="P2041" s="21">
        <v>291.739990234375</v>
      </c>
      <c r="Q2041" s="21">
        <v>289.8900146484375</v>
      </c>
      <c r="R2041" s="21">
        <v>291.48001098632813</v>
      </c>
      <c r="S2041">
        <v>61485500</v>
      </c>
      <c r="T2041" s="16">
        <f>(SP500_Data[[#This Row],[Close]]-R2042)/R2042</f>
        <v>5.3807860318087208E-3</v>
      </c>
      <c r="U2041" s="21">
        <v>52315500</v>
      </c>
    </row>
    <row r="2042" spans="1:21" x14ac:dyDescent="0.25">
      <c r="A2042" s="2">
        <v>43340</v>
      </c>
      <c r="B2042" s="21">
        <v>109.94000244140624</v>
      </c>
      <c r="C2042" s="21">
        <v>110.5</v>
      </c>
      <c r="D2042" s="21">
        <v>109.79000091552734</v>
      </c>
      <c r="E2042" s="21">
        <v>110.26000213623048</v>
      </c>
      <c r="F2042" s="16">
        <f>(StockData[[#This Row],[Close]]-E2043)/E2043</f>
        <v>6.0219313074646643E-3</v>
      </c>
      <c r="G2042" s="21">
        <v>19151500</v>
      </c>
      <c r="H2042" s="21">
        <f>IF(ISNUMBER(E2042),MAX($E$2:E2042),"")</f>
        <v>542.07000732421875</v>
      </c>
      <c r="I2042" s="21">
        <f>IF(AND(ISNUMBER(E2042),ISNUMBER(H2042)),E2042/H2042-1,"")</f>
        <v>-0.79659453456851637</v>
      </c>
      <c r="L2042"/>
      <c r="M2042"/>
      <c r="N2042" s="2">
        <v>43340</v>
      </c>
      <c r="O2042" s="21">
        <v>290.29998779296875</v>
      </c>
      <c r="P2042" s="21">
        <v>290.42001342773438</v>
      </c>
      <c r="Q2042" s="21">
        <v>289.39999389648438</v>
      </c>
      <c r="R2042" s="21">
        <v>289.92001342773438</v>
      </c>
      <c r="S2042">
        <v>46943500</v>
      </c>
      <c r="T2042" s="16">
        <f>(SP500_Data[[#This Row],[Close]]-R2043)/R2043</f>
        <v>4.8317568164577977E-4</v>
      </c>
      <c r="U2042" s="21">
        <v>48201000</v>
      </c>
    </row>
    <row r="2043" spans="1:21" x14ac:dyDescent="0.25">
      <c r="A2043" s="2">
        <v>43339</v>
      </c>
      <c r="B2043" s="21">
        <v>109.26999664306641</v>
      </c>
      <c r="C2043" s="21">
        <v>109.63999938964844</v>
      </c>
      <c r="D2043" s="21">
        <v>108.51000213623048</v>
      </c>
      <c r="E2043" s="21">
        <v>109.59999847412109</v>
      </c>
      <c r="F2043" s="16">
        <f>(StockData[[#This Row],[Close]]-E2044)/E2044</f>
        <v>1.1070082392533046E-2</v>
      </c>
      <c r="G2043" s="21">
        <v>19662300</v>
      </c>
      <c r="H2043" s="21">
        <f>IF(ISNUMBER(E2043),MAX($E$2:E2043),"")</f>
        <v>542.07000732421875</v>
      </c>
      <c r="I2043" s="21">
        <f>IF(AND(ISNUMBER(E2043),ISNUMBER(H2043)),E2043/H2043-1,"")</f>
        <v>-0.79781209623618232</v>
      </c>
      <c r="L2043"/>
      <c r="M2043"/>
      <c r="N2043" s="2">
        <v>43339</v>
      </c>
      <c r="O2043" s="21">
        <v>288.8599853515625</v>
      </c>
      <c r="P2043" s="21">
        <v>289.89999389648438</v>
      </c>
      <c r="Q2043" s="21">
        <v>288.67999267578125</v>
      </c>
      <c r="R2043" s="21">
        <v>289.77999877929688</v>
      </c>
      <c r="S2043">
        <v>57072400</v>
      </c>
      <c r="T2043" s="16">
        <f>(SP500_Data[[#This Row],[Close]]-R2044)/R2044</f>
        <v>7.8953390719242959E-3</v>
      </c>
      <c r="U2043" s="21">
        <v>48216000</v>
      </c>
    </row>
    <row r="2044" spans="1:21" x14ac:dyDescent="0.25">
      <c r="A2044" s="2">
        <v>43336</v>
      </c>
      <c r="B2044" s="21">
        <v>107.66999816894533</v>
      </c>
      <c r="C2044" s="21">
        <v>108.55999755859376</v>
      </c>
      <c r="D2044" s="21">
        <v>107.55999755859376</v>
      </c>
      <c r="E2044" s="21">
        <v>108.40000152587891</v>
      </c>
      <c r="F2044" s="16">
        <f>(StockData[[#This Row],[Close]]-E2045)/E2045</f>
        <v>7.8096317065045147E-3</v>
      </c>
      <c r="G2044" s="21">
        <v>17234000</v>
      </c>
      <c r="H2044" s="21">
        <f>IF(ISNUMBER(E2044),MAX($E$2:E2044),"")</f>
        <v>542.07000732421875</v>
      </c>
      <c r="I2044" s="21">
        <f>IF(AND(ISNUMBER(E2044),ISNUMBER(H2044)),E2044/H2044-1,"")</f>
        <v>-0.80002582680977674</v>
      </c>
      <c r="L2044"/>
      <c r="M2044"/>
      <c r="N2044" s="2">
        <v>43336</v>
      </c>
      <c r="O2044" s="21">
        <v>286.44000244140625</v>
      </c>
      <c r="P2044" s="21">
        <v>287.67001342773438</v>
      </c>
      <c r="Q2044" s="21">
        <v>286.3800048828125</v>
      </c>
      <c r="R2044" s="21">
        <v>287.510009765625</v>
      </c>
      <c r="S2044">
        <v>57487400</v>
      </c>
      <c r="T2044" s="16">
        <f>(SP500_Data[[#This Row],[Close]]-R2045)/R2045</f>
        <v>6.0184092140252929E-3</v>
      </c>
      <c r="U2044" s="21">
        <v>60124700</v>
      </c>
    </row>
    <row r="2045" spans="1:21" x14ac:dyDescent="0.25">
      <c r="A2045" s="2">
        <v>43335</v>
      </c>
      <c r="B2045" s="21">
        <v>107.15000152587891</v>
      </c>
      <c r="C2045" s="21">
        <v>108.18000030517578</v>
      </c>
      <c r="D2045" s="21">
        <v>106.87000274658205</v>
      </c>
      <c r="E2045" s="21">
        <v>107.55999755859376</v>
      </c>
      <c r="F2045" s="16">
        <f>(StockData[[#This Row],[Close]]-E2046)/E2046</f>
        <v>4.670278455091042E-3</v>
      </c>
      <c r="G2045" s="21">
        <v>18167700</v>
      </c>
      <c r="H2045" s="21">
        <f>IF(ISNUMBER(E2045),MAX($E$2:E2045),"")</f>
        <v>542.07000732421875</v>
      </c>
      <c r="I2045" s="21">
        <f>IF(AND(ISNUMBER(E2045),ISNUMBER(H2045)),E2045/H2045-1,"")</f>
        <v>-0.8015754494709374</v>
      </c>
      <c r="L2045"/>
      <c r="M2045"/>
      <c r="N2045" s="2">
        <v>43335</v>
      </c>
      <c r="O2045" s="21">
        <v>285.97000122070313</v>
      </c>
      <c r="P2045" s="21">
        <v>286.94000244140625</v>
      </c>
      <c r="Q2045" s="21">
        <v>285.42999267578125</v>
      </c>
      <c r="R2045" s="21">
        <v>285.79000854492188</v>
      </c>
      <c r="S2045">
        <v>49204900</v>
      </c>
      <c r="T2045" s="16">
        <f>(SP500_Data[[#This Row],[Close]]-R2046)/R2046</f>
        <v>-1.3278990284859508E-3</v>
      </c>
      <c r="U2045" s="21">
        <v>77054700</v>
      </c>
    </row>
    <row r="2046" spans="1:21" x14ac:dyDescent="0.25">
      <c r="A2046" s="2">
        <v>43334</v>
      </c>
      <c r="B2046" s="21">
        <v>105.84999847412109</v>
      </c>
      <c r="C2046" s="21">
        <v>107.33999633789063</v>
      </c>
      <c r="D2046" s="21">
        <v>105.77999877929688</v>
      </c>
      <c r="E2046" s="21">
        <v>107.05999755859376</v>
      </c>
      <c r="F2046" s="16">
        <f>(StockData[[#This Row],[Close]]-E2047)/E2047</f>
        <v>1.0190546965948113E-2</v>
      </c>
      <c r="G2046" s="21">
        <v>18000600</v>
      </c>
      <c r="H2046" s="21">
        <f>IF(ISNUMBER(E2046),MAX($E$2:E2046),"")</f>
        <v>542.07000732421875</v>
      </c>
      <c r="I2046" s="21">
        <f>IF(AND(ISNUMBER(E2046),ISNUMBER(H2046)),E2046/H2046-1,"")</f>
        <v>-0.80249783955569443</v>
      </c>
      <c r="L2046"/>
      <c r="M2046"/>
      <c r="N2046" s="2">
        <v>43334</v>
      </c>
      <c r="O2046" s="21">
        <v>285.8800048828125</v>
      </c>
      <c r="P2046" s="21">
        <v>286.760009765625</v>
      </c>
      <c r="Q2046" s="21">
        <v>285.57998657226563</v>
      </c>
      <c r="R2046" s="21">
        <v>286.17001342773438</v>
      </c>
      <c r="S2046">
        <v>44993300</v>
      </c>
      <c r="T2046" s="16">
        <f>(SP500_Data[[#This Row],[Close]]-R2047)/R2047</f>
        <v>-5.9364012129016226E-4</v>
      </c>
      <c r="U2046" s="21">
        <v>51966800</v>
      </c>
    </row>
    <row r="2047" spans="1:21" x14ac:dyDescent="0.25">
      <c r="A2047" s="2">
        <v>43333</v>
      </c>
      <c r="B2047" s="21">
        <v>106.91999816894533</v>
      </c>
      <c r="C2047" s="21">
        <v>107.34999847412109</v>
      </c>
      <c r="D2047" s="21">
        <v>105.84999847412109</v>
      </c>
      <c r="E2047" s="21">
        <v>105.98000335693359</v>
      </c>
      <c r="F2047" s="16">
        <f>(StockData[[#This Row],[Close]]-E2048)/E2048</f>
        <v>-8.3278690631166472E-3</v>
      </c>
      <c r="G2047" s="21">
        <v>22881900</v>
      </c>
      <c r="H2047" s="21">
        <f>IF(ISNUMBER(E2047),MAX($E$2:E2047),"")</f>
        <v>542.07000732421875</v>
      </c>
      <c r="I2047" s="21">
        <f>IF(AND(ISNUMBER(E2047),ISNUMBER(H2047)),E2047/H2047-1,"")</f>
        <v>-0.80449019144210709</v>
      </c>
      <c r="L2047"/>
      <c r="M2047"/>
      <c r="N2047" s="2">
        <v>43333</v>
      </c>
      <c r="O2047" s="21">
        <v>286.25</v>
      </c>
      <c r="P2047" s="21">
        <v>287.30999755859375</v>
      </c>
      <c r="Q2047" s="21">
        <v>285.70999145507813</v>
      </c>
      <c r="R2047" s="21">
        <v>286.33999633789063</v>
      </c>
      <c r="S2047">
        <v>67272000</v>
      </c>
      <c r="T2047" s="16">
        <f>(SP500_Data[[#This Row],[Close]]-R2048)/R2048</f>
        <v>2.3453035973820713E-3</v>
      </c>
      <c r="U2047" s="21">
        <v>50550400</v>
      </c>
    </row>
    <row r="2048" spans="1:21" x14ac:dyDescent="0.25">
      <c r="A2048" s="2">
        <v>43332</v>
      </c>
      <c r="B2048" s="21">
        <v>107.51000213623048</v>
      </c>
      <c r="C2048" s="21">
        <v>107.90000152587891</v>
      </c>
      <c r="D2048" s="21">
        <v>106.48000335693359</v>
      </c>
      <c r="E2048" s="21">
        <v>106.87000274658205</v>
      </c>
      <c r="F2048" s="16">
        <f>(StockData[[#This Row],[Close]]-E2049)/E2049</f>
        <v>-6.5997311060434962E-3</v>
      </c>
      <c r="G2048" s="21">
        <v>17914200</v>
      </c>
      <c r="H2048" s="21">
        <f>IF(ISNUMBER(E2048),MAX($E$2:E2048),"")</f>
        <v>542.07000732421875</v>
      </c>
      <c r="I2048" s="21">
        <f>IF(AND(ISNUMBER(E2048),ISNUMBER(H2048)),E2048/H2048-1,"")</f>
        <v>-0.80284833821720414</v>
      </c>
      <c r="L2048"/>
      <c r="M2048"/>
      <c r="N2048" s="2">
        <v>43332</v>
      </c>
      <c r="O2048" s="21">
        <v>285.57000732421875</v>
      </c>
      <c r="P2048" s="21">
        <v>285.97000122070313</v>
      </c>
      <c r="Q2048" s="21">
        <v>285.05999755859375</v>
      </c>
      <c r="R2048" s="21">
        <v>285.67001342773438</v>
      </c>
      <c r="S2048">
        <v>39807500</v>
      </c>
      <c r="T2048" s="16">
        <f>(SP500_Data[[#This Row],[Close]]-R2049)/R2049</f>
        <v>2.1399560596545536E-3</v>
      </c>
      <c r="U2048" s="21">
        <v>66493700</v>
      </c>
    </row>
    <row r="2049" spans="1:21" x14ac:dyDescent="0.25">
      <c r="A2049" s="2">
        <v>43329</v>
      </c>
      <c r="B2049" s="21">
        <v>107.36000061035156</v>
      </c>
      <c r="C2049" s="21">
        <v>107.90000152587891</v>
      </c>
      <c r="D2049" s="21">
        <v>106.69000244140624</v>
      </c>
      <c r="E2049" s="21">
        <v>107.58000183105467</v>
      </c>
      <c r="F2049" s="16">
        <f>(StockData[[#This Row],[Close]]-E2050)/E2050</f>
        <v>-5.5739092283508575E-4</v>
      </c>
      <c r="G2049" s="21">
        <v>18061500</v>
      </c>
      <c r="H2049" s="21">
        <f>IF(ISNUMBER(E2049),MAX($E$2:E2049),"")</f>
        <v>542.07000732421875</v>
      </c>
      <c r="I2049" s="21">
        <f>IF(AND(ISNUMBER(E2049),ISNUMBER(H2049)),E2049/H2049-1,"")</f>
        <v>-0.80153854598579599</v>
      </c>
      <c r="L2049"/>
      <c r="M2049"/>
      <c r="N2049" s="2">
        <v>43329</v>
      </c>
      <c r="O2049" s="21">
        <v>283.82998657226563</v>
      </c>
      <c r="P2049" s="21">
        <v>285.55999755859375</v>
      </c>
      <c r="Q2049" s="21">
        <v>283.3699951171875</v>
      </c>
      <c r="R2049" s="21">
        <v>285.05999755859375</v>
      </c>
      <c r="S2049">
        <v>65618500</v>
      </c>
      <c r="T2049" s="16">
        <f>(SP500_Data[[#This Row],[Close]]-R2050)/R2050</f>
        <v>3.5203830479289067E-3</v>
      </c>
      <c r="U2049" s="21">
        <v>56925900</v>
      </c>
    </row>
    <row r="2050" spans="1:21" x14ac:dyDescent="0.25">
      <c r="A2050" s="2">
        <v>43328</v>
      </c>
      <c r="B2050" s="21">
        <v>108.3000030517578</v>
      </c>
      <c r="C2050" s="21">
        <v>108.86000061035156</v>
      </c>
      <c r="D2050" s="21">
        <v>107.3000030517578</v>
      </c>
      <c r="E2050" s="21">
        <v>107.63999938964844</v>
      </c>
      <c r="F2050" s="16">
        <f>(StockData[[#This Row],[Close]]-E2051)/E2051</f>
        <v>-1.8580969515588031E-4</v>
      </c>
      <c r="G2050" s="21">
        <v>21384300</v>
      </c>
      <c r="H2050" s="21">
        <f>IF(ISNUMBER(E2050),MAX($E$2:E2050),"")</f>
        <v>542.07000732421875</v>
      </c>
      <c r="I2050" s="21">
        <f>IF(AND(ISNUMBER(E2050),ISNUMBER(H2050)),E2050/H2050-1,"")</f>
        <v>-0.80142786367948293</v>
      </c>
      <c r="L2050"/>
      <c r="M2050"/>
      <c r="N2050" s="2">
        <v>43328</v>
      </c>
      <c r="O2050" s="21">
        <v>283.39999389648438</v>
      </c>
      <c r="P2050" s="21">
        <v>285.04000854492188</v>
      </c>
      <c r="Q2050" s="21">
        <v>283.3599853515625</v>
      </c>
      <c r="R2050" s="21">
        <v>284.05999755859375</v>
      </c>
      <c r="S2050">
        <v>69967900</v>
      </c>
      <c r="T2050" s="16">
        <f>(SP500_Data[[#This Row],[Close]]-R2051)/R2051</f>
        <v>8.0914145403296542E-3</v>
      </c>
      <c r="U2050" s="21">
        <v>42187100</v>
      </c>
    </row>
    <row r="2051" spans="1:21" x14ac:dyDescent="0.25">
      <c r="A2051" s="2">
        <v>43327</v>
      </c>
      <c r="B2051" s="21">
        <v>108.48999786376952</v>
      </c>
      <c r="C2051" s="21">
        <v>108.98999786376952</v>
      </c>
      <c r="D2051" s="21">
        <v>106.81999969482422</v>
      </c>
      <c r="E2051" s="21">
        <v>107.66000366210938</v>
      </c>
      <c r="F2051" s="16">
        <f>(StockData[[#This Row],[Close]]-E2052)/E2052</f>
        <v>-1.7342040332451212E-2</v>
      </c>
      <c r="G2051" s="21">
        <v>29982800</v>
      </c>
      <c r="H2051" s="21">
        <f>IF(ISNUMBER(E2051),MAX($E$2:E2051),"")</f>
        <v>542.07000732421875</v>
      </c>
      <c r="I2051" s="21">
        <f>IF(AND(ISNUMBER(E2051),ISNUMBER(H2051)),E2051/H2051-1,"")</f>
        <v>-0.80139096019434142</v>
      </c>
      <c r="L2051"/>
      <c r="M2051"/>
      <c r="N2051" s="2">
        <v>43327</v>
      </c>
      <c r="O2051" s="21">
        <v>282.3800048828125</v>
      </c>
      <c r="P2051" s="21">
        <v>282.54000854492188</v>
      </c>
      <c r="Q2051" s="21">
        <v>280.16000366210938</v>
      </c>
      <c r="R2051" s="21">
        <v>281.77999877929688</v>
      </c>
      <c r="S2051">
        <v>102925400</v>
      </c>
      <c r="T2051" s="16">
        <f>(SP500_Data[[#This Row],[Close]]-R2052)/R2052</f>
        <v>-7.4674010664490982E-3</v>
      </c>
      <c r="U2051" s="21">
        <v>63554800</v>
      </c>
    </row>
    <row r="2052" spans="1:21" x14ac:dyDescent="0.25">
      <c r="A2052" s="2">
        <v>43326</v>
      </c>
      <c r="B2052" s="21">
        <v>108.55999755859376</v>
      </c>
      <c r="C2052" s="21">
        <v>109.75</v>
      </c>
      <c r="D2052" s="21">
        <v>108.04000091552734</v>
      </c>
      <c r="E2052" s="21">
        <v>109.55999755859376</v>
      </c>
      <c r="F2052" s="16">
        <f>(StockData[[#This Row],[Close]]-E2053)/E2053</f>
        <v>1.2475727617992587E-2</v>
      </c>
      <c r="G2052" s="21">
        <v>16788300</v>
      </c>
      <c r="H2052" s="21">
        <f>IF(ISNUMBER(E2052),MAX($E$2:E2052),"")</f>
        <v>542.07000732421875</v>
      </c>
      <c r="I2052" s="21">
        <f>IF(AND(ISNUMBER(E2052),ISNUMBER(H2052)),E2052/H2052-1,"")</f>
        <v>-0.7978858891319095</v>
      </c>
      <c r="L2052"/>
      <c r="M2052"/>
      <c r="N2052" s="2">
        <v>43326</v>
      </c>
      <c r="O2052" s="21">
        <v>282.92001342773438</v>
      </c>
      <c r="P2052" s="21">
        <v>284.17001342773438</v>
      </c>
      <c r="Q2052" s="21">
        <v>282.48001098632813</v>
      </c>
      <c r="R2052" s="21">
        <v>283.89999389648438</v>
      </c>
      <c r="S2052">
        <v>43842000</v>
      </c>
      <c r="T2052" s="16">
        <f>(SP500_Data[[#This Row],[Close]]-R2053)/R2053</f>
        <v>6.3806726480830018E-3</v>
      </c>
      <c r="U2052" s="21">
        <v>97592500</v>
      </c>
    </row>
    <row r="2053" spans="1:21" x14ac:dyDescent="0.25">
      <c r="A2053" s="2">
        <v>43325</v>
      </c>
      <c r="B2053" s="21">
        <v>109.23999786376952</v>
      </c>
      <c r="C2053" s="21">
        <v>109.58000183105467</v>
      </c>
      <c r="D2053" s="21">
        <v>108.09999847412109</v>
      </c>
      <c r="E2053" s="21">
        <v>108.20999908447266</v>
      </c>
      <c r="F2053" s="16">
        <f>(StockData[[#This Row],[Close]]-E2054)/E2054</f>
        <v>-7.2477148213517771E-3</v>
      </c>
      <c r="G2053" s="21">
        <v>18472500</v>
      </c>
      <c r="H2053" s="21">
        <f>IF(ISNUMBER(E2053),MAX($E$2:E2053),"")</f>
        <v>542.07000732421875</v>
      </c>
      <c r="I2053" s="21">
        <f>IF(AND(ISNUMBER(E2053),ISNUMBER(H2053)),E2053/H2053-1,"")</f>
        <v>-0.8003763395458422</v>
      </c>
      <c r="L2053"/>
      <c r="M2053"/>
      <c r="N2053" s="2">
        <v>43325</v>
      </c>
      <c r="O2053" s="21">
        <v>283.47000122070313</v>
      </c>
      <c r="P2053" s="21">
        <v>284.16000366210938</v>
      </c>
      <c r="Q2053" s="21">
        <v>281.76998901367188</v>
      </c>
      <c r="R2053" s="21">
        <v>282.10000610351563</v>
      </c>
      <c r="S2053">
        <v>65732900</v>
      </c>
      <c r="T2053" s="16">
        <f>(SP500_Data[[#This Row],[Close]]-R2054)/R2054</f>
        <v>-3.7434579209097247E-3</v>
      </c>
      <c r="U2053" s="21">
        <v>76650500</v>
      </c>
    </row>
    <row r="2054" spans="1:21" x14ac:dyDescent="0.25">
      <c r="A2054" s="2">
        <v>43322</v>
      </c>
      <c r="B2054" s="21">
        <v>109.41999816894533</v>
      </c>
      <c r="C2054" s="21">
        <v>109.69000244140624</v>
      </c>
      <c r="D2054" s="21">
        <v>108.37999725341795</v>
      </c>
      <c r="E2054" s="21">
        <v>109</v>
      </c>
      <c r="F2054" s="16">
        <f>(StockData[[#This Row],[Close]]-E2055)/E2055</f>
        <v>-6.1092202072731182E-3</v>
      </c>
      <c r="G2054" s="21">
        <v>18183700</v>
      </c>
      <c r="H2054" s="21">
        <f>IF(ISNUMBER(E2054),MAX($E$2:E2054),"")</f>
        <v>542.07000732421875</v>
      </c>
      <c r="I2054" s="21">
        <f>IF(AND(ISNUMBER(E2054),ISNUMBER(H2054)),E2054/H2054-1,"")</f>
        <v>-0.79891896152297948</v>
      </c>
      <c r="L2054"/>
      <c r="M2054"/>
      <c r="N2054" s="2">
        <v>43322</v>
      </c>
      <c r="O2054" s="21">
        <v>283.45001220703125</v>
      </c>
      <c r="P2054" s="21">
        <v>284.05999755859375</v>
      </c>
      <c r="Q2054" s="21">
        <v>282.3599853515625</v>
      </c>
      <c r="R2054" s="21">
        <v>283.16000366210938</v>
      </c>
      <c r="S2054">
        <v>77076000</v>
      </c>
      <c r="T2054" s="16">
        <f>(SP500_Data[[#This Row],[Close]]-R2055)/R2055</f>
        <v>-6.7001214194275793E-3</v>
      </c>
      <c r="U2054" s="21">
        <v>105110700</v>
      </c>
    </row>
    <row r="2055" spans="1:21" x14ac:dyDescent="0.25">
      <c r="A2055" s="2">
        <v>43321</v>
      </c>
      <c r="B2055" s="21">
        <v>109.70999908447266</v>
      </c>
      <c r="C2055" s="21">
        <v>110.16000366210938</v>
      </c>
      <c r="D2055" s="21">
        <v>109.59999847412109</v>
      </c>
      <c r="E2055" s="21">
        <v>109.66999816894533</v>
      </c>
      <c r="F2055" s="16">
        <f>(StockData[[#This Row],[Close]]-E2056)/E2056</f>
        <v>1.6439885714471475E-3</v>
      </c>
      <c r="G2055" s="21">
        <v>13677200</v>
      </c>
      <c r="H2055" s="21">
        <f>IF(ISNUMBER(E2055),MAX($E$2:E2055),"")</f>
        <v>542.07000732421875</v>
      </c>
      <c r="I2055" s="21">
        <f>IF(AND(ISNUMBER(E2055),ISNUMBER(H2055)),E2055/H2055-1,"")</f>
        <v>-0.79768296218729851</v>
      </c>
      <c r="L2055"/>
      <c r="M2055"/>
      <c r="N2055" s="2">
        <v>43321</v>
      </c>
      <c r="O2055" s="21">
        <v>285.52999877929688</v>
      </c>
      <c r="P2055" s="21">
        <v>285.97000122070313</v>
      </c>
      <c r="Q2055" s="21">
        <v>284.92001342773438</v>
      </c>
      <c r="R2055" s="21">
        <v>285.07000732421875</v>
      </c>
      <c r="S2055">
        <v>35717000</v>
      </c>
      <c r="T2055" s="16">
        <f>(SP500_Data[[#This Row],[Close]]-R2056)/R2056</f>
        <v>-1.3661603816055095E-3</v>
      </c>
      <c r="U2055" s="21">
        <v>68547400</v>
      </c>
    </row>
    <row r="2056" spans="1:21" x14ac:dyDescent="0.25">
      <c r="A2056" s="2">
        <v>43320</v>
      </c>
      <c r="B2056" s="21">
        <v>109.33000183105467</v>
      </c>
      <c r="C2056" s="21">
        <v>109.75</v>
      </c>
      <c r="D2056" s="21">
        <v>108.76000213623048</v>
      </c>
      <c r="E2056" s="21">
        <v>109.48999786376952</v>
      </c>
      <c r="F2056" s="16">
        <f>(StockData[[#This Row],[Close]]-E2057)/E2057</f>
        <v>5.6025039101699039E-3</v>
      </c>
      <c r="G2056" s="21">
        <v>15487500</v>
      </c>
      <c r="H2056" s="21">
        <f>IF(ISNUMBER(E2056),MAX($E$2:E2056),"")</f>
        <v>542.07000732421875</v>
      </c>
      <c r="I2056" s="21">
        <f>IF(AND(ISNUMBER(E2056),ISNUMBER(H2056)),E2056/H2056-1,"")</f>
        <v>-0.79801502318079331</v>
      </c>
      <c r="L2056"/>
      <c r="M2056"/>
      <c r="N2056" s="2">
        <v>43320</v>
      </c>
      <c r="O2056" s="21">
        <v>285.3900146484375</v>
      </c>
      <c r="P2056" s="21">
        <v>285.91000366210938</v>
      </c>
      <c r="Q2056" s="21">
        <v>284.94000244140625</v>
      </c>
      <c r="R2056" s="21">
        <v>285.45999145507813</v>
      </c>
      <c r="S2056">
        <v>42114600</v>
      </c>
      <c r="T2056" s="16">
        <f>(SP500_Data[[#This Row],[Close]]-R2057)/R2057</f>
        <v>-4.2018041469840672E-4</v>
      </c>
      <c r="U2056" s="21">
        <v>137854200</v>
      </c>
    </row>
    <row r="2057" spans="1:21" x14ac:dyDescent="0.25">
      <c r="A2057" s="2">
        <v>43319</v>
      </c>
      <c r="B2057" s="21">
        <v>108.55999755859376</v>
      </c>
      <c r="C2057" s="21">
        <v>109.09999847412109</v>
      </c>
      <c r="D2057" s="21">
        <v>108.16999816894533</v>
      </c>
      <c r="E2057" s="21">
        <v>108.87999725341795</v>
      </c>
      <c r="F2057" s="16">
        <f>(StockData[[#This Row],[Close]]-E2058)/E2058</f>
        <v>6.9360956168552272E-3</v>
      </c>
      <c r="G2057" s="21">
        <v>16080200</v>
      </c>
      <c r="H2057" s="21">
        <f>IF(ISNUMBER(E2057),MAX($E$2:E2057),"")</f>
        <v>542.07000732421875</v>
      </c>
      <c r="I2057" s="21">
        <f>IF(AND(ISNUMBER(E2057),ISNUMBER(H2057)),E2057/H2057-1,"")</f>
        <v>-0.79914034021016134</v>
      </c>
      <c r="L2057"/>
      <c r="M2057"/>
      <c r="N2057" s="2">
        <v>43319</v>
      </c>
      <c r="O2057" s="21">
        <v>285.3900146484375</v>
      </c>
      <c r="P2057" s="21">
        <v>286.010009765625</v>
      </c>
      <c r="Q2057" s="21">
        <v>285.239990234375</v>
      </c>
      <c r="R2057" s="21">
        <v>285.57998657226563</v>
      </c>
      <c r="S2057">
        <v>43196600</v>
      </c>
      <c r="T2057" s="16">
        <f>(SP500_Data[[#This Row],[Close]]-R2058)/R2058</f>
        <v>3.3023182808260333E-3</v>
      </c>
      <c r="U2057" s="21">
        <v>54898500</v>
      </c>
    </row>
    <row r="2058" spans="1:21" x14ac:dyDescent="0.25">
      <c r="A2058" s="2">
        <v>43318</v>
      </c>
      <c r="B2058" s="21">
        <v>108.12000274658205</v>
      </c>
      <c r="C2058" s="21">
        <v>108.41999816894533</v>
      </c>
      <c r="D2058" s="21">
        <v>107.55999755859376</v>
      </c>
      <c r="E2058" s="21">
        <v>108.12999725341795</v>
      </c>
      <c r="F2058" s="16">
        <f>(StockData[[#This Row],[Close]]-E2059)/E2059</f>
        <v>8.3299090270256236E-4</v>
      </c>
      <c r="G2058" s="21">
        <v>20265900</v>
      </c>
      <c r="H2058" s="21">
        <f>IF(ISNUMBER(E2058),MAX($E$2:E2058),"")</f>
        <v>542.07000732421875</v>
      </c>
      <c r="I2058" s="21">
        <f>IF(AND(ISNUMBER(E2058),ISNUMBER(H2058)),E2058/H2058-1,"")</f>
        <v>-0.80052392533729677</v>
      </c>
      <c r="L2058"/>
      <c r="M2058"/>
      <c r="N2058" s="2">
        <v>43318</v>
      </c>
      <c r="O2058" s="21">
        <v>283.6400146484375</v>
      </c>
      <c r="P2058" s="21">
        <v>284.989990234375</v>
      </c>
      <c r="Q2058" s="21">
        <v>283.20001220703125</v>
      </c>
      <c r="R2058" s="21">
        <v>284.6400146484375</v>
      </c>
      <c r="S2058">
        <v>39400900</v>
      </c>
      <c r="T2058" s="16">
        <f>(SP500_Data[[#This Row],[Close]]-R2059)/R2059</f>
        <v>3.6671668636786485E-3</v>
      </c>
      <c r="U2058" s="21">
        <v>71061400</v>
      </c>
    </row>
    <row r="2059" spans="1:21" x14ac:dyDescent="0.25">
      <c r="A2059" s="2">
        <v>43315</v>
      </c>
      <c r="B2059" s="21">
        <v>107.8000030517578</v>
      </c>
      <c r="C2059" s="21">
        <v>108.0500030517578</v>
      </c>
      <c r="D2059" s="21">
        <v>106.81999969482422</v>
      </c>
      <c r="E2059" s="21">
        <v>108.04000091552734</v>
      </c>
      <c r="F2059" s="16">
        <f>(StockData[[#This Row],[Close]]-E2060)/E2060</f>
        <v>4.3692592919635318E-3</v>
      </c>
      <c r="G2059" s="21">
        <v>18659600</v>
      </c>
      <c r="H2059" s="21">
        <f>IF(ISNUMBER(E2059),MAX($E$2:E2059),"")</f>
        <v>542.07000732421875</v>
      </c>
      <c r="I2059" s="21">
        <f>IF(AND(ISNUMBER(E2059),ISNUMBER(H2059)),E2059/H2059-1,"")</f>
        <v>-0.80068994879676625</v>
      </c>
      <c r="L2059"/>
      <c r="M2059"/>
      <c r="N2059" s="2">
        <v>43315</v>
      </c>
      <c r="O2059" s="21">
        <v>282.52999877929688</v>
      </c>
      <c r="P2059" s="21">
        <v>283.66000366210938</v>
      </c>
      <c r="Q2059" s="21">
        <v>282.32998657226563</v>
      </c>
      <c r="R2059" s="21">
        <v>283.60000610351563</v>
      </c>
      <c r="S2059">
        <v>53935400</v>
      </c>
      <c r="T2059" s="16">
        <f>(SP500_Data[[#This Row],[Close]]-R2060)/R2060</f>
        <v>4.2848237979820512E-3</v>
      </c>
      <c r="U2059" s="21">
        <v>53785500</v>
      </c>
    </row>
    <row r="2060" spans="1:21" x14ac:dyDescent="0.25">
      <c r="A2060" s="2">
        <v>43314</v>
      </c>
      <c r="B2060" s="21">
        <v>105.40000152587891</v>
      </c>
      <c r="C2060" s="21">
        <v>108.08999633789063</v>
      </c>
      <c r="D2060" s="21">
        <v>104.83999633789063</v>
      </c>
      <c r="E2060" s="21">
        <v>107.56999969482422</v>
      </c>
      <c r="F2060" s="16">
        <f>(StockData[[#This Row],[Close]]-E2061)/E2061</f>
        <v>1.2137758095069092E-2</v>
      </c>
      <c r="G2060" s="21">
        <v>26104300</v>
      </c>
      <c r="H2060" s="21">
        <f>IF(ISNUMBER(E2060),MAX($E$2:E2060),"")</f>
        <v>542.07000732421875</v>
      </c>
      <c r="I2060" s="21">
        <f>IF(AND(ISNUMBER(E2060),ISNUMBER(H2060)),E2060/H2060-1,"")</f>
        <v>-0.80155699772836675</v>
      </c>
      <c r="L2060"/>
      <c r="M2060"/>
      <c r="N2060" s="2">
        <v>43314</v>
      </c>
      <c r="O2060" s="21">
        <v>279.3900146484375</v>
      </c>
      <c r="P2060" s="21">
        <v>282.57998657226563</v>
      </c>
      <c r="Q2060" s="21">
        <v>279.16000366210938</v>
      </c>
      <c r="R2060" s="21">
        <v>282.3900146484375</v>
      </c>
      <c r="S2060">
        <v>63426400</v>
      </c>
      <c r="T2060" s="16">
        <f>(SP500_Data[[#This Row],[Close]]-R2061)/R2061</f>
        <v>5.4476585369033883E-3</v>
      </c>
      <c r="U2060" s="21">
        <v>97531500</v>
      </c>
    </row>
    <row r="2061" spans="1:21" x14ac:dyDescent="0.25">
      <c r="A2061" s="2">
        <v>43313</v>
      </c>
      <c r="B2061" s="21">
        <v>106.02999877929688</v>
      </c>
      <c r="C2061" s="21">
        <v>106.4499969482422</v>
      </c>
      <c r="D2061" s="21">
        <v>105.41999816894533</v>
      </c>
      <c r="E2061" s="21">
        <v>106.27999877929688</v>
      </c>
      <c r="F2061" s="16">
        <f>(StockData[[#This Row],[Close]]-E2062)/E2062</f>
        <v>1.8853407314294848E-3</v>
      </c>
      <c r="G2061" s="21">
        <v>23628700</v>
      </c>
      <c r="H2061" s="21">
        <f>IF(ISNUMBER(E2061),MAX($E$2:E2061),"")</f>
        <v>542.07000732421875</v>
      </c>
      <c r="I2061" s="21">
        <f>IF(AND(ISNUMBER(E2061),ISNUMBER(H2061)),E2061/H2061-1,"")</f>
        <v>-0.80393676583598639</v>
      </c>
      <c r="L2061"/>
      <c r="M2061"/>
      <c r="N2061" s="2">
        <v>43313</v>
      </c>
      <c r="O2061" s="21">
        <v>281.55999755859375</v>
      </c>
      <c r="P2061" s="21">
        <v>282.1300048828125</v>
      </c>
      <c r="Q2061" s="21">
        <v>280.1300048828125</v>
      </c>
      <c r="R2061" s="21">
        <v>280.8599853515625</v>
      </c>
      <c r="S2061">
        <v>53853300</v>
      </c>
      <c r="T2061" s="16">
        <f>(SP500_Data[[#This Row],[Close]]-R2062)/R2062</f>
        <v>-1.6706403267907424E-3</v>
      </c>
      <c r="U2061" s="21">
        <v>52917600</v>
      </c>
    </row>
    <row r="2062" spans="1:21" x14ac:dyDescent="0.25">
      <c r="A2062" s="2">
        <v>43312</v>
      </c>
      <c r="B2062" s="21">
        <v>106.48999786376952</v>
      </c>
      <c r="C2062" s="21">
        <v>106.72000122070313</v>
      </c>
      <c r="D2062" s="21">
        <v>105.37999725341795</v>
      </c>
      <c r="E2062" s="21">
        <v>106.08000183105467</v>
      </c>
      <c r="F2062" s="16">
        <f>(StockData[[#This Row],[Close]]-E2063)/E2063</f>
        <v>6.7381519024935065E-3</v>
      </c>
      <c r="G2062" s="21">
        <v>27655200</v>
      </c>
      <c r="H2062" s="21">
        <f>IF(ISNUMBER(E2062),MAX($E$2:E2062),"")</f>
        <v>542.07000732421875</v>
      </c>
      <c r="I2062" s="21">
        <f>IF(AND(ISNUMBER(E2062),ISNUMBER(H2062)),E2062/H2062-1,"")</f>
        <v>-0.80430571624006686</v>
      </c>
      <c r="L2062"/>
      <c r="M2062"/>
      <c r="N2062" s="2">
        <v>43312</v>
      </c>
      <c r="O2062" s="21">
        <v>280.80999755859375</v>
      </c>
      <c r="P2062" s="21">
        <v>282.01998901367188</v>
      </c>
      <c r="Q2062" s="21">
        <v>280.3800048828125</v>
      </c>
      <c r="R2062" s="21">
        <v>281.32998657226563</v>
      </c>
      <c r="S2062">
        <v>68570500</v>
      </c>
      <c r="T2062" s="16">
        <f>(SP500_Data[[#This Row],[Close]]-R2063)/R2063</f>
        <v>4.9293599037739761E-3</v>
      </c>
      <c r="U2062" s="21">
        <v>120041600</v>
      </c>
    </row>
    <row r="2063" spans="1:21" x14ac:dyDescent="0.25">
      <c r="A2063" s="2">
        <v>43311</v>
      </c>
      <c r="B2063" s="21">
        <v>107.19000244140624</v>
      </c>
      <c r="C2063" s="21">
        <v>107.52999877929688</v>
      </c>
      <c r="D2063" s="21">
        <v>104.76000213623048</v>
      </c>
      <c r="E2063" s="21">
        <v>105.37000274658205</v>
      </c>
      <c r="F2063" s="16">
        <f>(StockData[[#This Row],[Close]]-E2064)/E2064</f>
        <v>-2.1452428975176206E-2</v>
      </c>
      <c r="G2063" s="21">
        <v>34668300</v>
      </c>
      <c r="H2063" s="21">
        <f>IF(ISNUMBER(E2063),MAX($E$2:E2063),"")</f>
        <v>542.07000732421875</v>
      </c>
      <c r="I2063" s="21">
        <f>IF(AND(ISNUMBER(E2063),ISNUMBER(H2063)),E2063/H2063-1,"")</f>
        <v>-0.80561550847147512</v>
      </c>
      <c r="L2063"/>
      <c r="M2063"/>
      <c r="N2063" s="2">
        <v>43311</v>
      </c>
      <c r="O2063" s="21">
        <v>281.510009765625</v>
      </c>
      <c r="P2063" s="21">
        <v>281.69000244140625</v>
      </c>
      <c r="Q2063" s="21">
        <v>279.3599853515625</v>
      </c>
      <c r="R2063" s="21">
        <v>279.95001220703125</v>
      </c>
      <c r="S2063">
        <v>63742500</v>
      </c>
      <c r="T2063" s="16">
        <f>(SP500_Data[[#This Row],[Close]]-R2064)/R2064</f>
        <v>-5.2235134338823614E-3</v>
      </c>
      <c r="U2063" s="21">
        <v>77097600</v>
      </c>
    </row>
    <row r="2064" spans="1:21" x14ac:dyDescent="0.25">
      <c r="A2064" s="2">
        <v>43308</v>
      </c>
      <c r="B2064" s="21">
        <v>110.18000030517578</v>
      </c>
      <c r="C2064" s="21">
        <v>110.18000030517578</v>
      </c>
      <c r="D2064" s="21">
        <v>106.13999938964844</v>
      </c>
      <c r="E2064" s="21">
        <v>107.68000030517578</v>
      </c>
      <c r="F2064" s="16">
        <f>(StockData[[#This Row],[Close]]-E2065)/E2065</f>
        <v>-1.7697522284241627E-2</v>
      </c>
      <c r="G2064" s="21">
        <v>37005300</v>
      </c>
      <c r="H2064" s="21">
        <f>IF(ISNUMBER(E2064),MAX($E$2:E2064),"")</f>
        <v>542.07000732421875</v>
      </c>
      <c r="I2064" s="21">
        <f>IF(AND(ISNUMBER(E2064),ISNUMBER(H2064)),E2064/H2064-1,"")</f>
        <v>-0.80135407078375565</v>
      </c>
      <c r="L2064"/>
      <c r="M2064"/>
      <c r="N2064" s="2">
        <v>43308</v>
      </c>
      <c r="O2064" s="21">
        <v>283.70999145507813</v>
      </c>
      <c r="P2064" s="21">
        <v>283.82000732421875</v>
      </c>
      <c r="Q2064" s="21">
        <v>280.3800048828125</v>
      </c>
      <c r="R2064" s="21">
        <v>281.42001342773438</v>
      </c>
      <c r="S2064">
        <v>76768700</v>
      </c>
      <c r="T2064" s="16">
        <f>(SP500_Data[[#This Row],[Close]]-R2065)/R2065</f>
        <v>-6.776250917525312E-3</v>
      </c>
      <c r="U2064" s="21">
        <v>79070600</v>
      </c>
    </row>
    <row r="2065" spans="1:21" x14ac:dyDescent="0.25">
      <c r="A2065" s="2">
        <v>43307</v>
      </c>
      <c r="B2065" s="21">
        <v>110.73999786376952</v>
      </c>
      <c r="C2065" s="21">
        <v>111</v>
      </c>
      <c r="D2065" s="21">
        <v>109.5</v>
      </c>
      <c r="E2065" s="21">
        <v>109.62000274658205</v>
      </c>
      <c r="F2065" s="16">
        <f>(StockData[[#This Row],[Close]]-E2066)/E2066</f>
        <v>-1.0917613141585143E-2</v>
      </c>
      <c r="G2065" s="21">
        <v>31372100</v>
      </c>
      <c r="H2065" s="21">
        <f>IF(ISNUMBER(E2065),MAX($E$2:E2065),"")</f>
        <v>542.07000732421875</v>
      </c>
      <c r="I2065" s="21">
        <f>IF(AND(ISNUMBER(E2065),ISNUMBER(H2065)),E2065/H2065-1,"")</f>
        <v>-0.79777519275104081</v>
      </c>
      <c r="L2065"/>
      <c r="M2065"/>
      <c r="N2065" s="2">
        <v>43307</v>
      </c>
      <c r="O2065" s="21">
        <v>283.20001220703125</v>
      </c>
      <c r="P2065" s="21">
        <v>284.1099853515625</v>
      </c>
      <c r="Q2065" s="21">
        <v>283.08999633789063</v>
      </c>
      <c r="R2065" s="21">
        <v>283.33999633789063</v>
      </c>
      <c r="S2065">
        <v>57919500</v>
      </c>
      <c r="T2065" s="16">
        <f>(SP500_Data[[#This Row],[Close]]-R2066)/R2066</f>
        <v>-2.359119061639037E-3</v>
      </c>
      <c r="U2065" s="21">
        <v>72329000</v>
      </c>
    </row>
    <row r="2066" spans="1:21" x14ac:dyDescent="0.25">
      <c r="A2066" s="2">
        <v>43306</v>
      </c>
      <c r="B2066" s="21">
        <v>107.95999908447266</v>
      </c>
      <c r="C2066" s="21">
        <v>111.15000152587891</v>
      </c>
      <c r="D2066" s="21">
        <v>107.59999847412109</v>
      </c>
      <c r="E2066" s="21">
        <v>110.83000183105467</v>
      </c>
      <c r="F2066" s="16">
        <f>(StockData[[#This Row],[Close]]-E2067)/E2067</f>
        <v>2.9444529640685585E-2</v>
      </c>
      <c r="G2066" s="21">
        <v>30702100</v>
      </c>
      <c r="H2066" s="21">
        <f>IF(ISNUMBER(E2066),MAX($E$2:E2066),"")</f>
        <v>542.07000732421875</v>
      </c>
      <c r="I2066" s="21">
        <f>IF(AND(ISNUMBER(E2066),ISNUMBER(H2066)),E2066/H2066-1,"")</f>
        <v>-0.79554301043487563</v>
      </c>
      <c r="L2066"/>
      <c r="M2066"/>
      <c r="N2066" s="2">
        <v>43306</v>
      </c>
      <c r="O2066" s="21">
        <v>281.32998657226563</v>
      </c>
      <c r="P2066" s="21">
        <v>284.3699951171875</v>
      </c>
      <c r="Q2066" s="21">
        <v>281.27999877929688</v>
      </c>
      <c r="R2066" s="21">
        <v>284.010009765625</v>
      </c>
      <c r="S2066">
        <v>78882900</v>
      </c>
      <c r="T2066" s="16">
        <f>(SP500_Data[[#This Row],[Close]]-R2067)/R2067</f>
        <v>8.5225117677070455E-3</v>
      </c>
      <c r="U2066" s="21">
        <v>58892500</v>
      </c>
    </row>
    <row r="2067" spans="1:21" x14ac:dyDescent="0.25">
      <c r="A2067" s="2">
        <v>43305</v>
      </c>
      <c r="B2067" s="21">
        <v>108.56999969482422</v>
      </c>
      <c r="C2067" s="21">
        <v>108.81999969482422</v>
      </c>
      <c r="D2067" s="21">
        <v>107.26000213623048</v>
      </c>
      <c r="E2067" s="21">
        <v>107.66000366210938</v>
      </c>
      <c r="F2067" s="16">
        <f>(StockData[[#This Row],[Close]]-E2068)/E2068</f>
        <v>-2.8711452726584608E-3</v>
      </c>
      <c r="G2067" s="21">
        <v>26316600</v>
      </c>
      <c r="H2067" s="21">
        <f>IF(ISNUMBER(E2067),MAX($E$2:E2067),"")</f>
        <v>542.07000732421875</v>
      </c>
      <c r="I2067" s="21">
        <f>IF(AND(ISNUMBER(E2067),ISNUMBER(H2067)),E2067/H2067-1,"")</f>
        <v>-0.80139096019434142</v>
      </c>
      <c r="L2067"/>
      <c r="M2067"/>
      <c r="N2067" s="2">
        <v>43305</v>
      </c>
      <c r="O2067" s="21">
        <v>281.79000854492188</v>
      </c>
      <c r="P2067" s="21">
        <v>282.55999755859375</v>
      </c>
      <c r="Q2067" s="21">
        <v>280.6300048828125</v>
      </c>
      <c r="R2067" s="21">
        <v>281.6099853515625</v>
      </c>
      <c r="S2067">
        <v>68026900</v>
      </c>
      <c r="T2067" s="16">
        <f>(SP500_Data[[#This Row],[Close]]-R2068)/R2068</f>
        <v>5.0320238511962082E-3</v>
      </c>
      <c r="U2067" s="21">
        <v>72139700</v>
      </c>
    </row>
    <row r="2068" spans="1:21" x14ac:dyDescent="0.25">
      <c r="A2068" s="2">
        <v>43304</v>
      </c>
      <c r="B2068" s="21">
        <v>106.3000030517578</v>
      </c>
      <c r="C2068" s="21">
        <v>108.13999938964844</v>
      </c>
      <c r="D2068" s="21">
        <v>106.12999725341795</v>
      </c>
      <c r="E2068" s="21">
        <v>107.97000122070313</v>
      </c>
      <c r="F2068" s="16">
        <f>(StockData[[#This Row],[Close]]-E2069)/E2069</f>
        <v>1.5997032382965033E-2</v>
      </c>
      <c r="G2068" s="21">
        <v>29707000</v>
      </c>
      <c r="H2068" s="21">
        <f>IF(ISNUMBER(E2068),MAX($E$2:E2068),"")</f>
        <v>542.07000732421875</v>
      </c>
      <c r="I2068" s="21">
        <f>IF(AND(ISNUMBER(E2068),ISNUMBER(H2068)),E2068/H2068-1,"")</f>
        <v>-0.80081908284564995</v>
      </c>
      <c r="L2068"/>
      <c r="M2068"/>
      <c r="N2068" s="2">
        <v>43304</v>
      </c>
      <c r="O2068" s="21">
        <v>279.45001220703125</v>
      </c>
      <c r="P2068" s="21">
        <v>280.42999267578125</v>
      </c>
      <c r="Q2068" s="21">
        <v>279.05999755859375</v>
      </c>
      <c r="R2068" s="21">
        <v>280.20001220703125</v>
      </c>
      <c r="S2068">
        <v>47047600</v>
      </c>
      <c r="T2068" s="16">
        <f>(SP500_Data[[#This Row],[Close]]-R2069)/R2069</f>
        <v>1.8593376175207216E-3</v>
      </c>
      <c r="U2068" s="21">
        <v>72969400</v>
      </c>
    </row>
    <row r="2069" spans="1:21" x14ac:dyDescent="0.25">
      <c r="A2069" s="2">
        <v>43301</v>
      </c>
      <c r="B2069" s="21">
        <v>108.08000183105467</v>
      </c>
      <c r="C2069" s="21">
        <v>108.1999969482422</v>
      </c>
      <c r="D2069" s="21">
        <v>106.08000183105467</v>
      </c>
      <c r="E2069" s="21">
        <v>106.26999664306641</v>
      </c>
      <c r="F2069" s="16">
        <f>(StockData[[#This Row],[Close]]-E2070)/E2070</f>
        <v>1.791183036260743E-2</v>
      </c>
      <c r="G2069" s="21">
        <v>56004000</v>
      </c>
      <c r="H2069" s="21">
        <f>IF(ISNUMBER(E2069),MAX($E$2:E2069),"")</f>
        <v>542.07000732421875</v>
      </c>
      <c r="I2069" s="21">
        <f>IF(AND(ISNUMBER(E2069),ISNUMBER(H2069)),E2069/H2069-1,"")</f>
        <v>-0.80395521757855715</v>
      </c>
      <c r="L2069"/>
      <c r="M2069"/>
      <c r="N2069" s="2">
        <v>43301</v>
      </c>
      <c r="O2069" s="21">
        <v>279.76998901367188</v>
      </c>
      <c r="P2069" s="21">
        <v>280.48001098632813</v>
      </c>
      <c r="Q2069" s="21">
        <v>279.5</v>
      </c>
      <c r="R2069" s="21">
        <v>279.67999267578125</v>
      </c>
      <c r="S2069">
        <v>82337700</v>
      </c>
      <c r="T2069" s="16">
        <f>(SP500_Data[[#This Row],[Close]]-R2070)/R2070</f>
        <v>-1.1428833007812501E-3</v>
      </c>
      <c r="U2069" s="21">
        <v>62732200</v>
      </c>
    </row>
    <row r="2070" spans="1:21" x14ac:dyDescent="0.25">
      <c r="A2070" s="2">
        <v>43300</v>
      </c>
      <c r="B2070" s="21">
        <v>104.93000030517578</v>
      </c>
      <c r="C2070" s="21">
        <v>105.30999755859376</v>
      </c>
      <c r="D2070" s="21">
        <v>103.88999938964844</v>
      </c>
      <c r="E2070" s="21">
        <v>104.40000152587891</v>
      </c>
      <c r="F2070" s="16">
        <f>(StockData[[#This Row],[Close]]-E2071)/E2071</f>
        <v>-6.8493265020062978E-3</v>
      </c>
      <c r="G2070" s="21">
        <v>40171600</v>
      </c>
      <c r="H2070" s="21">
        <f>IF(ISNUMBER(E2070),MAX($E$2:E2070),"")</f>
        <v>542.07000732421875</v>
      </c>
      <c r="I2070" s="21">
        <f>IF(AND(ISNUMBER(E2070),ISNUMBER(H2070)),E2070/H2070-1,"")</f>
        <v>-0.80740494748783254</v>
      </c>
      <c r="L2070"/>
      <c r="M2070"/>
      <c r="N2070" s="2">
        <v>43300</v>
      </c>
      <c r="O2070" s="21">
        <v>280.30999755859375</v>
      </c>
      <c r="P2070" s="21">
        <v>280.739990234375</v>
      </c>
      <c r="Q2070" s="21">
        <v>279.45999145507813</v>
      </c>
      <c r="R2070" s="21">
        <v>280</v>
      </c>
      <c r="S2070">
        <v>61412100</v>
      </c>
      <c r="T2070" s="16">
        <f>(SP500_Data[[#This Row],[Close]]-R2071)/R2071</f>
        <v>-3.7714280502431437E-3</v>
      </c>
      <c r="U2070" s="21">
        <v>51135000</v>
      </c>
    </row>
    <row r="2071" spans="1:21" x14ac:dyDescent="0.25">
      <c r="A2071" s="2">
        <v>43299</v>
      </c>
      <c r="B2071" s="21">
        <v>105.94000244140624</v>
      </c>
      <c r="C2071" s="21">
        <v>106.0500030517578</v>
      </c>
      <c r="D2071" s="21">
        <v>104.72000122070313</v>
      </c>
      <c r="E2071" s="21">
        <v>105.12000274658205</v>
      </c>
      <c r="F2071" s="16">
        <f>(StockData[[#This Row],[Close]]-E2072)/E2072</f>
        <v>-7.8338294060132721E-3</v>
      </c>
      <c r="G2071" s="21">
        <v>29493900</v>
      </c>
      <c r="H2071" s="21">
        <f>IF(ISNUMBER(E2071),MAX($E$2:E2071),"")</f>
        <v>542.07000732421875</v>
      </c>
      <c r="I2071" s="21">
        <f>IF(AND(ISNUMBER(E2071),ISNUMBER(H2071)),E2071/H2071-1,"")</f>
        <v>-0.80607670351385352</v>
      </c>
      <c r="L2071"/>
      <c r="M2071"/>
      <c r="N2071" s="2">
        <v>43299</v>
      </c>
      <c r="O2071" s="21">
        <v>280.55999755859375</v>
      </c>
      <c r="P2071" s="21">
        <v>281.17999267578125</v>
      </c>
      <c r="Q2071" s="21">
        <v>280.05999755859375</v>
      </c>
      <c r="R2071" s="21">
        <v>281.05999755859375</v>
      </c>
      <c r="S2071">
        <v>44593500</v>
      </c>
      <c r="T2071" s="16">
        <f>(SP500_Data[[#This Row],[Close]]-R2072)/R2072</f>
        <v>2.1035987282873587E-3</v>
      </c>
      <c r="U2071" s="21">
        <v>45385200</v>
      </c>
    </row>
    <row r="2072" spans="1:21" x14ac:dyDescent="0.25">
      <c r="A2072" s="2">
        <v>43298</v>
      </c>
      <c r="B2072" s="21">
        <v>104.61000061035156</v>
      </c>
      <c r="C2072" s="21">
        <v>106.5</v>
      </c>
      <c r="D2072" s="21">
        <v>104.31999969482422</v>
      </c>
      <c r="E2072" s="21">
        <v>105.9499969482422</v>
      </c>
      <c r="F2072" s="16">
        <f>(StockData[[#This Row],[Close]]-E2073)/E2073</f>
        <v>9.9131946414033334E-3</v>
      </c>
      <c r="G2072" s="21">
        <v>25901700</v>
      </c>
      <c r="H2072" s="21">
        <f>IF(ISNUMBER(E2072),MAX($E$2:E2072),"")</f>
        <v>542.07000732421875</v>
      </c>
      <c r="I2072" s="21">
        <f>IF(AND(ISNUMBER(E2072),ISNUMBER(H2072)),E2072/H2072-1,"")</f>
        <v>-0.80454554666981937</v>
      </c>
      <c r="L2072"/>
      <c r="M2072"/>
      <c r="N2072" s="2">
        <v>43298</v>
      </c>
      <c r="O2072" s="21">
        <v>278.47000122070313</v>
      </c>
      <c r="P2072" s="21">
        <v>280.91000366210938</v>
      </c>
      <c r="Q2072" s="21">
        <v>278.41000366210938</v>
      </c>
      <c r="R2072" s="21">
        <v>280.47000122070313</v>
      </c>
      <c r="S2072">
        <v>52315500</v>
      </c>
      <c r="T2072" s="16">
        <f>(SP500_Data[[#This Row],[Close]]-R2073)/R2073</f>
        <v>4.0452670495693789E-3</v>
      </c>
      <c r="U2072" s="21">
        <v>71258400</v>
      </c>
    </row>
    <row r="2073" spans="1:21" x14ac:dyDescent="0.25">
      <c r="A2073" s="2">
        <v>43297</v>
      </c>
      <c r="B2073" s="21">
        <v>105.40000152587891</v>
      </c>
      <c r="C2073" s="21">
        <v>105.81999969482422</v>
      </c>
      <c r="D2073" s="21">
        <v>104.51999664306641</v>
      </c>
      <c r="E2073" s="21">
        <v>104.91000366210938</v>
      </c>
      <c r="F2073" s="16">
        <f>(StockData[[#This Row],[Close]]-E2074)/E2074</f>
        <v>-4.9321506360735399E-3</v>
      </c>
      <c r="G2073" s="21">
        <v>21786900</v>
      </c>
      <c r="H2073" s="21">
        <f>IF(ISNUMBER(E2073),MAX($E$2:E2073),"")</f>
        <v>542.07000732421875</v>
      </c>
      <c r="I2073" s="21">
        <f>IF(AND(ISNUMBER(E2073),ISNUMBER(H2073)),E2073/H2073-1,"")</f>
        <v>-0.80646410566050486</v>
      </c>
      <c r="L2073"/>
      <c r="M2073"/>
      <c r="N2073" s="2">
        <v>43297</v>
      </c>
      <c r="O2073" s="21">
        <v>279.6400146484375</v>
      </c>
      <c r="P2073" s="21">
        <v>279.79998779296875</v>
      </c>
      <c r="Q2073" s="21">
        <v>278.83999633789063</v>
      </c>
      <c r="R2073" s="21">
        <v>279.33999633789063</v>
      </c>
      <c r="S2073">
        <v>48201000</v>
      </c>
      <c r="T2073" s="16">
        <f>(SP500_Data[[#This Row],[Close]]-R2074)/R2074</f>
        <v>-8.9416646973974542E-4</v>
      </c>
      <c r="U2073" s="21">
        <v>93519900</v>
      </c>
    </row>
    <row r="2074" spans="1:21" x14ac:dyDescent="0.25">
      <c r="A2074" s="2">
        <v>43294</v>
      </c>
      <c r="B2074" s="21">
        <v>104.37000274658205</v>
      </c>
      <c r="C2074" s="21">
        <v>105.59999847412109</v>
      </c>
      <c r="D2074" s="21">
        <v>104.08999633789063</v>
      </c>
      <c r="E2074" s="21">
        <v>105.43000030517578</v>
      </c>
      <c r="F2074" s="16">
        <f>(StockData[[#This Row],[Close]]-E2075)/E2075</f>
        <v>1.1901313319067136E-2</v>
      </c>
      <c r="G2074" s="21">
        <v>24635200</v>
      </c>
      <c r="H2074" s="21">
        <f>IF(ISNUMBER(E2074),MAX($E$2:E2074),"")</f>
        <v>542.07000732421875</v>
      </c>
      <c r="I2074" s="21">
        <f>IF(AND(ISNUMBER(E2074),ISNUMBER(H2074)),E2074/H2074-1,"")</f>
        <v>-0.80550482616516206</v>
      </c>
      <c r="L2074"/>
      <c r="M2074"/>
      <c r="N2074" s="2">
        <v>43294</v>
      </c>
      <c r="O2074" s="21">
        <v>279.17001342773438</v>
      </c>
      <c r="P2074" s="21">
        <v>279.92999267578125</v>
      </c>
      <c r="Q2074" s="21">
        <v>278.66000366210938</v>
      </c>
      <c r="R2074" s="21">
        <v>279.58999633789063</v>
      </c>
      <c r="S2074">
        <v>48216000</v>
      </c>
      <c r="T2074" s="16">
        <f>(SP500_Data[[#This Row],[Close]]-R2075)/R2075</f>
        <v>7.874905127547465E-4</v>
      </c>
      <c r="U2074" s="21">
        <v>69678400</v>
      </c>
    </row>
    <row r="2075" spans="1:21" x14ac:dyDescent="0.25">
      <c r="A2075" s="2">
        <v>43293</v>
      </c>
      <c r="B2075" s="21">
        <v>102.76999664306641</v>
      </c>
      <c r="C2075" s="21">
        <v>104.41000366210938</v>
      </c>
      <c r="D2075" s="21">
        <v>102.73000335693359</v>
      </c>
      <c r="E2075" s="21">
        <v>104.19000244140624</v>
      </c>
      <c r="F2075" s="16">
        <f>(StockData[[#This Row],[Close]]-E2076)/E2076</f>
        <v>2.1670906174983812E-2</v>
      </c>
      <c r="G2075" s="21">
        <v>24335900</v>
      </c>
      <c r="H2075" s="21">
        <f>IF(ISNUMBER(E2075),MAX($E$2:E2075),"")</f>
        <v>542.07000732421875</v>
      </c>
      <c r="I2075" s="21">
        <f>IF(AND(ISNUMBER(E2075),ISNUMBER(H2075)),E2075/H2075-1,"")</f>
        <v>-0.80779234963448387</v>
      </c>
      <c r="L2075"/>
      <c r="M2075"/>
      <c r="N2075" s="2">
        <v>43293</v>
      </c>
      <c r="O2075" s="21">
        <v>278.27999877929688</v>
      </c>
      <c r="P2075" s="21">
        <v>279.42999267578125</v>
      </c>
      <c r="Q2075" s="21">
        <v>277.60000610351563</v>
      </c>
      <c r="R2075" s="21">
        <v>279.3699951171875</v>
      </c>
      <c r="S2075">
        <v>60124700</v>
      </c>
      <c r="T2075" s="16">
        <f>(SP500_Data[[#This Row],[Close]]-R2076)/R2076</f>
        <v>9.0659896641897813E-3</v>
      </c>
      <c r="U2075" s="21">
        <v>115908600</v>
      </c>
    </row>
    <row r="2076" spans="1:21" x14ac:dyDescent="0.25">
      <c r="A2076" s="2">
        <v>43292</v>
      </c>
      <c r="B2076" s="21">
        <v>101.15000152587891</v>
      </c>
      <c r="C2076" s="21">
        <v>102.33999633789063</v>
      </c>
      <c r="D2076" s="21">
        <v>101.09999847412109</v>
      </c>
      <c r="E2076" s="21">
        <v>101.98000335693359</v>
      </c>
      <c r="F2076" s="16">
        <f>(StockData[[#This Row],[Close]]-E2077)/E2077</f>
        <v>-1.3709301398656445E-3</v>
      </c>
      <c r="G2076" s="21">
        <v>19644600</v>
      </c>
      <c r="H2076" s="21">
        <f>IF(ISNUMBER(E2076),MAX($E$2:E2076),"")</f>
        <v>542.07000732421875</v>
      </c>
      <c r="I2076" s="21">
        <f>IF(AND(ISNUMBER(E2076),ISNUMBER(H2076)),E2076/H2076-1,"")</f>
        <v>-0.81186931212016289</v>
      </c>
      <c r="L2076"/>
      <c r="M2076"/>
      <c r="N2076" s="2">
        <v>43292</v>
      </c>
      <c r="O2076" s="21">
        <v>277.14999389648438</v>
      </c>
      <c r="P2076" s="21">
        <v>278.04000854492188</v>
      </c>
      <c r="Q2076" s="21">
        <v>276.51998901367188</v>
      </c>
      <c r="R2076" s="21">
        <v>276.8599853515625</v>
      </c>
      <c r="S2076">
        <v>77054700</v>
      </c>
      <c r="T2076" s="16">
        <f>(SP500_Data[[#This Row],[Close]]-R2077)/R2077</f>
        <v>-7.3144804215343152E-3</v>
      </c>
      <c r="U2076" s="21">
        <v>56374800</v>
      </c>
    </row>
    <row r="2077" spans="1:21" x14ac:dyDescent="0.25">
      <c r="A2077" s="2">
        <v>43291</v>
      </c>
      <c r="B2077" s="21">
        <v>102</v>
      </c>
      <c r="C2077" s="21">
        <v>102.51000213623048</v>
      </c>
      <c r="D2077" s="21">
        <v>101.86000061035156</v>
      </c>
      <c r="E2077" s="21">
        <v>102.12000274658205</v>
      </c>
      <c r="F2077" s="16">
        <f>(StockData[[#This Row],[Close]]-E2078)/E2078</f>
        <v>2.6509992784099715E-3</v>
      </c>
      <c r="G2077" s="21">
        <v>19293100</v>
      </c>
      <c r="H2077" s="21">
        <f>IF(ISNUMBER(E2077),MAX($E$2:E2077),"")</f>
        <v>542.07000732421875</v>
      </c>
      <c r="I2077" s="21">
        <f>IF(AND(ISNUMBER(E2077),ISNUMBER(H2077)),E2077/H2077-1,"")</f>
        <v>-0.81161104402239537</v>
      </c>
      <c r="L2077"/>
      <c r="M2077"/>
      <c r="N2077" s="2">
        <v>43291</v>
      </c>
      <c r="O2077" s="21">
        <v>278.41000366210938</v>
      </c>
      <c r="P2077" s="21">
        <v>279.010009765625</v>
      </c>
      <c r="Q2077" s="21">
        <v>278.07998657226563</v>
      </c>
      <c r="R2077" s="21">
        <v>278.89999389648438</v>
      </c>
      <c r="S2077">
        <v>51966800</v>
      </c>
      <c r="T2077" s="16">
        <f>(SP500_Data[[#This Row],[Close]]-R2078)/R2078</f>
        <v>3.5984167756854734E-3</v>
      </c>
      <c r="U2077" s="21">
        <v>76043800</v>
      </c>
    </row>
    <row r="2078" spans="1:21" x14ac:dyDescent="0.25">
      <c r="A2078" s="2">
        <v>43290</v>
      </c>
      <c r="B2078" s="21">
        <v>101.65000152587891</v>
      </c>
      <c r="C2078" s="21">
        <v>102.25</v>
      </c>
      <c r="D2078" s="21">
        <v>101.25</v>
      </c>
      <c r="E2078" s="21">
        <v>101.84999847412109</v>
      </c>
      <c r="F2078" s="16">
        <f>(StockData[[#This Row],[Close]]-E2079)/E2079</f>
        <v>6.8208262854201947E-3</v>
      </c>
      <c r="G2078" s="21">
        <v>18212000</v>
      </c>
      <c r="H2078" s="21">
        <f>IF(ISNUMBER(E2078),MAX($E$2:E2078),"")</f>
        <v>542.07000732421875</v>
      </c>
      <c r="I2078" s="21">
        <f>IF(AND(ISNUMBER(E2078),ISNUMBER(H2078)),E2078/H2078-1,"")</f>
        <v>-0.8121091425499154</v>
      </c>
      <c r="L2078"/>
      <c r="M2078"/>
      <c r="N2078" s="2">
        <v>43290</v>
      </c>
      <c r="O2078" s="21">
        <v>276.54998779296875</v>
      </c>
      <c r="P2078" s="21">
        <v>277.95999145507813</v>
      </c>
      <c r="Q2078" s="21">
        <v>276.5</v>
      </c>
      <c r="R2078" s="21">
        <v>277.89999389648438</v>
      </c>
      <c r="S2078">
        <v>50550400</v>
      </c>
      <c r="T2078" s="16">
        <f>(SP500_Data[[#This Row],[Close]]-R2079)/R2079</f>
        <v>9.004358245014412E-3</v>
      </c>
      <c r="U2078" s="21">
        <v>64694200</v>
      </c>
    </row>
    <row r="2079" spans="1:21" x14ac:dyDescent="0.25">
      <c r="A2079" s="2">
        <v>43287</v>
      </c>
      <c r="B2079" s="21">
        <v>99.889999389648438</v>
      </c>
      <c r="C2079" s="21">
        <v>101.43000030517578</v>
      </c>
      <c r="D2079" s="21">
        <v>99.669998168945327</v>
      </c>
      <c r="E2079" s="21">
        <v>101.16000366210938</v>
      </c>
      <c r="F2079" s="16">
        <f>(StockData[[#This Row],[Close]]-E2080)/E2080</f>
        <v>1.4033695828986399E-2</v>
      </c>
      <c r="G2079" s="21">
        <v>19234600</v>
      </c>
      <c r="H2079" s="21">
        <f>IF(ISNUMBER(E2079),MAX($E$2:E2079),"")</f>
        <v>542.07000732421875</v>
      </c>
      <c r="I2079" s="21">
        <f>IF(AND(ISNUMBER(E2079),ISNUMBER(H2079)),E2079/H2079-1,"")</f>
        <v>-0.81338203129618214</v>
      </c>
      <c r="L2079"/>
      <c r="M2079"/>
      <c r="N2079" s="2">
        <v>43287</v>
      </c>
      <c r="O2079" s="21">
        <v>273.1400146484375</v>
      </c>
      <c r="P2079" s="21">
        <v>275.83999633789063</v>
      </c>
      <c r="Q2079" s="21">
        <v>272.70999145507813</v>
      </c>
      <c r="R2079" s="21">
        <v>275.42001342773438</v>
      </c>
      <c r="S2079">
        <v>66493700</v>
      </c>
      <c r="T2079" s="16">
        <f>(SP500_Data[[#This Row],[Close]]-R2080)/R2080</f>
        <v>8.4582336790003376E-3</v>
      </c>
      <c r="U2079" s="21">
        <v>52966400</v>
      </c>
    </row>
    <row r="2080" spans="1:21" x14ac:dyDescent="0.25">
      <c r="A2080" s="2">
        <v>43286</v>
      </c>
      <c r="B2080" s="21">
        <v>99.5</v>
      </c>
      <c r="C2080" s="21">
        <v>99.919998168945327</v>
      </c>
      <c r="D2080" s="21">
        <v>99.029998779296875</v>
      </c>
      <c r="E2080" s="21">
        <v>99.760002136230483</v>
      </c>
      <c r="F2080" s="16">
        <f>(StockData[[#This Row],[Close]]-E2081)/E2081</f>
        <v>7.1680874568139106E-3</v>
      </c>
      <c r="G2080" s="21">
        <v>18977400</v>
      </c>
      <c r="H2080" s="21">
        <f>IF(ISNUMBER(E2080),MAX($E$2:E2080),"")</f>
        <v>542.07000732421875</v>
      </c>
      <c r="I2080" s="21">
        <f>IF(AND(ISNUMBER(E2080),ISNUMBER(H2080)),E2080/H2080-1,"")</f>
        <v>-0.81596472634841277</v>
      </c>
      <c r="L2080"/>
      <c r="M2080"/>
      <c r="N2080" s="2">
        <v>43286</v>
      </c>
      <c r="O2080" s="21">
        <v>272.17001342773438</v>
      </c>
      <c r="P2080" s="21">
        <v>273.17999267578125</v>
      </c>
      <c r="Q2080" s="21">
        <v>270.95999145507813</v>
      </c>
      <c r="R2080" s="21">
        <v>273.1099853515625</v>
      </c>
      <c r="S2080">
        <v>56925900</v>
      </c>
      <c r="T2080" s="16">
        <f>(SP500_Data[[#This Row],[Close]]-R2081)/R2081</f>
        <v>8.1579605200087276E-3</v>
      </c>
      <c r="U2080" s="21">
        <v>58025900</v>
      </c>
    </row>
    <row r="2081" spans="1:21" x14ac:dyDescent="0.25">
      <c r="A2081" s="2">
        <v>43284</v>
      </c>
      <c r="B2081" s="21">
        <v>100.48000335693359</v>
      </c>
      <c r="C2081" s="21">
        <v>100.62999725341795</v>
      </c>
      <c r="D2081" s="21">
        <v>98.940002441406236</v>
      </c>
      <c r="E2081" s="21">
        <v>99.050003051757798</v>
      </c>
      <c r="F2081" s="16">
        <f>(StockData[[#This Row],[Close]]-E2082)/E2082</f>
        <v>-9.5990307365957667E-3</v>
      </c>
      <c r="G2081" s="21">
        <v>14670300</v>
      </c>
      <c r="H2081" s="21">
        <f>IF(ISNUMBER(E2081),MAX($E$2:E2081),"")</f>
        <v>542.07000732421875</v>
      </c>
      <c r="I2081" s="21">
        <f>IF(AND(ISNUMBER(E2081),ISNUMBER(H2081)),E2081/H2081-1,"")</f>
        <v>-0.81727451857982103</v>
      </c>
      <c r="L2081"/>
      <c r="M2081"/>
      <c r="N2081" s="2">
        <v>43284</v>
      </c>
      <c r="O2081" s="21">
        <v>272.8699951171875</v>
      </c>
      <c r="P2081" s="21">
        <v>272.98001098632813</v>
      </c>
      <c r="Q2081" s="21">
        <v>270.42001342773438</v>
      </c>
      <c r="R2081" s="21">
        <v>270.89999389648438</v>
      </c>
      <c r="S2081">
        <v>42187100</v>
      </c>
      <c r="T2081" s="16">
        <f>(SP500_Data[[#This Row],[Close]]-R2082)/R2082</f>
        <v>-3.531198068140437E-3</v>
      </c>
      <c r="U2081" s="21">
        <v>64368000</v>
      </c>
    </row>
    <row r="2082" spans="1:21" x14ac:dyDescent="0.25">
      <c r="A2082" s="2">
        <v>43283</v>
      </c>
      <c r="B2082" s="21">
        <v>98.099998474121094</v>
      </c>
      <c r="C2082" s="21">
        <v>100.05999755859376</v>
      </c>
      <c r="D2082" s="21">
        <v>98</v>
      </c>
      <c r="E2082" s="21">
        <v>100.01000213623048</v>
      </c>
      <c r="F2082" s="16">
        <f>(StockData[[#This Row],[Close]]-E2083)/E2083</f>
        <v>1.4197358454655111E-2</v>
      </c>
      <c r="G2082" s="21">
        <v>19564500</v>
      </c>
      <c r="H2082" s="21">
        <f>IF(ISNUMBER(E2082),MAX($E$2:E2082),"")</f>
        <v>542.07000732421875</v>
      </c>
      <c r="I2082" s="21">
        <f>IF(AND(ISNUMBER(E2082),ISNUMBER(H2082)),E2082/H2082-1,"")</f>
        <v>-0.81550353130603426</v>
      </c>
      <c r="L2082"/>
      <c r="M2082"/>
      <c r="N2082" s="2">
        <v>43283</v>
      </c>
      <c r="O2082" s="21">
        <v>269.510009765625</v>
      </c>
      <c r="P2082" s="21">
        <v>272.04000854492188</v>
      </c>
      <c r="Q2082" s="21">
        <v>269.239990234375</v>
      </c>
      <c r="R2082" s="21">
        <v>271.8599853515625</v>
      </c>
      <c r="S2082">
        <v>63554800</v>
      </c>
      <c r="T2082" s="16">
        <f>(SP500_Data[[#This Row],[Close]]-R2083)/R2083</f>
        <v>2.1379628976535055E-3</v>
      </c>
      <c r="U2082" s="21">
        <v>56536400</v>
      </c>
    </row>
    <row r="2083" spans="1:21" x14ac:dyDescent="0.25">
      <c r="A2083" s="2">
        <v>43280</v>
      </c>
      <c r="B2083" s="21">
        <v>98.930000305175781</v>
      </c>
      <c r="C2083" s="21">
        <v>99.910003662109375</v>
      </c>
      <c r="D2083" s="21">
        <v>98.330001831054673</v>
      </c>
      <c r="E2083" s="21">
        <v>98.610000610351563</v>
      </c>
      <c r="F2083" s="16">
        <f>(StockData[[#This Row],[Close]]-E2084)/E2084</f>
        <v>-2.0274402943572088E-4</v>
      </c>
      <c r="G2083" s="21">
        <v>28053200</v>
      </c>
      <c r="H2083" s="21">
        <f>IF(ISNUMBER(E2083),MAX($E$2:E2083),"")</f>
        <v>542.07000732421875</v>
      </c>
      <c r="I2083" s="21">
        <f>IF(AND(ISNUMBER(E2083),ISNUMBER(H2083)),E2083/H2083-1,"")</f>
        <v>-0.818086226358265</v>
      </c>
      <c r="L2083"/>
      <c r="M2083"/>
      <c r="N2083" s="2">
        <v>43280</v>
      </c>
      <c r="O2083" s="21">
        <v>272.1199951171875</v>
      </c>
      <c r="P2083" s="21">
        <v>273.66000366210938</v>
      </c>
      <c r="Q2083" s="21">
        <v>271.14999389648438</v>
      </c>
      <c r="R2083" s="21">
        <v>271.27999877929688</v>
      </c>
      <c r="S2083">
        <v>97592500</v>
      </c>
      <c r="T2083" s="16">
        <f>(SP500_Data[[#This Row],[Close]]-R2084)/R2084</f>
        <v>1.439640111376931E-3</v>
      </c>
      <c r="U2083" s="21">
        <v>53942600</v>
      </c>
    </row>
    <row r="2084" spans="1:21" x14ac:dyDescent="0.25">
      <c r="A2084" s="2">
        <v>43279</v>
      </c>
      <c r="B2084" s="21">
        <v>97.379997253417955</v>
      </c>
      <c r="C2084" s="21">
        <v>99.110000610351563</v>
      </c>
      <c r="D2084" s="21">
        <v>97.260002136230483</v>
      </c>
      <c r="E2084" s="21">
        <v>98.629997253417955</v>
      </c>
      <c r="F2084" s="16">
        <f>(StockData[[#This Row],[Close]]-E2085)/E2085</f>
        <v>1.1174864954477306E-2</v>
      </c>
      <c r="G2084" s="21">
        <v>26650700</v>
      </c>
      <c r="H2084" s="21">
        <f>IF(ISNUMBER(E2084),MAX($E$2:E2084),"")</f>
        <v>542.07000732421875</v>
      </c>
      <c r="I2084" s="21">
        <f>IF(AND(ISNUMBER(E2084),ISNUMBER(H2084)),E2084/H2084-1,"")</f>
        <v>-0.81804933694767934</v>
      </c>
      <c r="L2084"/>
      <c r="M2084"/>
      <c r="N2084" s="2">
        <v>43279</v>
      </c>
      <c r="O2084" s="21">
        <v>269.29000854492188</v>
      </c>
      <c r="P2084" s="21">
        <v>271.75</v>
      </c>
      <c r="Q2084" s="21">
        <v>268.489990234375</v>
      </c>
      <c r="R2084" s="21">
        <v>270.8900146484375</v>
      </c>
      <c r="S2084">
        <v>76650500</v>
      </c>
      <c r="T2084" s="16">
        <f>(SP500_Data[[#This Row],[Close]]-R2085)/R2085</f>
        <v>5.7174995731391386E-3</v>
      </c>
      <c r="U2084" s="21">
        <v>87036100</v>
      </c>
    </row>
    <row r="2085" spans="1:21" x14ac:dyDescent="0.25">
      <c r="A2085" s="2">
        <v>43278</v>
      </c>
      <c r="B2085" s="21">
        <v>99.580001831054673</v>
      </c>
      <c r="C2085" s="21">
        <v>100.01999664306641</v>
      </c>
      <c r="D2085" s="21">
        <v>97.400001525878906</v>
      </c>
      <c r="E2085" s="21">
        <v>97.540000915527344</v>
      </c>
      <c r="F2085" s="16">
        <f>(StockData[[#This Row],[Close]]-E2086)/E2086</f>
        <v>-1.5543004512184481E-2</v>
      </c>
      <c r="G2085" s="21">
        <v>31298400</v>
      </c>
      <c r="H2085" s="21">
        <f>IF(ISNUMBER(E2085),MAX($E$2:E2085),"")</f>
        <v>542.07000732421875</v>
      </c>
      <c r="I2085" s="21">
        <f>IF(AND(ISNUMBER(E2085),ISNUMBER(H2085)),E2085/H2085-1,"")</f>
        <v>-0.82006014057666277</v>
      </c>
      <c r="L2085"/>
      <c r="M2085"/>
      <c r="N2085" s="2">
        <v>43278</v>
      </c>
      <c r="O2085" s="21">
        <v>272.260009765625</v>
      </c>
      <c r="P2085" s="21">
        <v>273.8699951171875</v>
      </c>
      <c r="Q2085" s="21">
        <v>269.17999267578125</v>
      </c>
      <c r="R2085" s="21">
        <v>269.35000610351563</v>
      </c>
      <c r="S2085">
        <v>105110700</v>
      </c>
      <c r="T2085" s="16">
        <f>(SP500_Data[[#This Row],[Close]]-R2086)/R2086</f>
        <v>-8.2842413454970679E-3</v>
      </c>
      <c r="U2085" s="21">
        <v>54790600</v>
      </c>
    </row>
    <row r="2086" spans="1:21" x14ac:dyDescent="0.25">
      <c r="A2086" s="2">
        <v>43277</v>
      </c>
      <c r="B2086" s="21">
        <v>98.819999694824219</v>
      </c>
      <c r="C2086" s="21">
        <v>100.08000183105467</v>
      </c>
      <c r="D2086" s="21">
        <v>98.75</v>
      </c>
      <c r="E2086" s="21">
        <v>99.080001831054673</v>
      </c>
      <c r="F2086" s="16">
        <f>(StockData[[#This Row],[Close]]-E2087)/E2087</f>
        <v>7.0129326728995854E-3</v>
      </c>
      <c r="G2086" s="21">
        <v>26897200</v>
      </c>
      <c r="H2086" s="21">
        <f>IF(ISNUMBER(E2086),MAX($E$2:E2086),"")</f>
        <v>542.07000732421875</v>
      </c>
      <c r="I2086" s="21">
        <f>IF(AND(ISNUMBER(E2086),ISNUMBER(H2086)),E2086/H2086-1,"")</f>
        <v>-0.81721917742666461</v>
      </c>
      <c r="L2086"/>
      <c r="M2086"/>
      <c r="N2086" s="2">
        <v>43277</v>
      </c>
      <c r="O2086" s="21">
        <v>271.6400146484375</v>
      </c>
      <c r="P2086" s="21">
        <v>272.55999755859375</v>
      </c>
      <c r="Q2086" s="21">
        <v>270.79000854492188</v>
      </c>
      <c r="R2086" s="21">
        <v>271.60000610351563</v>
      </c>
      <c r="S2086">
        <v>68547400</v>
      </c>
      <c r="T2086" s="16">
        <f>(SP500_Data[[#This Row],[Close]]-R2087)/R2087</f>
        <v>2.2140446624192805E-3</v>
      </c>
      <c r="U2086" s="21">
        <v>59871500</v>
      </c>
    </row>
    <row r="2087" spans="1:21" x14ac:dyDescent="0.25">
      <c r="A2087" s="2">
        <v>43276</v>
      </c>
      <c r="B2087" s="21">
        <v>100</v>
      </c>
      <c r="C2087" s="21">
        <v>100.11000061035156</v>
      </c>
      <c r="D2087" s="21">
        <v>97.300003051757798</v>
      </c>
      <c r="E2087" s="21">
        <v>98.389999389648438</v>
      </c>
      <c r="F2087" s="16">
        <f>(StockData[[#This Row],[Close]]-E2088)/E2088</f>
        <v>-2.011755999191547E-2</v>
      </c>
      <c r="G2087" s="21">
        <v>35433300</v>
      </c>
      <c r="H2087" s="21">
        <f>IF(ISNUMBER(E2087),MAX($E$2:E2087),"")</f>
        <v>542.07000732421875</v>
      </c>
      <c r="I2087" s="21">
        <f>IF(AND(ISNUMBER(E2087),ISNUMBER(H2087)),E2087/H2087-1,"")</f>
        <v>-0.81849208024748699</v>
      </c>
      <c r="L2087"/>
      <c r="M2087"/>
      <c r="N2087" s="2">
        <v>43276</v>
      </c>
      <c r="O2087" s="21">
        <v>273.44000244140625</v>
      </c>
      <c r="P2087" s="21">
        <v>273.6199951171875</v>
      </c>
      <c r="Q2087" s="21">
        <v>269.10000610351563</v>
      </c>
      <c r="R2087" s="21">
        <v>271</v>
      </c>
      <c r="S2087">
        <v>137854200</v>
      </c>
      <c r="T2087" s="16">
        <f>(SP500_Data[[#This Row],[Close]]-R2088)/R2088</f>
        <v>-1.3612835289047262E-2</v>
      </c>
      <c r="U2087" s="21">
        <v>72063900</v>
      </c>
    </row>
    <row r="2088" spans="1:21" x14ac:dyDescent="0.25">
      <c r="A2088" s="2">
        <v>43273</v>
      </c>
      <c r="B2088" s="21">
        <v>100.41000366210938</v>
      </c>
      <c r="C2088" s="21">
        <v>100.76999664306641</v>
      </c>
      <c r="D2088" s="21">
        <v>99.629997253417955</v>
      </c>
      <c r="E2088" s="21">
        <v>100.41000366210938</v>
      </c>
      <c r="F2088" s="16">
        <f>(StockData[[#This Row],[Close]]-E2089)/E2089</f>
        <v>-7.2176758151510992E-3</v>
      </c>
      <c r="G2088" s="21">
        <v>38923100</v>
      </c>
      <c r="H2088" s="21">
        <f>IF(ISNUMBER(E2088),MAX($E$2:E2088),"")</f>
        <v>542.07000732421875</v>
      </c>
      <c r="I2088" s="21">
        <f>IF(AND(ISNUMBER(E2088),ISNUMBER(H2088)),E2088/H2088-1,"")</f>
        <v>-0.81476561642331757</v>
      </c>
      <c r="L2088"/>
      <c r="M2088"/>
      <c r="N2088" s="2">
        <v>43273</v>
      </c>
      <c r="O2088" s="21">
        <v>275.66000366210938</v>
      </c>
      <c r="P2088" s="21">
        <v>275.79000854492188</v>
      </c>
      <c r="Q2088" s="21">
        <v>274.489990234375</v>
      </c>
      <c r="R2088" s="21">
        <v>274.739990234375</v>
      </c>
      <c r="S2088">
        <v>54898500</v>
      </c>
      <c r="T2088" s="16">
        <f>(SP500_Data[[#This Row],[Close]]-R2089)/R2089</f>
        <v>1.8232206016806035E-3</v>
      </c>
      <c r="U2088" s="21">
        <v>59666100</v>
      </c>
    </row>
    <row r="2089" spans="1:21" x14ac:dyDescent="0.25">
      <c r="A2089" s="2">
        <v>43272</v>
      </c>
      <c r="B2089" s="21">
        <v>102.08000183105467</v>
      </c>
      <c r="C2089" s="21">
        <v>102.45999908447266</v>
      </c>
      <c r="D2089" s="21">
        <v>100.87999725341795</v>
      </c>
      <c r="E2089" s="21">
        <v>101.13999938964844</v>
      </c>
      <c r="F2089" s="16">
        <f>(StockData[[#This Row],[Close]]-E2090)/E2090</f>
        <v>-7.1660286370032623E-3</v>
      </c>
      <c r="G2089" s="21">
        <v>23198200</v>
      </c>
      <c r="H2089" s="21">
        <f>IF(ISNUMBER(E2089),MAX($E$2:E2089),"")</f>
        <v>542.07000732421875</v>
      </c>
      <c r="I2089" s="21">
        <f>IF(AND(ISNUMBER(E2089),ISNUMBER(H2089)),E2089/H2089-1,"")</f>
        <v>-0.81341893478132365</v>
      </c>
      <c r="L2089"/>
      <c r="M2089"/>
      <c r="N2089" s="2">
        <v>43272</v>
      </c>
      <c r="O2089" s="21">
        <v>275.95999145507813</v>
      </c>
      <c r="P2089" s="21">
        <v>275.98001098632813</v>
      </c>
      <c r="Q2089" s="21">
        <v>273.67999267578125</v>
      </c>
      <c r="R2089" s="21">
        <v>274.239990234375</v>
      </c>
      <c r="S2089">
        <v>71061400</v>
      </c>
      <c r="T2089" s="16">
        <f>(SP500_Data[[#This Row],[Close]]-R2090)/R2090</f>
        <v>-6.2688371151782291E-3</v>
      </c>
      <c r="U2089" s="21">
        <v>67499200</v>
      </c>
    </row>
    <row r="2090" spans="1:21" x14ac:dyDescent="0.25">
      <c r="A2090" s="2">
        <v>43271</v>
      </c>
      <c r="B2090" s="21">
        <v>101.37000274658205</v>
      </c>
      <c r="C2090" s="21">
        <v>102.51999664306641</v>
      </c>
      <c r="D2090" s="21">
        <v>101.12000274658205</v>
      </c>
      <c r="E2090" s="21">
        <v>101.87000274658205</v>
      </c>
      <c r="F2090" s="16">
        <f>(StockData[[#This Row],[Close]]-E2091)/E2091</f>
        <v>1.0013901746167781E-2</v>
      </c>
      <c r="G2090" s="21">
        <v>26180800</v>
      </c>
      <c r="H2090" s="21">
        <f>IF(ISNUMBER(E2090),MAX($E$2:E2090),"")</f>
        <v>542.07000732421875</v>
      </c>
      <c r="I2090" s="21">
        <f>IF(AND(ISNUMBER(E2090),ISNUMBER(H2090)),E2090/H2090-1,"")</f>
        <v>-0.81207223906477388</v>
      </c>
      <c r="L2090"/>
      <c r="M2090"/>
      <c r="N2090" s="2">
        <v>43271</v>
      </c>
      <c r="O2090" s="21">
        <v>276.26998901367188</v>
      </c>
      <c r="P2090" s="21">
        <v>276.72000122070313</v>
      </c>
      <c r="Q2090" s="21">
        <v>275.58999633789063</v>
      </c>
      <c r="R2090" s="21">
        <v>275.97000122070313</v>
      </c>
      <c r="S2090">
        <v>53785500</v>
      </c>
      <c r="T2090" s="16">
        <f>(SP500_Data[[#This Row],[Close]]-R2091)/R2091</f>
        <v>1.7059935415721416E-3</v>
      </c>
      <c r="U2090" s="21">
        <v>55304900</v>
      </c>
    </row>
    <row r="2091" spans="1:21" x14ac:dyDescent="0.25">
      <c r="A2091" s="2">
        <v>43270</v>
      </c>
      <c r="B2091" s="21">
        <v>99.650001525878906</v>
      </c>
      <c r="C2091" s="21">
        <v>101</v>
      </c>
      <c r="D2091" s="21">
        <v>99.5</v>
      </c>
      <c r="E2091" s="21">
        <v>100.86000061035156</v>
      </c>
      <c r="F2091" s="16">
        <f>(StockData[[#This Row],[Close]]-E2092)/E2092</f>
        <v>0</v>
      </c>
      <c r="G2091" s="21">
        <v>28653100</v>
      </c>
      <c r="H2091" s="21">
        <f>IF(ISNUMBER(E2091),MAX($E$2:E2091),"")</f>
        <v>542.07000732421875</v>
      </c>
      <c r="I2091" s="21">
        <f>IF(AND(ISNUMBER(E2091),ISNUMBER(H2091)),E2091/H2091-1,"")</f>
        <v>-0.81393547097685859</v>
      </c>
      <c r="L2091"/>
      <c r="M2091"/>
      <c r="N2091" s="2">
        <v>43270</v>
      </c>
      <c r="O2091" s="21">
        <v>274</v>
      </c>
      <c r="P2091" s="21">
        <v>275.75</v>
      </c>
      <c r="Q2091" s="21">
        <v>273.52999877929688</v>
      </c>
      <c r="R2091" s="21">
        <v>275.5</v>
      </c>
      <c r="S2091">
        <v>97531500</v>
      </c>
      <c r="T2091" s="16">
        <f>(SP500_Data[[#This Row],[Close]]-R2092)/R2092</f>
        <v>-3.8327942144603623E-3</v>
      </c>
      <c r="U2091" s="21">
        <v>91222100</v>
      </c>
    </row>
    <row r="2092" spans="1:21" x14ac:dyDescent="0.25">
      <c r="A2092" s="2">
        <v>43269</v>
      </c>
      <c r="B2092" s="21">
        <v>100.01000213623048</v>
      </c>
      <c r="C2092" s="21">
        <v>101.11000061035156</v>
      </c>
      <c r="D2092" s="21">
        <v>99.419998168945327</v>
      </c>
      <c r="E2092" s="21">
        <v>100.86000061035156</v>
      </c>
      <c r="F2092" s="16">
        <f>(StockData[[#This Row],[Close]]-E2093)/E2093</f>
        <v>7.290556046716452E-3</v>
      </c>
      <c r="G2092" s="21">
        <v>23586000</v>
      </c>
      <c r="H2092" s="21">
        <f>IF(ISNUMBER(E2092),MAX($E$2:E2092),"")</f>
        <v>542.07000732421875</v>
      </c>
      <c r="I2092" s="21">
        <f>IF(AND(ISNUMBER(E2092),ISNUMBER(H2092)),E2092/H2092-1,"")</f>
        <v>-0.81393547097685859</v>
      </c>
      <c r="L2092"/>
      <c r="M2092"/>
      <c r="N2092" s="2">
        <v>43269</v>
      </c>
      <c r="O2092" s="21">
        <v>275.489990234375</v>
      </c>
      <c r="P2092" s="21">
        <v>276.70001220703125</v>
      </c>
      <c r="Q2092" s="21">
        <v>274.95001220703125</v>
      </c>
      <c r="R2092" s="21">
        <v>276.55999755859375</v>
      </c>
      <c r="S2092">
        <v>52917600</v>
      </c>
      <c r="T2092" s="16">
        <f>(SP500_Data[[#This Row],[Close]]-R2093)/R2093</f>
        <v>-2.0568228418997212E-3</v>
      </c>
      <c r="U2092" s="21">
        <v>136311500</v>
      </c>
    </row>
    <row r="2093" spans="1:21" x14ac:dyDescent="0.25">
      <c r="A2093" s="2">
        <v>43266</v>
      </c>
      <c r="B2093" s="21">
        <v>101.51000213623048</v>
      </c>
      <c r="C2093" s="21">
        <v>101.52999877929688</v>
      </c>
      <c r="D2093" s="21">
        <v>100.06999969482422</v>
      </c>
      <c r="E2093" s="21">
        <v>100.12999725341795</v>
      </c>
      <c r="F2093" s="16">
        <f>(StockData[[#This Row],[Close]]-E2094)/E2094</f>
        <v>-1.2719393993465569E-2</v>
      </c>
      <c r="G2093" s="21">
        <v>65738600</v>
      </c>
      <c r="H2093" s="21">
        <f>IF(ISNUMBER(E2093),MAX($E$2:E2093),"")</f>
        <v>542.07000732421875</v>
      </c>
      <c r="I2093" s="21">
        <f>IF(AND(ISNUMBER(E2093),ISNUMBER(H2093)),E2093/H2093-1,"")</f>
        <v>-0.81528216669340836</v>
      </c>
      <c r="L2093"/>
      <c r="M2093"/>
      <c r="N2093" s="2">
        <v>43266</v>
      </c>
      <c r="O2093" s="21">
        <v>276.60000610351563</v>
      </c>
      <c r="P2093" s="21">
        <v>277.510009765625</v>
      </c>
      <c r="Q2093" s="21">
        <v>275.35000610351563</v>
      </c>
      <c r="R2093" s="21">
        <v>277.1300048828125</v>
      </c>
      <c r="S2093">
        <v>120041600</v>
      </c>
      <c r="T2093" s="16">
        <f>(SP500_Data[[#This Row],[Close]]-R2094)/R2094</f>
        <v>-5.7403438469139454E-3</v>
      </c>
      <c r="U2093" s="21">
        <v>86368900</v>
      </c>
    </row>
    <row r="2094" spans="1:21" x14ac:dyDescent="0.25">
      <c r="A2094" s="2">
        <v>43265</v>
      </c>
      <c r="B2094" s="21">
        <v>101.65000152587891</v>
      </c>
      <c r="C2094" s="21">
        <v>102.02999877929688</v>
      </c>
      <c r="D2094" s="21">
        <v>101</v>
      </c>
      <c r="E2094" s="21">
        <v>101.41999816894533</v>
      </c>
      <c r="F2094" s="16">
        <f>(StockData[[#This Row],[Close]]-E2095)/E2095</f>
        <v>5.6519554134698315E-3</v>
      </c>
      <c r="G2094" s="21">
        <v>25691800</v>
      </c>
      <c r="H2094" s="21">
        <f>IF(ISNUMBER(E2094),MAX($E$2:E2094),"")</f>
        <v>542.07000732421875</v>
      </c>
      <c r="I2094" s="21">
        <f>IF(AND(ISNUMBER(E2094),ISNUMBER(H2094)),E2094/H2094-1,"")</f>
        <v>-0.81290239858578861</v>
      </c>
      <c r="L2094"/>
      <c r="M2094"/>
      <c r="N2094" s="2">
        <v>43265</v>
      </c>
      <c r="O2094" s="21">
        <v>279.010009765625</v>
      </c>
      <c r="P2094" s="21">
        <v>279.32998657226563</v>
      </c>
      <c r="Q2094" s="21">
        <v>278.05999755859375</v>
      </c>
      <c r="R2094" s="21">
        <v>278.73001098632813</v>
      </c>
      <c r="S2094">
        <v>77097600</v>
      </c>
      <c r="T2094" s="16">
        <f>(SP500_Data[[#This Row],[Close]]-R2095)/R2095</f>
        <v>2.5177578322651689E-3</v>
      </c>
      <c r="U2094" s="21">
        <v>74203400</v>
      </c>
    </row>
    <row r="2095" spans="1:21" x14ac:dyDescent="0.25">
      <c r="A2095" s="2">
        <v>43264</v>
      </c>
      <c r="B2095" s="21">
        <v>101.72000122070313</v>
      </c>
      <c r="C2095" s="21">
        <v>102.01000213623048</v>
      </c>
      <c r="D2095" s="21">
        <v>100.55999755859376</v>
      </c>
      <c r="E2095" s="21">
        <v>100.84999847412109</v>
      </c>
      <c r="F2095" s="16">
        <f>(StockData[[#This Row],[Close]]-E2096)/E2096</f>
        <v>-4.5405102710285314E-3</v>
      </c>
      <c r="G2095" s="21">
        <v>29492900</v>
      </c>
      <c r="H2095" s="21">
        <f>IF(ISNUMBER(E2095),MAX($E$2:E2095),"")</f>
        <v>542.07000732421875</v>
      </c>
      <c r="I2095" s="21">
        <f>IF(AND(ISNUMBER(E2095),ISNUMBER(H2095)),E2095/H2095-1,"")</f>
        <v>-0.81395392271942935</v>
      </c>
      <c r="L2095"/>
      <c r="M2095"/>
      <c r="N2095" s="2">
        <v>43264</v>
      </c>
      <c r="O2095" s="21">
        <v>279.19000244140625</v>
      </c>
      <c r="P2095" s="21">
        <v>279.48001098632813</v>
      </c>
      <c r="Q2095" s="21">
        <v>277.79998779296875</v>
      </c>
      <c r="R2095" s="21">
        <v>278.02999877929688</v>
      </c>
      <c r="S2095">
        <v>79070600</v>
      </c>
      <c r="T2095" s="16">
        <f>(SP500_Data[[#This Row],[Close]]-R2096)/R2096</f>
        <v>-3.1909314699215541E-3</v>
      </c>
      <c r="U2095" s="21">
        <v>82182300</v>
      </c>
    </row>
    <row r="2096" spans="1:21" x14ac:dyDescent="0.25">
      <c r="A2096" s="2">
        <v>43263</v>
      </c>
      <c r="B2096" s="21">
        <v>101.09999847412109</v>
      </c>
      <c r="C2096" s="21">
        <v>101.4499969482422</v>
      </c>
      <c r="D2096" s="21">
        <v>100.75</v>
      </c>
      <c r="E2096" s="21">
        <v>101.30999755859376</v>
      </c>
      <c r="F2096" s="16">
        <f>(StockData[[#This Row],[Close]]-E2097)/E2097</f>
        <v>2.5729292328946964E-3</v>
      </c>
      <c r="G2096" s="21">
        <v>18325200</v>
      </c>
      <c r="H2096" s="21">
        <f>IF(ISNUMBER(E2096),MAX($E$2:E2096),"")</f>
        <v>542.07000732421875</v>
      </c>
      <c r="I2096" s="21">
        <f>IF(AND(ISNUMBER(E2096),ISNUMBER(H2096)),E2096/H2096-1,"")</f>
        <v>-0.8131053255303996</v>
      </c>
      <c r="L2096"/>
      <c r="M2096"/>
      <c r="N2096" s="2">
        <v>43263</v>
      </c>
      <c r="O2096" s="21">
        <v>279.02999877929688</v>
      </c>
      <c r="P2096" s="21">
        <v>279.32998657226563</v>
      </c>
      <c r="Q2096" s="21">
        <v>278.19000244140625</v>
      </c>
      <c r="R2096" s="21">
        <v>278.92001342773438</v>
      </c>
      <c r="S2096">
        <v>72329000</v>
      </c>
      <c r="T2096" s="16">
        <f>(SP500_Data[[#This Row],[Close]]-R2097)/R2097</f>
        <v>1.2924176920445923E-3</v>
      </c>
      <c r="U2096" s="21">
        <v>57053600</v>
      </c>
    </row>
    <row r="2097" spans="1:21" x14ac:dyDescent="0.25">
      <c r="A2097" s="2">
        <v>43262</v>
      </c>
      <c r="B2097" s="21">
        <v>101.01000213623048</v>
      </c>
      <c r="C2097" s="21">
        <v>101.58999633789063</v>
      </c>
      <c r="D2097" s="21">
        <v>100.66999816894533</v>
      </c>
      <c r="E2097" s="21">
        <v>101.0500030517578</v>
      </c>
      <c r="F2097" s="16">
        <f>(StockData[[#This Row],[Close]]-E2098)/E2098</f>
        <v>-5.7069193873332535E-3</v>
      </c>
      <c r="G2097" s="21">
        <v>23490900</v>
      </c>
      <c r="H2097" s="21">
        <f>IF(ISNUMBER(E2097),MAX($E$2:E2097),"")</f>
        <v>542.07000732421875</v>
      </c>
      <c r="I2097" s="21">
        <f>IF(AND(ISNUMBER(E2097),ISNUMBER(H2097)),E2097/H2097-1,"")</f>
        <v>-0.81358495824079313</v>
      </c>
      <c r="L2097"/>
      <c r="M2097"/>
      <c r="N2097" s="2">
        <v>43262</v>
      </c>
      <c r="O2097" s="21">
        <v>278.44000244140625</v>
      </c>
      <c r="P2097" s="21">
        <v>279.3699951171875</v>
      </c>
      <c r="Q2097" s="21">
        <v>278.30999755859375</v>
      </c>
      <c r="R2097" s="21">
        <v>278.55999755859375</v>
      </c>
      <c r="S2097">
        <v>58892500</v>
      </c>
      <c r="T2097" s="16">
        <f>(SP500_Data[[#This Row],[Close]]-R2098)/R2098</f>
        <v>1.330008677308345E-3</v>
      </c>
      <c r="U2097" s="21">
        <v>67731900</v>
      </c>
    </row>
    <row r="2098" spans="1:21" x14ac:dyDescent="0.25">
      <c r="A2098" s="2">
        <v>43259</v>
      </c>
      <c r="B2098" s="21">
        <v>101.08999633789063</v>
      </c>
      <c r="C2098" s="21">
        <v>101.9499969482422</v>
      </c>
      <c r="D2098" s="21">
        <v>100.54000091552734</v>
      </c>
      <c r="E2098" s="21">
        <v>101.62999725341795</v>
      </c>
      <c r="F2098" s="16">
        <f>(StockData[[#This Row],[Close]]-E2099)/E2099</f>
        <v>7.4345759359602777E-3</v>
      </c>
      <c r="G2098" s="21">
        <v>22165100</v>
      </c>
      <c r="H2098" s="21">
        <f>IF(ISNUMBER(E2098),MAX($E$2:E2098),"")</f>
        <v>542.07000732421875</v>
      </c>
      <c r="I2098" s="21">
        <f>IF(AND(ISNUMBER(E2098),ISNUMBER(H2098)),E2098/H2098-1,"")</f>
        <v>-0.81251499643913738</v>
      </c>
      <c r="L2098"/>
      <c r="M2098"/>
      <c r="N2098" s="2">
        <v>43259</v>
      </c>
      <c r="O2098" s="21">
        <v>276.85000610351563</v>
      </c>
      <c r="P2098" s="21">
        <v>278.25</v>
      </c>
      <c r="Q2098" s="21">
        <v>276.66000366210938</v>
      </c>
      <c r="R2098" s="21">
        <v>278.19000244140625</v>
      </c>
      <c r="S2098">
        <v>72139700</v>
      </c>
      <c r="T2098" s="16">
        <f>(SP500_Data[[#This Row],[Close]]-R2099)/R2099</f>
        <v>2.956366364978666E-3</v>
      </c>
      <c r="U2098" s="21">
        <v>103840900</v>
      </c>
    </row>
    <row r="2099" spans="1:21" x14ac:dyDescent="0.25">
      <c r="A2099" s="2">
        <v>43258</v>
      </c>
      <c r="B2099" s="21">
        <v>102.65000152587891</v>
      </c>
      <c r="C2099" s="21">
        <v>102.69000244140624</v>
      </c>
      <c r="D2099" s="21">
        <v>100.37999725341795</v>
      </c>
      <c r="E2099" s="21">
        <v>100.87999725341795</v>
      </c>
      <c r="F2099" s="16">
        <f>(StockData[[#This Row],[Close]]-E2100)/E2100</f>
        <v>-1.5708855926522582E-2</v>
      </c>
      <c r="G2099" s="21">
        <v>28232200</v>
      </c>
      <c r="H2099" s="21">
        <f>IF(ISNUMBER(E2099),MAX($E$2:E2099),"")</f>
        <v>542.07000732421875</v>
      </c>
      <c r="I2099" s="21">
        <f>IF(AND(ISNUMBER(E2099),ISNUMBER(H2099)),E2099/H2099-1,"")</f>
        <v>-0.81389858156627293</v>
      </c>
      <c r="L2099"/>
      <c r="M2099"/>
      <c r="N2099" s="2">
        <v>43258</v>
      </c>
      <c r="O2099" s="21">
        <v>277.95001220703125</v>
      </c>
      <c r="P2099" s="21">
        <v>278.27999877929688</v>
      </c>
      <c r="Q2099" s="21">
        <v>276.33999633789063</v>
      </c>
      <c r="R2099" s="21">
        <v>277.3699951171875</v>
      </c>
      <c r="S2099">
        <v>72969400</v>
      </c>
      <c r="T2099" s="16">
        <f>(SP500_Data[[#This Row],[Close]]-R2100)/R2100</f>
        <v>-1.0814268189230552E-4</v>
      </c>
      <c r="U2099" s="21">
        <v>112885500</v>
      </c>
    </row>
    <row r="2100" spans="1:21" x14ac:dyDescent="0.25">
      <c r="A2100" s="2">
        <v>43257</v>
      </c>
      <c r="B2100" s="21">
        <v>102.48000335693359</v>
      </c>
      <c r="C2100" s="21">
        <v>102.59999847412109</v>
      </c>
      <c r="D2100" s="21">
        <v>101.90000152587891</v>
      </c>
      <c r="E2100" s="21">
        <v>102.48999786376952</v>
      </c>
      <c r="F2100" s="16">
        <f>(StockData[[#This Row],[Close]]-E2101)/E2101</f>
        <v>2.9356631294269009E-3</v>
      </c>
      <c r="G2100" s="21">
        <v>21122900</v>
      </c>
      <c r="H2100" s="21">
        <f>IF(ISNUMBER(E2100),MAX($E$2:E2100),"")</f>
        <v>542.07000732421875</v>
      </c>
      <c r="I2100" s="21">
        <f>IF(AND(ISNUMBER(E2100),ISNUMBER(H2100)),E2100/H2100-1,"")</f>
        <v>-0.81092848436739096</v>
      </c>
      <c r="L2100"/>
      <c r="M2100"/>
      <c r="N2100" s="2">
        <v>43257</v>
      </c>
      <c r="O2100" s="21">
        <v>275.79000854492188</v>
      </c>
      <c r="P2100" s="21">
        <v>277.51998901367188</v>
      </c>
      <c r="Q2100" s="21">
        <v>275.08999633789063</v>
      </c>
      <c r="R2100" s="21">
        <v>277.39999389648438</v>
      </c>
      <c r="S2100">
        <v>62732200</v>
      </c>
      <c r="T2100" s="16">
        <f>(SP500_Data[[#This Row],[Close]]-R2101)/R2101</f>
        <v>8.3605515882951391E-3</v>
      </c>
      <c r="U2100" s="21">
        <v>65558000</v>
      </c>
    </row>
    <row r="2101" spans="1:21" x14ac:dyDescent="0.25">
      <c r="A2101" s="2">
        <v>43256</v>
      </c>
      <c r="B2101" s="21">
        <v>102</v>
      </c>
      <c r="C2101" s="21">
        <v>102.33000183105467</v>
      </c>
      <c r="D2101" s="21">
        <v>101.52999877929688</v>
      </c>
      <c r="E2101" s="21">
        <v>102.19000244140624</v>
      </c>
      <c r="F2101" s="16">
        <f>(StockData[[#This Row],[Close]]-E2102)/E2102</f>
        <v>5.114628521944266E-3</v>
      </c>
      <c r="G2101" s="21">
        <v>23514400</v>
      </c>
      <c r="H2101" s="21">
        <f>IF(ISNUMBER(E2101),MAX($E$2:E2101),"")</f>
        <v>542.07000732421875</v>
      </c>
      <c r="I2101" s="21">
        <f>IF(AND(ISNUMBER(E2101),ISNUMBER(H2101)),E2101/H2101-1,"")</f>
        <v>-0.81148190997351177</v>
      </c>
      <c r="L2101"/>
      <c r="M2101"/>
      <c r="N2101" s="2">
        <v>43256</v>
      </c>
      <c r="O2101" s="21">
        <v>275.04998779296875</v>
      </c>
      <c r="P2101" s="21">
        <v>275.52999877929688</v>
      </c>
      <c r="Q2101" s="21">
        <v>274.17999267578125</v>
      </c>
      <c r="R2101" s="21">
        <v>275.10000610351563</v>
      </c>
      <c r="S2101">
        <v>51135000</v>
      </c>
      <c r="T2101" s="16">
        <f>(SP500_Data[[#This Row],[Close]]-R2102)/R2102</f>
        <v>7.275817077921292E-4</v>
      </c>
      <c r="U2101" s="21">
        <v>99953100</v>
      </c>
    </row>
    <row r="2102" spans="1:21" x14ac:dyDescent="0.25">
      <c r="A2102" s="2">
        <v>43255</v>
      </c>
      <c r="B2102" s="21">
        <v>101.26000213623048</v>
      </c>
      <c r="C2102" s="21">
        <v>101.86000061035156</v>
      </c>
      <c r="D2102" s="21">
        <v>100.84999847412109</v>
      </c>
      <c r="E2102" s="21">
        <v>101.66999816894533</v>
      </c>
      <c r="F2102" s="16">
        <f>(StockData[[#This Row],[Close]]-E2103)/E2103</f>
        <v>8.7309975734151789E-3</v>
      </c>
      <c r="G2102" s="21">
        <v>27281600</v>
      </c>
      <c r="H2102" s="21">
        <f>IF(ISNUMBER(E2102),MAX($E$2:E2102),"")</f>
        <v>542.07000732421875</v>
      </c>
      <c r="I2102" s="21">
        <f>IF(AND(ISNUMBER(E2102),ISNUMBER(H2102)),E2102/H2102-1,"")</f>
        <v>-0.8124412035434101</v>
      </c>
      <c r="L2102"/>
      <c r="M2102"/>
      <c r="N2102" s="2">
        <v>43255</v>
      </c>
      <c r="O2102" s="21">
        <v>274.52999877929688</v>
      </c>
      <c r="P2102" s="21">
        <v>275.19000244140625</v>
      </c>
      <c r="Q2102" s="21">
        <v>274.260009765625</v>
      </c>
      <c r="R2102" s="21">
        <v>274.89999389648438</v>
      </c>
      <c r="S2102">
        <v>45385200</v>
      </c>
      <c r="T2102" s="16">
        <f>(SP500_Data[[#This Row],[Close]]-R2103)/R2103</f>
        <v>4.7514172659663756E-3</v>
      </c>
      <c r="U2102" s="21">
        <v>77655900</v>
      </c>
    </row>
    <row r="2103" spans="1:21" x14ac:dyDescent="0.25">
      <c r="A2103" s="2">
        <v>43252</v>
      </c>
      <c r="B2103" s="21">
        <v>99.279998779296875</v>
      </c>
      <c r="C2103" s="21">
        <v>100.86000061035156</v>
      </c>
      <c r="D2103" s="21">
        <v>99.169998168945327</v>
      </c>
      <c r="E2103" s="21">
        <v>100.79000091552734</v>
      </c>
      <c r="F2103" s="16">
        <f>(StockData[[#This Row],[Close]]-E2104)/E2104</f>
        <v>1.9728901759268665E-2</v>
      </c>
      <c r="G2103" s="21">
        <v>28655600</v>
      </c>
      <c r="H2103" s="21">
        <f>IF(ISNUMBER(E2103),MAX($E$2:E2103),"")</f>
        <v>542.07000732421875</v>
      </c>
      <c r="I2103" s="21">
        <f>IF(AND(ISNUMBER(E2103),ISNUMBER(H2103)),E2103/H2103-1,"")</f>
        <v>-0.81406460502574229</v>
      </c>
      <c r="L2103"/>
      <c r="M2103"/>
      <c r="N2103" s="2">
        <v>43252</v>
      </c>
      <c r="O2103" s="21">
        <v>272.41000366210938</v>
      </c>
      <c r="P2103" s="21">
        <v>273.94000244140625</v>
      </c>
      <c r="Q2103" s="21">
        <v>272.32998657226563</v>
      </c>
      <c r="R2103" s="21">
        <v>273.60000610351563</v>
      </c>
      <c r="S2103">
        <v>71258400</v>
      </c>
      <c r="T2103" s="16">
        <f>(SP500_Data[[#This Row],[Close]]-R2104)/R2104</f>
        <v>9.8176852371020043E-3</v>
      </c>
      <c r="U2103" s="21">
        <v>57303900</v>
      </c>
    </row>
    <row r="2104" spans="1:21" x14ac:dyDescent="0.25">
      <c r="A2104" s="2">
        <v>43251</v>
      </c>
      <c r="B2104" s="21">
        <v>99.290000915527344</v>
      </c>
      <c r="C2104" s="21">
        <v>99.989997863769517</v>
      </c>
      <c r="D2104" s="21">
        <v>98.610000610351563</v>
      </c>
      <c r="E2104" s="21">
        <v>98.839996337890625</v>
      </c>
      <c r="F2104" s="16">
        <f>(StockData[[#This Row],[Close]]-E2105)/E2105</f>
        <v>-1.1116787644684289E-3</v>
      </c>
      <c r="G2104" s="21">
        <v>34140900</v>
      </c>
      <c r="H2104" s="21">
        <f>IF(ISNUMBER(E2104),MAX($E$2:E2104),"")</f>
        <v>542.07000732421875</v>
      </c>
      <c r="I2104" s="21">
        <f>IF(AND(ISNUMBER(E2104),ISNUMBER(H2104)),E2104/H2104-1,"")</f>
        <v>-0.817661934801028</v>
      </c>
      <c r="L2104"/>
      <c r="M2104"/>
      <c r="N2104" s="2">
        <v>43251</v>
      </c>
      <c r="O2104" s="21">
        <v>272.14999389648438</v>
      </c>
      <c r="P2104" s="21">
        <v>272.489990234375</v>
      </c>
      <c r="Q2104" s="21">
        <v>270.260009765625</v>
      </c>
      <c r="R2104" s="21">
        <v>270.94000244140625</v>
      </c>
      <c r="S2104">
        <v>93519900</v>
      </c>
      <c r="T2104" s="16">
        <f>(SP500_Data[[#This Row],[Close]]-R2105)/R2105</f>
        <v>-6.125905138810713E-3</v>
      </c>
      <c r="U2104" s="21">
        <v>64682000</v>
      </c>
    </row>
    <row r="2105" spans="1:21" x14ac:dyDescent="0.25">
      <c r="A2105" s="2">
        <v>43250</v>
      </c>
      <c r="B2105" s="21">
        <v>98.309997558593764</v>
      </c>
      <c r="C2105" s="21">
        <v>99.25</v>
      </c>
      <c r="D2105" s="21">
        <v>97.910003662109375</v>
      </c>
      <c r="E2105" s="21">
        <v>98.949996948242202</v>
      </c>
      <c r="F2105" s="16">
        <f>(StockData[[#This Row],[Close]]-E2106)/E2106</f>
        <v>9.5908049334103556E-3</v>
      </c>
      <c r="G2105" s="21">
        <v>22158500</v>
      </c>
      <c r="H2105" s="21">
        <f>IF(ISNUMBER(E2105),MAX($E$2:E2105),"")</f>
        <v>542.07000732421875</v>
      </c>
      <c r="I2105" s="21">
        <f>IF(AND(ISNUMBER(E2105),ISNUMBER(H2105)),E2105/H2105-1,"")</f>
        <v>-0.81745900785641701</v>
      </c>
      <c r="L2105"/>
      <c r="M2105"/>
      <c r="N2105" s="2">
        <v>43250</v>
      </c>
      <c r="O2105" s="21">
        <v>270.5</v>
      </c>
      <c r="P2105" s="21">
        <v>273.1099853515625</v>
      </c>
      <c r="Q2105" s="21">
        <v>270.42001342773438</v>
      </c>
      <c r="R2105" s="21">
        <v>272.6099853515625</v>
      </c>
      <c r="S2105">
        <v>69678400</v>
      </c>
      <c r="T2105" s="16">
        <f>(SP500_Data[[#This Row],[Close]]-R2106)/R2106</f>
        <v>1.3344719665824451E-2</v>
      </c>
      <c r="U2105" s="21">
        <v>63405300</v>
      </c>
    </row>
    <row r="2106" spans="1:21" x14ac:dyDescent="0.25">
      <c r="A2106" s="2">
        <v>43249</v>
      </c>
      <c r="B2106" s="21">
        <v>97.839996337890625</v>
      </c>
      <c r="C2106" s="21">
        <v>98.879997253417955</v>
      </c>
      <c r="D2106" s="21">
        <v>97.230003356933594</v>
      </c>
      <c r="E2106" s="21">
        <v>98.010002136230483</v>
      </c>
      <c r="F2106" s="16">
        <f>(StockData[[#This Row],[Close]]-E2107)/E2107</f>
        <v>-3.5583415204274117E-3</v>
      </c>
      <c r="G2106" s="21">
        <v>28671000</v>
      </c>
      <c r="H2106" s="21">
        <f>IF(ISNUMBER(E2106),MAX($E$2:E2106),"")</f>
        <v>542.07000732421875</v>
      </c>
      <c r="I2106" s="21">
        <f>IF(AND(ISNUMBER(E2106),ISNUMBER(H2106)),E2106/H2106-1,"")</f>
        <v>-0.81919309164506227</v>
      </c>
      <c r="L2106"/>
      <c r="M2106"/>
      <c r="N2106" s="2">
        <v>43249</v>
      </c>
      <c r="O2106" s="21">
        <v>270.30999755859375</v>
      </c>
      <c r="P2106" s="21">
        <v>271.17001342773438</v>
      </c>
      <c r="Q2106" s="21">
        <v>267.760009765625</v>
      </c>
      <c r="R2106" s="21">
        <v>269.01998901367188</v>
      </c>
      <c r="S2106">
        <v>115908600</v>
      </c>
      <c r="T2106" s="16">
        <f>(SP500_Data[[#This Row],[Close]]-R2107)/R2107</f>
        <v>-1.1501028671722242E-2</v>
      </c>
      <c r="U2106" s="21">
        <v>85079200</v>
      </c>
    </row>
    <row r="2107" spans="1:21" x14ac:dyDescent="0.25">
      <c r="A2107" s="2">
        <v>43245</v>
      </c>
      <c r="B2107" s="21">
        <v>98.300003051757798</v>
      </c>
      <c r="C2107" s="21">
        <v>98.980003356933594</v>
      </c>
      <c r="D2107" s="21">
        <v>97.860000610351563</v>
      </c>
      <c r="E2107" s="21">
        <v>98.360000610351563</v>
      </c>
      <c r="F2107" s="16">
        <f>(StockData[[#This Row],[Close]]-E2108)/E2108</f>
        <v>5.086263147142889E-4</v>
      </c>
      <c r="G2107" s="21">
        <v>18363900</v>
      </c>
      <c r="H2107" s="21">
        <f>IF(ISNUMBER(E2107),MAX($E$2:E2107),"")</f>
        <v>542.07000732421875</v>
      </c>
      <c r="I2107" s="21">
        <f>IF(AND(ISNUMBER(E2107),ISNUMBER(H2107)),E2107/H2107-1,"")</f>
        <v>-0.81854742140064352</v>
      </c>
      <c r="L2107"/>
      <c r="M2107"/>
      <c r="N2107" s="2">
        <v>43245</v>
      </c>
      <c r="O2107" s="21">
        <v>272.14999389648438</v>
      </c>
      <c r="P2107" s="21">
        <v>272.8599853515625</v>
      </c>
      <c r="Q2107" s="21">
        <v>271.57998657226563</v>
      </c>
      <c r="R2107" s="21">
        <v>272.14999389648438</v>
      </c>
      <c r="S2107">
        <v>56374800</v>
      </c>
      <c r="T2107" s="16">
        <f>(SP500_Data[[#This Row],[Close]]-R2108)/R2108</f>
        <v>-2.3826756802410977E-3</v>
      </c>
      <c r="U2107" s="21">
        <v>68890500</v>
      </c>
    </row>
    <row r="2108" spans="1:21" x14ac:dyDescent="0.25">
      <c r="A2108" s="2">
        <v>43244</v>
      </c>
      <c r="B2108" s="21">
        <v>98.730003356933594</v>
      </c>
      <c r="C2108" s="21">
        <v>98.940002441406236</v>
      </c>
      <c r="D2108" s="21">
        <v>96.809997558593764</v>
      </c>
      <c r="E2108" s="21">
        <v>98.309997558593764</v>
      </c>
      <c r="F2108" s="16">
        <f>(StockData[[#This Row],[Close]]-E2109)/E2109</f>
        <v>-3.5475987281970022E-3</v>
      </c>
      <c r="G2108" s="21">
        <v>26649300</v>
      </c>
      <c r="H2108" s="21">
        <f>IF(ISNUMBER(E2108),MAX($E$2:E2108),"")</f>
        <v>542.07000732421875</v>
      </c>
      <c r="I2108" s="21">
        <f>IF(AND(ISNUMBER(E2108),ISNUMBER(H2108)),E2108/H2108-1,"")</f>
        <v>-0.81863966603894145</v>
      </c>
      <c r="L2108"/>
      <c r="M2108"/>
      <c r="N2108" s="2">
        <v>43244</v>
      </c>
      <c r="O2108" s="21">
        <v>272.91000366210938</v>
      </c>
      <c r="P2108" s="21">
        <v>273.22000122070313</v>
      </c>
      <c r="Q2108" s="21">
        <v>270.77999877929688</v>
      </c>
      <c r="R2108" s="21">
        <v>272.79998779296875</v>
      </c>
      <c r="S2108">
        <v>76043800</v>
      </c>
      <c r="T2108" s="16">
        <f>(SP500_Data[[#This Row],[Close]]-R2109)/R2109</f>
        <v>-2.0485718049536362E-3</v>
      </c>
      <c r="U2108" s="21">
        <v>91140200</v>
      </c>
    </row>
    <row r="2109" spans="1:21" x14ac:dyDescent="0.25">
      <c r="A2109" s="2">
        <v>43243</v>
      </c>
      <c r="B2109" s="21">
        <v>96.709999084472656</v>
      </c>
      <c r="C2109" s="21">
        <v>98.730003356933594</v>
      </c>
      <c r="D2109" s="21">
        <v>96.319999694824219</v>
      </c>
      <c r="E2109" s="21">
        <v>98.660003662109375</v>
      </c>
      <c r="F2109" s="16">
        <f>(StockData[[#This Row],[Close]]-E2110)/E2110</f>
        <v>1.1897473457532051E-2</v>
      </c>
      <c r="G2109" s="21">
        <v>21251200</v>
      </c>
      <c r="H2109" s="21">
        <f>IF(ISNUMBER(E2109),MAX($E$2:E2109),"")</f>
        <v>542.07000732421875</v>
      </c>
      <c r="I2109" s="21">
        <f>IF(AND(ISNUMBER(E2109),ISNUMBER(H2109)),E2109/H2109-1,"")</f>
        <v>-0.81799398171996707</v>
      </c>
      <c r="L2109"/>
      <c r="M2109"/>
      <c r="N2109" s="2">
        <v>43243</v>
      </c>
      <c r="O2109" s="21">
        <v>271.17001342773438</v>
      </c>
      <c r="P2109" s="21">
        <v>273.3900146484375</v>
      </c>
      <c r="Q2109" s="21">
        <v>270.989990234375</v>
      </c>
      <c r="R2109" s="21">
        <v>273.3599853515625</v>
      </c>
      <c r="S2109">
        <v>64694200</v>
      </c>
      <c r="T2109" s="16">
        <f>(SP500_Data[[#This Row],[Close]]-R2110)/R2110</f>
        <v>2.7511831565259328E-3</v>
      </c>
      <c r="U2109" s="21">
        <v>103529000</v>
      </c>
    </row>
    <row r="2110" spans="1:21" x14ac:dyDescent="0.25">
      <c r="A2110" s="2">
        <v>43242</v>
      </c>
      <c r="B2110" s="21">
        <v>97.680000305175781</v>
      </c>
      <c r="C2110" s="21">
        <v>98.169998168945327</v>
      </c>
      <c r="D2110" s="21">
        <v>97.199996948242202</v>
      </c>
      <c r="E2110" s="21">
        <v>97.5</v>
      </c>
      <c r="F2110" s="16">
        <f>(StockData[[#This Row],[Close]]-E2111)/E2111</f>
        <v>-1.024574545947443E-3</v>
      </c>
      <c r="G2110" s="21">
        <v>15441200</v>
      </c>
      <c r="H2110" s="21">
        <f>IF(ISNUMBER(E2110),MAX($E$2:E2110),"")</f>
        <v>542.07000732421875</v>
      </c>
      <c r="I2110" s="21">
        <f>IF(AND(ISNUMBER(E2110),ISNUMBER(H2110)),E2110/H2110-1,"")</f>
        <v>-0.82013393347238994</v>
      </c>
      <c r="L2110"/>
      <c r="M2110"/>
      <c r="N2110" s="2">
        <v>43242</v>
      </c>
      <c r="O2110" s="21">
        <v>273.95999145507813</v>
      </c>
      <c r="P2110" s="21">
        <v>274.25</v>
      </c>
      <c r="Q2110" s="21">
        <v>272.239990234375</v>
      </c>
      <c r="R2110" s="21">
        <v>272.6099853515625</v>
      </c>
      <c r="S2110">
        <v>52966400</v>
      </c>
      <c r="T2110" s="16">
        <f>(SP500_Data[[#This Row],[Close]]-R2111)/R2111</f>
        <v>-2.7801506354024007E-3</v>
      </c>
      <c r="U2110" s="21">
        <v>105442900</v>
      </c>
    </row>
    <row r="2111" spans="1:21" x14ac:dyDescent="0.25">
      <c r="A2111" s="2">
        <v>43241</v>
      </c>
      <c r="B2111" s="21">
        <v>97</v>
      </c>
      <c r="C2111" s="21">
        <v>98.010002136230483</v>
      </c>
      <c r="D2111" s="21">
        <v>96.800003051757798</v>
      </c>
      <c r="E2111" s="21">
        <v>97.599998474121094</v>
      </c>
      <c r="F2111" s="16">
        <f>(StockData[[#This Row],[Close]]-E2112)/E2112</f>
        <v>1.2868387877908786E-2</v>
      </c>
      <c r="G2111" s="21">
        <v>19422500</v>
      </c>
      <c r="H2111" s="21">
        <f>IF(ISNUMBER(E2111),MAX($E$2:E2111),"")</f>
        <v>542.07000732421875</v>
      </c>
      <c r="I2111" s="21">
        <f>IF(AND(ISNUMBER(E2111),ISNUMBER(H2111)),E2111/H2111-1,"")</f>
        <v>-0.81994945827034971</v>
      </c>
      <c r="L2111"/>
      <c r="M2111"/>
      <c r="N2111" s="2">
        <v>43241</v>
      </c>
      <c r="O2111" s="21">
        <v>273.010009765625</v>
      </c>
      <c r="P2111" s="21">
        <v>273.98001098632813</v>
      </c>
      <c r="Q2111" s="21">
        <v>272.57000732421875</v>
      </c>
      <c r="R2111" s="21">
        <v>273.3699951171875</v>
      </c>
      <c r="S2111">
        <v>58025900</v>
      </c>
      <c r="T2111" s="16">
        <f>(SP500_Data[[#This Row],[Close]]-R2112)/R2112</f>
        <v>7.5185517483469973E-3</v>
      </c>
      <c r="U2111" s="21">
        <v>179521200</v>
      </c>
    </row>
    <row r="2112" spans="1:21" x14ac:dyDescent="0.25">
      <c r="A2112" s="2">
        <v>43238</v>
      </c>
      <c r="B2112" s="21">
        <v>96.010002136230483</v>
      </c>
      <c r="C2112" s="21">
        <v>96.930000305175781</v>
      </c>
      <c r="D2112" s="21">
        <v>96.010002136230483</v>
      </c>
      <c r="E2112" s="21">
        <v>96.360000610351563</v>
      </c>
      <c r="F2112" s="16">
        <f>(StockData[[#This Row],[Close]]-E2113)/E2113</f>
        <v>1.8714941214872797E-3</v>
      </c>
      <c r="G2112" s="21">
        <v>17865800</v>
      </c>
      <c r="H2112" s="21">
        <f>IF(ISNUMBER(E2112),MAX($E$2:E2112),"")</f>
        <v>542.07000732421875</v>
      </c>
      <c r="I2112" s="21">
        <f>IF(AND(ISNUMBER(E2112),ISNUMBER(H2112)),E2112/H2112-1,"")</f>
        <v>-0.82223698173967141</v>
      </c>
      <c r="L2112"/>
      <c r="M2112"/>
      <c r="N2112" s="2">
        <v>43238</v>
      </c>
      <c r="O2112" s="21">
        <v>271.6199951171875</v>
      </c>
      <c r="P2112" s="21">
        <v>272.02999877929688</v>
      </c>
      <c r="Q2112" s="21">
        <v>270.92999267578125</v>
      </c>
      <c r="R2112" s="21">
        <v>271.32998657226563</v>
      </c>
      <c r="S2112">
        <v>64368000</v>
      </c>
      <c r="T2112" s="16">
        <f>(SP500_Data[[#This Row],[Close]]-R2113)/R2113</f>
        <v>-2.4999932684290219E-3</v>
      </c>
      <c r="U2112" s="21">
        <v>82652600</v>
      </c>
    </row>
    <row r="2113" spans="1:21" x14ac:dyDescent="0.25">
      <c r="A2113" s="2">
        <v>43237</v>
      </c>
      <c r="B2113" s="21">
        <v>96.760002136230483</v>
      </c>
      <c r="C2113" s="21">
        <v>97.540000915527344</v>
      </c>
      <c r="D2113" s="21">
        <v>95.830001831054673</v>
      </c>
      <c r="E2113" s="21">
        <v>96.180000305175781</v>
      </c>
      <c r="F2113" s="16">
        <f>(StockData[[#This Row],[Close]]-E2114)/E2114</f>
        <v>-9.9845723671423223E-3</v>
      </c>
      <c r="G2113" s="21">
        <v>17246700</v>
      </c>
      <c r="H2113" s="21">
        <f>IF(ISNUMBER(E2113),MAX($E$2:E2113),"")</f>
        <v>542.07000732421875</v>
      </c>
      <c r="I2113" s="21">
        <f>IF(AND(ISNUMBER(E2113),ISNUMBER(H2113)),E2113/H2113-1,"")</f>
        <v>-0.82256904273316611</v>
      </c>
      <c r="L2113"/>
      <c r="M2113"/>
      <c r="N2113" s="2">
        <v>43237</v>
      </c>
      <c r="O2113" s="21">
        <v>271.94000244140625</v>
      </c>
      <c r="P2113" s="21">
        <v>273.23001098632813</v>
      </c>
      <c r="Q2113" s="21">
        <v>271.1300048828125</v>
      </c>
      <c r="R2113" s="21">
        <v>272.010009765625</v>
      </c>
      <c r="S2113">
        <v>56536400</v>
      </c>
      <c r="T2113" s="16">
        <f>(SP500_Data[[#This Row],[Close]]-R2114)/R2114</f>
        <v>-8.447710733166233E-4</v>
      </c>
      <c r="U2113" s="21">
        <v>123715300</v>
      </c>
    </row>
    <row r="2114" spans="1:21" x14ac:dyDescent="0.25">
      <c r="A2114" s="2">
        <v>43236</v>
      </c>
      <c r="B2114" s="21">
        <v>97.360000610351563</v>
      </c>
      <c r="C2114" s="21">
        <v>97.400001525878906</v>
      </c>
      <c r="D2114" s="21">
        <v>96.620002746582045</v>
      </c>
      <c r="E2114" s="21">
        <v>97.150001525878906</v>
      </c>
      <c r="F2114" s="16">
        <f>(StockData[[#This Row],[Close]]-E2115)/E2115</f>
        <v>-1.7467958228359257E-3</v>
      </c>
      <c r="G2114" s="21">
        <v>17384700</v>
      </c>
      <c r="H2114" s="21">
        <f>IF(ISNUMBER(E2114),MAX($E$2:E2114),"")</f>
        <v>542.07000732421875</v>
      </c>
      <c r="I2114" s="21">
        <f>IF(AND(ISNUMBER(E2114),ISNUMBER(H2114)),E2114/H2114-1,"")</f>
        <v>-0.82077960371680869</v>
      </c>
      <c r="L2114"/>
      <c r="M2114"/>
      <c r="N2114" s="2">
        <v>43236</v>
      </c>
      <c r="O2114" s="21">
        <v>271.1400146484375</v>
      </c>
      <c r="P2114" s="21">
        <v>272.760009765625</v>
      </c>
      <c r="Q2114" s="21">
        <v>271.1099853515625</v>
      </c>
      <c r="R2114" s="21">
        <v>272.239990234375</v>
      </c>
      <c r="S2114">
        <v>53942600</v>
      </c>
      <c r="T2114" s="16">
        <f>(SP500_Data[[#This Row],[Close]]-R2115)/R2115</f>
        <v>4.2050317417701884E-3</v>
      </c>
      <c r="U2114" s="21">
        <v>119956900</v>
      </c>
    </row>
    <row r="2115" spans="1:21" x14ac:dyDescent="0.25">
      <c r="A2115" s="2">
        <v>43235</v>
      </c>
      <c r="B2115" s="21">
        <v>97.239997863769517</v>
      </c>
      <c r="C2115" s="21">
        <v>97.849998474121094</v>
      </c>
      <c r="D2115" s="21">
        <v>96.339996337890625</v>
      </c>
      <c r="E2115" s="21">
        <v>97.319999694824219</v>
      </c>
      <c r="F2115" s="16">
        <f>(StockData[[#This Row],[Close]]-E2116)/E2116</f>
        <v>-7.2426715629277574E-3</v>
      </c>
      <c r="G2115" s="21">
        <v>24594000</v>
      </c>
      <c r="H2115" s="21">
        <f>IF(ISNUMBER(E2115),MAX($E$2:E2115),"")</f>
        <v>542.07000732421875</v>
      </c>
      <c r="I2115" s="21">
        <f>IF(AND(ISNUMBER(E2115),ISNUMBER(H2115)),E2115/H2115-1,"")</f>
        <v>-0.82046599446588475</v>
      </c>
      <c r="L2115"/>
      <c r="M2115"/>
      <c r="N2115" s="2">
        <v>43235</v>
      </c>
      <c r="O2115" s="21">
        <v>271.58999633789063</v>
      </c>
      <c r="P2115" s="21">
        <v>271.6099853515625</v>
      </c>
      <c r="Q2115" s="21">
        <v>270.02999877929688</v>
      </c>
      <c r="R2115" s="21">
        <v>271.10000610351563</v>
      </c>
      <c r="S2115">
        <v>87036100</v>
      </c>
      <c r="T2115" s="16">
        <f>(SP500_Data[[#This Row],[Close]]-R2116)/R2116</f>
        <v>-6.8869690349109766E-3</v>
      </c>
      <c r="U2115" s="21">
        <v>186286300</v>
      </c>
    </row>
    <row r="2116" spans="1:21" x14ac:dyDescent="0.25">
      <c r="A2116" s="2">
        <v>43234</v>
      </c>
      <c r="B2116" s="21">
        <v>97.919998168945327</v>
      </c>
      <c r="C2116" s="21">
        <v>98.690002441406236</v>
      </c>
      <c r="D2116" s="21">
        <v>97.309997558593764</v>
      </c>
      <c r="E2116" s="21">
        <v>98.029998779296875</v>
      </c>
      <c r="F2116" s="16">
        <f>(StockData[[#This Row],[Close]]-E2117)/E2117</f>
        <v>3.377705643424901E-3</v>
      </c>
      <c r="G2116" s="21">
        <v>19454100</v>
      </c>
      <c r="H2116" s="21">
        <f>IF(ISNUMBER(E2116),MAX($E$2:E2116),"")</f>
        <v>542.07000732421875</v>
      </c>
      <c r="I2116" s="21">
        <f>IF(AND(ISNUMBER(E2116),ISNUMBER(H2116)),E2116/H2116-1,"")</f>
        <v>-0.81915620223447649</v>
      </c>
      <c r="L2116"/>
      <c r="M2116"/>
      <c r="N2116" s="2">
        <v>43234</v>
      </c>
      <c r="O2116" s="21">
        <v>273.33999633789063</v>
      </c>
      <c r="P2116" s="21">
        <v>274.07998657226563</v>
      </c>
      <c r="Q2116" s="21">
        <v>272.3599853515625</v>
      </c>
      <c r="R2116" s="21">
        <v>272.98001098632813</v>
      </c>
      <c r="S2116">
        <v>54790600</v>
      </c>
      <c r="T2116" s="16">
        <f>(SP500_Data[[#This Row],[Close]]-R2117)/R2117</f>
        <v>4.7647014808267183E-4</v>
      </c>
      <c r="U2116" s="21">
        <v>111601600</v>
      </c>
    </row>
    <row r="2117" spans="1:21" x14ac:dyDescent="0.25">
      <c r="A2117" s="2">
        <v>43231</v>
      </c>
      <c r="B2117" s="21">
        <v>97.800003051757798</v>
      </c>
      <c r="C2117" s="21">
        <v>97.870002746582045</v>
      </c>
      <c r="D2117" s="21">
        <v>97.040000915527344</v>
      </c>
      <c r="E2117" s="21">
        <v>97.699996948242202</v>
      </c>
      <c r="F2117" s="16">
        <f>(StockData[[#This Row],[Close]]-E2118)/E2118</f>
        <v>-2.1448953734279626E-3</v>
      </c>
      <c r="G2117" s="21">
        <v>16778300</v>
      </c>
      <c r="H2117" s="21">
        <f>IF(ISNUMBER(E2117),MAX($E$2:E2117),"")</f>
        <v>542.07000732421875</v>
      </c>
      <c r="I2117" s="21">
        <f>IF(AND(ISNUMBER(E2117),ISNUMBER(H2117)),E2117/H2117-1,"")</f>
        <v>-0.81976498306830936</v>
      </c>
      <c r="L2117"/>
      <c r="M2117"/>
      <c r="N2117" s="2">
        <v>43231</v>
      </c>
      <c r="O2117" s="21">
        <v>272.16000366210938</v>
      </c>
      <c r="P2117" s="21">
        <v>273.14999389648438</v>
      </c>
      <c r="Q2117" s="21">
        <v>271.57998657226563</v>
      </c>
      <c r="R2117" s="21">
        <v>272.85000610351563</v>
      </c>
      <c r="S2117">
        <v>59871500</v>
      </c>
      <c r="T2117" s="16">
        <f>(SP500_Data[[#This Row],[Close]]-R2118)/R2118</f>
        <v>3.051309180819182E-3</v>
      </c>
      <c r="U2117" s="21">
        <v>146452300</v>
      </c>
    </row>
    <row r="2118" spans="1:21" x14ac:dyDescent="0.25">
      <c r="A2118" s="2">
        <v>43230</v>
      </c>
      <c r="B2118" s="21">
        <v>97.459999084472656</v>
      </c>
      <c r="C2118" s="21">
        <v>97.949996948242202</v>
      </c>
      <c r="D2118" s="21">
        <v>97.050003051757798</v>
      </c>
      <c r="E2118" s="21">
        <v>97.910003662109375</v>
      </c>
      <c r="F2118" s="16">
        <f>(StockData[[#This Row],[Close]]-E2119)/E2119</f>
        <v>1.0006201735856569E-2</v>
      </c>
      <c r="G2118" s="21">
        <v>22388100</v>
      </c>
      <c r="H2118" s="21">
        <f>IF(ISNUMBER(E2118),MAX($E$2:E2118),"")</f>
        <v>542.07000732421875</v>
      </c>
      <c r="I2118" s="21">
        <f>IF(AND(ISNUMBER(E2118),ISNUMBER(H2118)),E2118/H2118-1,"")</f>
        <v>-0.8193775668471025</v>
      </c>
      <c r="L2118"/>
      <c r="M2118"/>
      <c r="N2118" s="2">
        <v>43230</v>
      </c>
      <c r="O2118" s="21">
        <v>270.33999633789063</v>
      </c>
      <c r="P2118" s="21">
        <v>272.3900146484375</v>
      </c>
      <c r="Q2118" s="21">
        <v>270.22000122070313</v>
      </c>
      <c r="R2118" s="21">
        <v>272.01998901367188</v>
      </c>
      <c r="S2118">
        <v>72063900</v>
      </c>
      <c r="T2118" s="16">
        <f>(SP500_Data[[#This Row],[Close]]-R2119)/R2119</f>
        <v>9.3506085850533389E-3</v>
      </c>
      <c r="U2118" s="21">
        <v>129941400</v>
      </c>
    </row>
    <row r="2119" spans="1:21" x14ac:dyDescent="0.25">
      <c r="A2119" s="2">
        <v>43229</v>
      </c>
      <c r="B2119" s="21">
        <v>96.010002136230483</v>
      </c>
      <c r="C2119" s="21">
        <v>96.970001220703125</v>
      </c>
      <c r="D2119" s="21">
        <v>95.050003051757798</v>
      </c>
      <c r="E2119" s="21">
        <v>96.940002441406236</v>
      </c>
      <c r="F2119" s="16">
        <f>(StockData[[#This Row],[Close]]-E2120)/E2120</f>
        <v>1.1794227237313135E-2</v>
      </c>
      <c r="G2119" s="21">
        <v>27327400</v>
      </c>
      <c r="H2119" s="21">
        <f>IF(ISNUMBER(E2119),MAX($E$2:E2119),"")</f>
        <v>542.07000732421875</v>
      </c>
      <c r="I2119" s="21">
        <f>IF(AND(ISNUMBER(E2119),ISNUMBER(H2119)),E2119/H2119-1,"")</f>
        <v>-0.82116700586345992</v>
      </c>
      <c r="L2119"/>
      <c r="M2119"/>
      <c r="N2119" s="2">
        <v>43229</v>
      </c>
      <c r="O2119" s="21">
        <v>267.67999267578125</v>
      </c>
      <c r="P2119" s="21">
        <v>269.8699951171875</v>
      </c>
      <c r="Q2119" s="21">
        <v>267.08999633789063</v>
      </c>
      <c r="R2119" s="21">
        <v>269.5</v>
      </c>
      <c r="S2119">
        <v>59666100</v>
      </c>
      <c r="T2119" s="16">
        <f>(SP500_Data[[#This Row],[Close]]-R2120)/R2120</f>
        <v>9.6657666809391481E-3</v>
      </c>
      <c r="U2119" s="21">
        <v>141956100</v>
      </c>
    </row>
    <row r="2120" spans="1:21" x14ac:dyDescent="0.25">
      <c r="A2120" s="2">
        <v>43228</v>
      </c>
      <c r="B2120" s="21">
        <v>95.849998474121094</v>
      </c>
      <c r="C2120" s="21">
        <v>96.160003662109375</v>
      </c>
      <c r="D2120" s="21">
        <v>95.059997558593764</v>
      </c>
      <c r="E2120" s="21">
        <v>95.809997558593764</v>
      </c>
      <c r="F2120" s="16">
        <f>(StockData[[#This Row],[Close]]-E2121)/E2121</f>
        <v>-4.2611063906445113E-3</v>
      </c>
      <c r="G2120" s="21">
        <v>23484600</v>
      </c>
      <c r="H2120" s="21">
        <f>IF(ISNUMBER(E2120),MAX($E$2:E2120),"")</f>
        <v>542.07000732421875</v>
      </c>
      <c r="I2120" s="21">
        <f>IF(AND(ISNUMBER(E2120),ISNUMBER(H2120)),E2120/H2120-1,"")</f>
        <v>-0.82325161646272638</v>
      </c>
      <c r="L2120"/>
      <c r="M2120"/>
      <c r="N2120" s="2">
        <v>43228</v>
      </c>
      <c r="O2120" s="21">
        <v>266.5</v>
      </c>
      <c r="P2120" s="21">
        <v>267.32998657226563</v>
      </c>
      <c r="Q2120" s="21">
        <v>265.14999389648438</v>
      </c>
      <c r="R2120" s="21">
        <v>266.92001342773438</v>
      </c>
      <c r="S2120">
        <v>67499200</v>
      </c>
      <c r="T2120" s="16">
        <f>(SP500_Data[[#This Row],[Close]]-R2121)/R2121</f>
        <v>0</v>
      </c>
      <c r="U2120" s="21">
        <v>183534800</v>
      </c>
    </row>
    <row r="2121" spans="1:21" x14ac:dyDescent="0.25">
      <c r="A2121" s="2">
        <v>43227</v>
      </c>
      <c r="B2121" s="21">
        <v>95.169998168945327</v>
      </c>
      <c r="C2121" s="21">
        <v>96.709999084472656</v>
      </c>
      <c r="D2121" s="21">
        <v>95.099998474121094</v>
      </c>
      <c r="E2121" s="21">
        <v>96.220001220703125</v>
      </c>
      <c r="F2121" s="16">
        <f>(StockData[[#This Row],[Close]]-E2122)/E2122</f>
        <v>1.1139108005476231E-2</v>
      </c>
      <c r="G2121" s="21">
        <v>24242000</v>
      </c>
      <c r="H2121" s="21">
        <f>IF(ISNUMBER(E2121),MAX($E$2:E2121),"")</f>
        <v>542.07000732421875</v>
      </c>
      <c r="I2121" s="21">
        <f>IF(AND(ISNUMBER(E2121),ISNUMBER(H2121)),E2121/H2121-1,"")</f>
        <v>-0.82249524983743894</v>
      </c>
      <c r="L2121"/>
      <c r="M2121"/>
      <c r="N2121" s="2">
        <v>43227</v>
      </c>
      <c r="O2121" s="21">
        <v>266.8900146484375</v>
      </c>
      <c r="P2121" s="21">
        <v>268.01998901367188</v>
      </c>
      <c r="Q2121" s="21">
        <v>266.1099853515625</v>
      </c>
      <c r="R2121" s="21">
        <v>266.92001342773438</v>
      </c>
      <c r="S2121">
        <v>55304900</v>
      </c>
      <c r="T2121" s="16">
        <f>(SP500_Data[[#This Row],[Close]]-R2122)/R2122</f>
        <v>3.3832961853714084E-3</v>
      </c>
      <c r="U2121" s="21">
        <v>148785900</v>
      </c>
    </row>
    <row r="2122" spans="1:21" x14ac:dyDescent="0.25">
      <c r="A2122" s="2">
        <v>43224</v>
      </c>
      <c r="B2122" s="21">
        <v>93.319999694824219</v>
      </c>
      <c r="C2122" s="21">
        <v>95.370002746582045</v>
      </c>
      <c r="D2122" s="21">
        <v>92.919998168945327</v>
      </c>
      <c r="E2122" s="21">
        <v>95.160003662109375</v>
      </c>
      <c r="F2122" s="16">
        <f>(StockData[[#This Row],[Close]]-E2123)/E2123</f>
        <v>1.1587158188809146E-2</v>
      </c>
      <c r="G2122" s="21">
        <v>22531300</v>
      </c>
      <c r="H2122" s="21">
        <f>IF(ISNUMBER(E2122),MAX($E$2:E2122),"")</f>
        <v>542.07000732421875</v>
      </c>
      <c r="I2122" s="21">
        <f>IF(AND(ISNUMBER(E2122),ISNUMBER(H2122)),E2122/H2122-1,"")</f>
        <v>-0.82445071231326583</v>
      </c>
      <c r="L2122"/>
      <c r="M2122"/>
      <c r="N2122" s="2">
        <v>43224</v>
      </c>
      <c r="O2122" s="21">
        <v>261.51998901367188</v>
      </c>
      <c r="P2122" s="21">
        <v>266.79000854492188</v>
      </c>
      <c r="Q2122" s="21">
        <v>261.14999389648438</v>
      </c>
      <c r="R2122" s="21">
        <v>266.01998901367188</v>
      </c>
      <c r="S2122">
        <v>91222100</v>
      </c>
      <c r="T2122" s="16">
        <f>(SP500_Data[[#This Row],[Close]]-R2123)/R2123</f>
        <v>1.2946439569337491E-2</v>
      </c>
      <c r="U2122" s="21">
        <v>78709600</v>
      </c>
    </row>
    <row r="2123" spans="1:21" x14ac:dyDescent="0.25">
      <c r="A2123" s="2">
        <v>43223</v>
      </c>
      <c r="B2123" s="21">
        <v>92.959999084472656</v>
      </c>
      <c r="C2123" s="21">
        <v>94.930000305175781</v>
      </c>
      <c r="D2123" s="21">
        <v>92.449996948242202</v>
      </c>
      <c r="E2123" s="21">
        <v>94.069999694824219</v>
      </c>
      <c r="F2123" s="16">
        <f>(StockData[[#This Row],[Close]]-E2124)/E2124</f>
        <v>5.9886380686624378E-3</v>
      </c>
      <c r="G2123" s="21">
        <v>31142500</v>
      </c>
      <c r="H2123" s="21">
        <f>IF(ISNUMBER(E2123),MAX($E$2:E2123),"")</f>
        <v>542.07000732421875</v>
      </c>
      <c r="I2123" s="21">
        <f>IF(AND(ISNUMBER(E2123),ISNUMBER(H2123)),E2123/H2123-1,"")</f>
        <v>-0.826461530016805</v>
      </c>
      <c r="L2123"/>
      <c r="M2123"/>
      <c r="N2123" s="2">
        <v>43223</v>
      </c>
      <c r="O2123" s="21">
        <v>262.260009765625</v>
      </c>
      <c r="P2123" s="21">
        <v>263.3599853515625</v>
      </c>
      <c r="Q2123" s="21">
        <v>259.04998779296875</v>
      </c>
      <c r="R2123" s="21">
        <v>262.6199951171875</v>
      </c>
      <c r="S2123">
        <v>136311500</v>
      </c>
      <c r="T2123" s="16">
        <f>(SP500_Data[[#This Row],[Close]]-R2124)/R2124</f>
        <v>-2.2037122452240338E-3</v>
      </c>
      <c r="U2123" s="21">
        <v>59757300</v>
      </c>
    </row>
    <row r="2124" spans="1:21" x14ac:dyDescent="0.25">
      <c r="A2124" s="2">
        <v>43222</v>
      </c>
      <c r="B2124" s="21">
        <v>94.989997863769517</v>
      </c>
      <c r="C2124" s="21">
        <v>95.169998168945327</v>
      </c>
      <c r="D2124" s="21">
        <v>93.190002441406236</v>
      </c>
      <c r="E2124" s="21">
        <v>93.510002136230483</v>
      </c>
      <c r="F2124" s="16">
        <f>(StockData[[#This Row],[Close]]-E2125)/E2125</f>
        <v>-1.5684188039679126E-2</v>
      </c>
      <c r="G2124" s="21">
        <v>27471000</v>
      </c>
      <c r="H2124" s="21">
        <f>IF(ISNUMBER(E2124),MAX($E$2:E2124),"")</f>
        <v>542.07000732421875</v>
      </c>
      <c r="I2124" s="21">
        <f>IF(AND(ISNUMBER(E2124),ISNUMBER(H2124)),E2124/H2124-1,"")</f>
        <v>-0.82749460240787498</v>
      </c>
      <c r="L2124"/>
      <c r="M2124"/>
      <c r="N2124" s="2">
        <v>43222</v>
      </c>
      <c r="O2124" s="21">
        <v>264.760009765625</v>
      </c>
      <c r="P2124" s="21">
        <v>265.67999267578125</v>
      </c>
      <c r="Q2124" s="21">
        <v>262.760009765625</v>
      </c>
      <c r="R2124" s="21">
        <v>263.20001220703125</v>
      </c>
      <c r="S2124">
        <v>86368900</v>
      </c>
      <c r="T2124" s="16">
        <f>(SP500_Data[[#This Row],[Close]]-R2125)/R2125</f>
        <v>-6.7174832270224171E-3</v>
      </c>
      <c r="U2124" s="21">
        <v>109208400</v>
      </c>
    </row>
    <row r="2125" spans="1:21" x14ac:dyDescent="0.25">
      <c r="A2125" s="2">
        <v>43221</v>
      </c>
      <c r="B2125" s="21">
        <v>93.209999084472656</v>
      </c>
      <c r="C2125" s="21">
        <v>95.290000915527344</v>
      </c>
      <c r="D2125" s="21">
        <v>92.790000915527344</v>
      </c>
      <c r="E2125" s="21">
        <v>95</v>
      </c>
      <c r="F2125" s="16">
        <f>(StockData[[#This Row],[Close]]-E2126)/E2126</f>
        <v>1.5825528336813961E-2</v>
      </c>
      <c r="G2125" s="21">
        <v>31408900</v>
      </c>
      <c r="H2125" s="21">
        <f>IF(ISNUMBER(E2125),MAX($E$2:E2125),"")</f>
        <v>542.07000732421875</v>
      </c>
      <c r="I2125" s="21">
        <f>IF(AND(ISNUMBER(E2125),ISNUMBER(H2125)),E2125/H2125-1,"")</f>
        <v>-0.82474588389617476</v>
      </c>
      <c r="L2125"/>
      <c r="M2125"/>
      <c r="N2125" s="2">
        <v>43221</v>
      </c>
      <c r="O2125" s="21">
        <v>263.8699951171875</v>
      </c>
      <c r="P2125" s="21">
        <v>265.10000610351563</v>
      </c>
      <c r="Q2125" s="21">
        <v>262.1099853515625</v>
      </c>
      <c r="R2125" s="21">
        <v>264.98001098632813</v>
      </c>
      <c r="S2125">
        <v>74203400</v>
      </c>
      <c r="T2125" s="16">
        <f>(SP500_Data[[#This Row],[Close]]-R2126)/R2126</f>
        <v>1.7768749890394698E-3</v>
      </c>
      <c r="U2125" s="21">
        <v>100343700</v>
      </c>
    </row>
    <row r="2126" spans="1:21" x14ac:dyDescent="0.25">
      <c r="A2126" s="2">
        <v>43220</v>
      </c>
      <c r="B2126" s="21">
        <v>96.330001831054673</v>
      </c>
      <c r="C2126" s="21">
        <v>96.400001525878906</v>
      </c>
      <c r="D2126" s="21">
        <v>93.150001525878906</v>
      </c>
      <c r="E2126" s="21">
        <v>93.519996643066406</v>
      </c>
      <c r="F2126" s="16">
        <f>(StockData[[#This Row],[Close]]-E2127)/E2127</f>
        <v>-2.4003371520382594E-2</v>
      </c>
      <c r="G2126" s="21">
        <v>41523600</v>
      </c>
      <c r="H2126" s="21">
        <f>IF(ISNUMBER(E2126),MAX($E$2:E2126),"")</f>
        <v>542.07000732421875</v>
      </c>
      <c r="I2126" s="21">
        <f>IF(AND(ISNUMBER(E2126),ISNUMBER(H2126)),E2126/H2126-1,"")</f>
        <v>-0.82747616473985997</v>
      </c>
      <c r="L2126"/>
      <c r="M2126"/>
      <c r="N2126" s="2">
        <v>43220</v>
      </c>
      <c r="O2126" s="21">
        <v>267.260009765625</v>
      </c>
      <c r="P2126" s="21">
        <v>267.8900146484375</v>
      </c>
      <c r="Q2126" s="21">
        <v>264.42999267578125</v>
      </c>
      <c r="R2126" s="21">
        <v>264.510009765625</v>
      </c>
      <c r="S2126">
        <v>82182300</v>
      </c>
      <c r="T2126" s="16">
        <f>(SP500_Data[[#This Row],[Close]]-R2127)/R2127</f>
        <v>-7.6905305062442203E-3</v>
      </c>
      <c r="U2126" s="21">
        <v>83433000</v>
      </c>
    </row>
    <row r="2127" spans="1:21" x14ac:dyDescent="0.25">
      <c r="A2127" s="2">
        <v>43217</v>
      </c>
      <c r="B2127" s="21">
        <v>97.599998474121094</v>
      </c>
      <c r="C2127" s="21">
        <v>97.900001525878906</v>
      </c>
      <c r="D2127" s="21">
        <v>93.910003662109375</v>
      </c>
      <c r="E2127" s="21">
        <v>95.819999694824219</v>
      </c>
      <c r="F2127" s="16">
        <f>(StockData[[#This Row],[Close]]-E2128)/E2128</f>
        <v>1.6549941897297322E-2</v>
      </c>
      <c r="G2127" s="21">
        <v>48272800</v>
      </c>
      <c r="H2127" s="21">
        <f>IF(ISNUMBER(E2127),MAX($E$2:E2127),"")</f>
        <v>542.07000732421875</v>
      </c>
      <c r="I2127" s="21">
        <f>IF(AND(ISNUMBER(E2127),ISNUMBER(H2127)),E2127/H2127-1,"")</f>
        <v>-0.82323316472015562</v>
      </c>
      <c r="L2127"/>
      <c r="M2127"/>
      <c r="N2127" s="2">
        <v>43217</v>
      </c>
      <c r="O2127" s="21">
        <v>267</v>
      </c>
      <c r="P2127" s="21">
        <v>267.33999633789063</v>
      </c>
      <c r="Q2127" s="21">
        <v>265.5</v>
      </c>
      <c r="R2127" s="21">
        <v>266.55999755859375</v>
      </c>
      <c r="S2127">
        <v>57053600</v>
      </c>
      <c r="T2127" s="16">
        <f>(SP500_Data[[#This Row],[Close]]-R2128)/R2128</f>
        <v>9.3875559420180906E-4</v>
      </c>
      <c r="U2127" s="21">
        <v>105895100</v>
      </c>
    </row>
    <row r="2128" spans="1:21" x14ac:dyDescent="0.25">
      <c r="A2128" s="2">
        <v>43216</v>
      </c>
      <c r="B2128" s="21">
        <v>93.550003051757798</v>
      </c>
      <c r="C2128" s="21">
        <v>95.150001525878906</v>
      </c>
      <c r="D2128" s="21">
        <v>93.099998474121094</v>
      </c>
      <c r="E2128" s="21">
        <v>94.260002136230483</v>
      </c>
      <c r="F2128" s="16">
        <f>(StockData[[#This Row],[Close]]-E2129)/E2129</f>
        <v>2.1124522036726882E-2</v>
      </c>
      <c r="G2128" s="21">
        <v>42529000</v>
      </c>
      <c r="H2128" s="21">
        <f>IF(ISNUMBER(E2128),MAX($E$2:E2128),"")</f>
        <v>542.07000732421875</v>
      </c>
      <c r="I2128" s="21">
        <f>IF(AND(ISNUMBER(E2128),ISNUMBER(H2128)),E2128/H2128-1,"")</f>
        <v>-0.82611101728073955</v>
      </c>
      <c r="L2128"/>
      <c r="M2128"/>
      <c r="N2128" s="2">
        <v>43216</v>
      </c>
      <c r="O2128" s="21">
        <v>264.79000854492188</v>
      </c>
      <c r="P2128" s="21">
        <v>267.25</v>
      </c>
      <c r="Q2128" s="21">
        <v>264.29000854492188</v>
      </c>
      <c r="R2128" s="21">
        <v>266.30999755859375</v>
      </c>
      <c r="S2128">
        <v>67731900</v>
      </c>
      <c r="T2128" s="16">
        <f>(SP500_Data[[#This Row],[Close]]-R2129)/R2129</f>
        <v>1.016573465138214E-2</v>
      </c>
      <c r="U2128" s="21">
        <v>91968900</v>
      </c>
    </row>
    <row r="2129" spans="1:21" x14ac:dyDescent="0.25">
      <c r="A2129" s="2">
        <v>43215</v>
      </c>
      <c r="B2129" s="21">
        <v>93.300003051757798</v>
      </c>
      <c r="C2129" s="21">
        <v>93.300003051757798</v>
      </c>
      <c r="D2129" s="21">
        <v>90.279998779296875</v>
      </c>
      <c r="E2129" s="21">
        <v>92.309997558593764</v>
      </c>
      <c r="F2129" s="16">
        <f>(StockData[[#This Row],[Close]]-E2130)/E2130</f>
        <v>-8.6985090646167565E-3</v>
      </c>
      <c r="G2129" s="21">
        <v>33729300</v>
      </c>
      <c r="H2129" s="21">
        <f>IF(ISNUMBER(E2129),MAX($E$2:E2129),"")</f>
        <v>542.07000732421875</v>
      </c>
      <c r="I2129" s="21">
        <f>IF(AND(ISNUMBER(E2129),ISNUMBER(H2129)),E2129/H2129-1,"")</f>
        <v>-0.82970834705602514</v>
      </c>
      <c r="L2129"/>
      <c r="M2129"/>
      <c r="N2129" s="2">
        <v>43215</v>
      </c>
      <c r="O2129" s="21">
        <v>262.91000366210938</v>
      </c>
      <c r="P2129" s="21">
        <v>264.1300048828125</v>
      </c>
      <c r="Q2129" s="21">
        <v>260.85000610351563</v>
      </c>
      <c r="R2129" s="21">
        <v>263.6300048828125</v>
      </c>
      <c r="S2129">
        <v>103840900</v>
      </c>
      <c r="T2129" s="16">
        <f>(SP500_Data[[#This Row],[Close]]-R2130)/R2130</f>
        <v>2.4716475371893078E-3</v>
      </c>
      <c r="U2129" s="21">
        <v>71924800</v>
      </c>
    </row>
    <row r="2130" spans="1:21" x14ac:dyDescent="0.25">
      <c r="A2130" s="2">
        <v>43214</v>
      </c>
      <c r="B2130" s="21">
        <v>96.239997863769517</v>
      </c>
      <c r="C2130" s="21">
        <v>96.470001220703125</v>
      </c>
      <c r="D2130" s="21">
        <v>92.410003662109375</v>
      </c>
      <c r="E2130" s="21">
        <v>93.120002746582045</v>
      </c>
      <c r="F2130" s="16">
        <f>(StockData[[#This Row],[Close]]-E2131)/E2131</f>
        <v>-2.338747523047198E-2</v>
      </c>
      <c r="G2130" s="21">
        <v>34524800</v>
      </c>
      <c r="H2130" s="21">
        <f>IF(ISNUMBER(E2130),MAX($E$2:E2130),"")</f>
        <v>542.07000732421875</v>
      </c>
      <c r="I2130" s="21">
        <f>IF(AND(ISNUMBER(E2130),ISNUMBER(H2130)),E2130/H2130-1,"")</f>
        <v>-0.82821406554802102</v>
      </c>
      <c r="L2130"/>
      <c r="M2130"/>
      <c r="N2130" s="2">
        <v>43214</v>
      </c>
      <c r="O2130" s="21">
        <v>267.73001098632813</v>
      </c>
      <c r="P2130" s="21">
        <v>267.98001098632813</v>
      </c>
      <c r="Q2130" s="21">
        <v>261.27999877929688</v>
      </c>
      <c r="R2130" s="21">
        <v>262.98001098632813</v>
      </c>
      <c r="S2130">
        <v>112885500</v>
      </c>
      <c r="T2130" s="16">
        <f>(SP500_Data[[#This Row],[Close]]-R2131)/R2131</f>
        <v>-1.3467367818031576E-2</v>
      </c>
      <c r="U2130" s="21">
        <v>113625300</v>
      </c>
    </row>
    <row r="2131" spans="1:21" x14ac:dyDescent="0.25">
      <c r="A2131" s="2">
        <v>43213</v>
      </c>
      <c r="B2131" s="21">
        <v>95.739997863769517</v>
      </c>
      <c r="C2131" s="21">
        <v>96.290000915527344</v>
      </c>
      <c r="D2131" s="21">
        <v>94.629997253417955</v>
      </c>
      <c r="E2131" s="21">
        <v>95.349998474121094</v>
      </c>
      <c r="F2131" s="16">
        <f>(StockData[[#This Row],[Close]]-E2132)/E2132</f>
        <v>3.6841944644325658E-3</v>
      </c>
      <c r="G2131" s="21">
        <v>22331800</v>
      </c>
      <c r="H2131" s="21">
        <f>IF(ISNUMBER(E2131),MAX($E$2:E2131),"")</f>
        <v>542.07000732421875</v>
      </c>
      <c r="I2131" s="21">
        <f>IF(AND(ISNUMBER(E2131),ISNUMBER(H2131)),E2131/H2131-1,"")</f>
        <v>-0.82410021365175612</v>
      </c>
      <c r="L2131"/>
      <c r="M2131"/>
      <c r="N2131" s="2">
        <v>43213</v>
      </c>
      <c r="O2131" s="21">
        <v>267.260009765625</v>
      </c>
      <c r="P2131" s="21">
        <v>267.8900146484375</v>
      </c>
      <c r="Q2131" s="21">
        <v>265.35000610351563</v>
      </c>
      <c r="R2131" s="21">
        <v>266.57000732421875</v>
      </c>
      <c r="S2131">
        <v>65558000</v>
      </c>
      <c r="T2131" s="16">
        <f>(SP500_Data[[#This Row],[Close]]-R2132)/R2132</f>
        <v>-1.4994947503947908E-4</v>
      </c>
      <c r="U2131" s="21">
        <v>66901200</v>
      </c>
    </row>
    <row r="2132" spans="1:21" x14ac:dyDescent="0.25">
      <c r="A2132" s="2">
        <v>43210</v>
      </c>
      <c r="B2132" s="21">
        <v>95.910003662109375</v>
      </c>
      <c r="C2132" s="21">
        <v>96.110000610351563</v>
      </c>
      <c r="D2132" s="21">
        <v>94.050003051757798</v>
      </c>
      <c r="E2132" s="21">
        <v>95</v>
      </c>
      <c r="F2132" s="16">
        <f>(StockData[[#This Row],[Close]]-E2133)/E2133</f>
        <v>-1.1549272742716115E-2</v>
      </c>
      <c r="G2132" s="21">
        <v>31154400</v>
      </c>
      <c r="H2132" s="21">
        <f>IF(ISNUMBER(E2132),MAX($E$2:E2132),"")</f>
        <v>542.07000732421875</v>
      </c>
      <c r="I2132" s="21">
        <f>IF(AND(ISNUMBER(E2132),ISNUMBER(H2132)),E2132/H2132-1,"")</f>
        <v>-0.82474588389617476</v>
      </c>
      <c r="L2132"/>
      <c r="M2132"/>
      <c r="N2132" s="2">
        <v>43210</v>
      </c>
      <c r="O2132" s="21">
        <v>268.80999755859375</v>
      </c>
      <c r="P2132" s="21">
        <v>269.05999755859375</v>
      </c>
      <c r="Q2132" s="21">
        <v>265.6099853515625</v>
      </c>
      <c r="R2132" s="21">
        <v>266.6099853515625</v>
      </c>
      <c r="S2132">
        <v>99953100</v>
      </c>
      <c r="T2132" s="16">
        <f>(SP500_Data[[#This Row],[Close]]-R2133)/R2133</f>
        <v>-8.4794122974631223E-3</v>
      </c>
      <c r="U2132" s="21">
        <v>87063500</v>
      </c>
    </row>
    <row r="2133" spans="1:21" x14ac:dyDescent="0.25">
      <c r="A2133" s="2">
        <v>43209</v>
      </c>
      <c r="B2133" s="21">
        <v>96.440002441406236</v>
      </c>
      <c r="C2133" s="21">
        <v>97.069999694824219</v>
      </c>
      <c r="D2133" s="21">
        <v>95.339996337890625</v>
      </c>
      <c r="E2133" s="21">
        <v>96.110000610351563</v>
      </c>
      <c r="F2133" s="16">
        <f>(StockData[[#This Row],[Close]]-E2134)/E2134</f>
        <v>-3.4218355734195621E-3</v>
      </c>
      <c r="G2133" s="21">
        <v>23552500</v>
      </c>
      <c r="H2133" s="21">
        <f>IF(ISNUMBER(E2133),MAX($E$2:E2133),"")</f>
        <v>542.07000732421875</v>
      </c>
      <c r="I2133" s="21">
        <f>IF(AND(ISNUMBER(E2133),ISNUMBER(H2133)),E2133/H2133-1,"")</f>
        <v>-0.82269817678204982</v>
      </c>
      <c r="L2133"/>
      <c r="M2133"/>
      <c r="N2133" s="2">
        <v>43209</v>
      </c>
      <c r="O2133" s="21">
        <v>269.64999389648438</v>
      </c>
      <c r="P2133" s="21">
        <v>269.8800048828125</v>
      </c>
      <c r="Q2133" s="21">
        <v>267.72000122070313</v>
      </c>
      <c r="R2133" s="21">
        <v>268.8900146484375</v>
      </c>
      <c r="S2133">
        <v>77655900</v>
      </c>
      <c r="T2133" s="16">
        <f>(SP500_Data[[#This Row],[Close]]-R2134)/R2134</f>
        <v>-5.5475421381603451E-3</v>
      </c>
      <c r="U2133" s="21">
        <v>79213200</v>
      </c>
    </row>
    <row r="2134" spans="1:21" x14ac:dyDescent="0.25">
      <c r="A2134" s="2">
        <v>43208</v>
      </c>
      <c r="B2134" s="21">
        <v>96.220001220703125</v>
      </c>
      <c r="C2134" s="21">
        <v>96.720001220703125</v>
      </c>
      <c r="D2134" s="21">
        <v>95.519996643066406</v>
      </c>
      <c r="E2134" s="21">
        <v>96.440002441406236</v>
      </c>
      <c r="F2134" s="16">
        <f>(StockData[[#This Row],[Close]]-E2135)/E2135</f>
        <v>3.8513869861285218E-3</v>
      </c>
      <c r="G2134" s="21">
        <v>21043300</v>
      </c>
      <c r="H2134" s="21">
        <f>IF(ISNUMBER(E2134),MAX($E$2:E2134),"")</f>
        <v>542.07000732421875</v>
      </c>
      <c r="I2134" s="21">
        <f>IF(AND(ISNUMBER(E2134),ISNUMBER(H2134)),E2134/H2134-1,"")</f>
        <v>-0.82208939594821695</v>
      </c>
      <c r="L2134"/>
      <c r="M2134"/>
      <c r="N2134" s="2">
        <v>43208</v>
      </c>
      <c r="O2134" s="21">
        <v>270.69000244140625</v>
      </c>
      <c r="P2134" s="21">
        <v>271.29998779296875</v>
      </c>
      <c r="Q2134" s="21">
        <v>269.8699951171875</v>
      </c>
      <c r="R2134" s="21">
        <v>270.3900146484375</v>
      </c>
      <c r="S2134">
        <v>57303900</v>
      </c>
      <c r="T2134" s="16">
        <f>(SP500_Data[[#This Row],[Close]]-R2135)/R2135</f>
        <v>7.4026501803901835E-4</v>
      </c>
      <c r="U2134" s="21">
        <v>97307400</v>
      </c>
    </row>
    <row r="2135" spans="1:21" x14ac:dyDescent="0.25">
      <c r="A2135" s="2">
        <v>43207</v>
      </c>
      <c r="B2135" s="21">
        <v>95</v>
      </c>
      <c r="C2135" s="21">
        <v>96.540000915527344</v>
      </c>
      <c r="D2135" s="21">
        <v>94.879997253417955</v>
      </c>
      <c r="E2135" s="21">
        <v>96.069999694824219</v>
      </c>
      <c r="F2135" s="16">
        <f>(StockData[[#This Row],[Close]]-E2136)/E2136</f>
        <v>2.0176293541709554E-2</v>
      </c>
      <c r="G2135" s="21">
        <v>26771000</v>
      </c>
      <c r="H2135" s="21">
        <f>IF(ISNUMBER(E2135),MAX($E$2:E2135),"")</f>
        <v>542.07000732421875</v>
      </c>
      <c r="I2135" s="21">
        <f>IF(AND(ISNUMBER(E2135),ISNUMBER(H2135)),E2135/H2135-1,"")</f>
        <v>-0.8227719696777771</v>
      </c>
      <c r="L2135"/>
      <c r="M2135"/>
      <c r="N2135" s="2">
        <v>43207</v>
      </c>
      <c r="O2135" s="21">
        <v>269.32998657226563</v>
      </c>
      <c r="P2135" s="21">
        <v>270.8699951171875</v>
      </c>
      <c r="Q2135" s="21">
        <v>268.75</v>
      </c>
      <c r="R2135" s="21">
        <v>270.19000244140625</v>
      </c>
      <c r="S2135">
        <v>64682000</v>
      </c>
      <c r="T2135" s="16">
        <f>(SP500_Data[[#This Row],[Close]]-R2136)/R2136</f>
        <v>1.0698447659434177E-2</v>
      </c>
      <c r="U2135" s="21">
        <v>139083200</v>
      </c>
    </row>
    <row r="2136" spans="1:21" x14ac:dyDescent="0.25">
      <c r="A2136" s="2">
        <v>43206</v>
      </c>
      <c r="B2136" s="21">
        <v>94.069999694824219</v>
      </c>
      <c r="C2136" s="21">
        <v>94.660003662109375</v>
      </c>
      <c r="D2136" s="21">
        <v>93.419998168945327</v>
      </c>
      <c r="E2136" s="21">
        <v>94.169998168945327</v>
      </c>
      <c r="F2136" s="16">
        <f>(StockData[[#This Row],[Close]]-E2137)/E2137</f>
        <v>1.1710317108384428E-2</v>
      </c>
      <c r="G2136" s="21">
        <v>20288100</v>
      </c>
      <c r="H2136" s="21">
        <f>IF(ISNUMBER(E2136),MAX($E$2:E2136),"")</f>
        <v>542.07000732421875</v>
      </c>
      <c r="I2136" s="21">
        <f>IF(AND(ISNUMBER(E2136),ISNUMBER(H2136)),E2136/H2136-1,"")</f>
        <v>-0.82627705481476477</v>
      </c>
      <c r="L2136"/>
      <c r="M2136"/>
      <c r="N2136" s="2">
        <v>43206</v>
      </c>
      <c r="O2136" s="21">
        <v>267</v>
      </c>
      <c r="P2136" s="21">
        <v>268.20001220703125</v>
      </c>
      <c r="Q2136" s="21">
        <v>266.07000732421875</v>
      </c>
      <c r="R2136" s="21">
        <v>267.32998657226563</v>
      </c>
      <c r="S2136">
        <v>63405300</v>
      </c>
      <c r="T2136" s="16">
        <f>(SP500_Data[[#This Row],[Close]]-R2137)/R2137</f>
        <v>8.2217338335384919E-3</v>
      </c>
      <c r="U2136" s="21">
        <v>176855100</v>
      </c>
    </row>
    <row r="2137" spans="1:21" x14ac:dyDescent="0.25">
      <c r="A2137" s="2">
        <v>43203</v>
      </c>
      <c r="B2137" s="21">
        <v>94.050003051757798</v>
      </c>
      <c r="C2137" s="21">
        <v>94.180000305175781</v>
      </c>
      <c r="D2137" s="21">
        <v>92.440002441406236</v>
      </c>
      <c r="E2137" s="21">
        <v>93.080001831054673</v>
      </c>
      <c r="F2137" s="16">
        <f>(StockData[[#This Row],[Close]]-E2138)/E2138</f>
        <v>-5.3430219087052229E-3</v>
      </c>
      <c r="G2137" s="21">
        <v>23346100</v>
      </c>
      <c r="H2137" s="21">
        <f>IF(ISNUMBER(E2137),MAX($E$2:E2137),"")</f>
        <v>542.07000732421875</v>
      </c>
      <c r="I2137" s="21">
        <f>IF(AND(ISNUMBER(E2137),ISNUMBER(H2137)),E2137/H2137-1,"")</f>
        <v>-0.8282878584437483</v>
      </c>
      <c r="L2137"/>
      <c r="M2137"/>
      <c r="N2137" s="2">
        <v>43203</v>
      </c>
      <c r="O2137" s="21">
        <v>267.41000366210938</v>
      </c>
      <c r="P2137" s="21">
        <v>267.54000854492188</v>
      </c>
      <c r="Q2137" s="21">
        <v>264.010009765625</v>
      </c>
      <c r="R2137" s="21">
        <v>265.14999389648438</v>
      </c>
      <c r="S2137">
        <v>85079200</v>
      </c>
      <c r="T2137" s="16">
        <f>(SP500_Data[[#This Row],[Close]]-R2138)/R2138</f>
        <v>-2.9330981866638882E-3</v>
      </c>
      <c r="U2137" s="21">
        <v>121907800</v>
      </c>
    </row>
    <row r="2138" spans="1:21" x14ac:dyDescent="0.25">
      <c r="A2138" s="2">
        <v>43202</v>
      </c>
      <c r="B2138" s="21">
        <v>92.430000305175781</v>
      </c>
      <c r="C2138" s="21">
        <v>94.160003662109375</v>
      </c>
      <c r="D2138" s="21">
        <v>92.430000305175781</v>
      </c>
      <c r="E2138" s="21">
        <v>93.580001831054673</v>
      </c>
      <c r="F2138" s="16">
        <f>(StockData[[#This Row],[Close]]-E2139)/E2139</f>
        <v>1.872415860303496E-2</v>
      </c>
      <c r="G2138" s="21">
        <v>26758900</v>
      </c>
      <c r="H2138" s="21">
        <f>IF(ISNUMBER(E2138),MAX($E$2:E2138),"")</f>
        <v>542.07000732421875</v>
      </c>
      <c r="I2138" s="21">
        <f>IF(AND(ISNUMBER(E2138),ISNUMBER(H2138)),E2138/H2138-1,"")</f>
        <v>-0.82736546835899127</v>
      </c>
      <c r="L2138"/>
      <c r="M2138"/>
      <c r="N2138" s="2">
        <v>43202</v>
      </c>
      <c r="O2138" s="21">
        <v>265.260009765625</v>
      </c>
      <c r="P2138" s="21">
        <v>267</v>
      </c>
      <c r="Q2138" s="21">
        <v>265.05999755859375</v>
      </c>
      <c r="R2138" s="21">
        <v>265.92999267578125</v>
      </c>
      <c r="S2138">
        <v>68890500</v>
      </c>
      <c r="T2138" s="16">
        <f>(SP500_Data[[#This Row],[Close]]-R2139)/R2139</f>
        <v>8.227111123041279E-3</v>
      </c>
      <c r="U2138" s="21">
        <v>99099200</v>
      </c>
    </row>
    <row r="2139" spans="1:21" x14ac:dyDescent="0.25">
      <c r="A2139" s="2">
        <v>43201</v>
      </c>
      <c r="B2139" s="21">
        <v>92.010002136230483</v>
      </c>
      <c r="C2139" s="21">
        <v>93.290000915527344</v>
      </c>
      <c r="D2139" s="21">
        <v>91.480003356933594</v>
      </c>
      <c r="E2139" s="21">
        <v>91.860000610351563</v>
      </c>
      <c r="F2139" s="16">
        <f>(StockData[[#This Row],[Close]]-E2140)/E2140</f>
        <v>-1.098187632675513E-2</v>
      </c>
      <c r="G2139" s="21">
        <v>24872100</v>
      </c>
      <c r="H2139" s="21">
        <f>IF(ISNUMBER(E2139),MAX($E$2:E2139),"")</f>
        <v>542.07000732421875</v>
      </c>
      <c r="I2139" s="21">
        <f>IF(AND(ISNUMBER(E2139),ISNUMBER(H2139)),E2139/H2139-1,"")</f>
        <v>-0.83053849250248413</v>
      </c>
      <c r="L2139"/>
      <c r="M2139"/>
      <c r="N2139" s="2">
        <v>43201</v>
      </c>
      <c r="O2139" s="21">
        <v>263.47000122070313</v>
      </c>
      <c r="P2139" s="21">
        <v>265.6400146484375</v>
      </c>
      <c r="Q2139" s="21">
        <v>263.3900146484375</v>
      </c>
      <c r="R2139" s="21">
        <v>263.760009765625</v>
      </c>
      <c r="S2139">
        <v>91140200</v>
      </c>
      <c r="T2139" s="16">
        <f>(SP500_Data[[#This Row],[Close]]-R2140)/R2140</f>
        <v>-5.2422559413749428E-3</v>
      </c>
      <c r="U2139" s="21">
        <v>86491400</v>
      </c>
    </row>
    <row r="2140" spans="1:21" x14ac:dyDescent="0.25">
      <c r="A2140" s="2">
        <v>43200</v>
      </c>
      <c r="B2140" s="21">
        <v>92.389999389648438</v>
      </c>
      <c r="C2140" s="21">
        <v>93.279998779296875</v>
      </c>
      <c r="D2140" s="21">
        <v>91.639999389648438</v>
      </c>
      <c r="E2140" s="21">
        <v>92.879997253417955</v>
      </c>
      <c r="F2140" s="16">
        <f>(StockData[[#This Row],[Close]]-E2141)/E2141</f>
        <v>2.3245573299387399E-2</v>
      </c>
      <c r="G2140" s="21">
        <v>26812000</v>
      </c>
      <c r="H2140" s="21">
        <f>IF(ISNUMBER(E2140),MAX($E$2:E2140),"")</f>
        <v>542.07000732421875</v>
      </c>
      <c r="I2140" s="21">
        <f>IF(AND(ISNUMBER(E2140),ISNUMBER(H2140)),E2140/H2140-1,"")</f>
        <v>-0.82865682292238452</v>
      </c>
      <c r="L2140"/>
      <c r="M2140"/>
      <c r="N2140" s="2">
        <v>43200</v>
      </c>
      <c r="O2140" s="21">
        <v>264.26998901367188</v>
      </c>
      <c r="P2140" s="21">
        <v>266.04000854492188</v>
      </c>
      <c r="Q2140" s="21">
        <v>262.98001098632813</v>
      </c>
      <c r="R2140" s="21">
        <v>265.14999389648438</v>
      </c>
      <c r="S2140">
        <v>103529000</v>
      </c>
      <c r="T2140" s="16">
        <f>(SP500_Data[[#This Row],[Close]]-R2141)/R2141</f>
        <v>1.5900359756645114E-2</v>
      </c>
      <c r="U2140" s="21">
        <v>92766400</v>
      </c>
    </row>
    <row r="2141" spans="1:21" x14ac:dyDescent="0.25">
      <c r="A2141" s="2">
        <v>43199</v>
      </c>
      <c r="B2141" s="21">
        <v>91.040000915527344</v>
      </c>
      <c r="C2141" s="21">
        <v>93.169998168945327</v>
      </c>
      <c r="D2141" s="21">
        <v>90.620002746582045</v>
      </c>
      <c r="E2141" s="21">
        <v>90.769996643066406</v>
      </c>
      <c r="F2141" s="16">
        <f>(StockData[[#This Row],[Close]]-E2142)/E2142</f>
        <v>5.9846311209442891E-3</v>
      </c>
      <c r="G2141" s="21">
        <v>31533900</v>
      </c>
      <c r="H2141" s="21">
        <f>IF(ISNUMBER(E2141),MAX($E$2:E2141),"")</f>
        <v>542.07000732421875</v>
      </c>
      <c r="I2141" s="21">
        <f>IF(AND(ISNUMBER(E2141),ISNUMBER(H2141)),E2141/H2141-1,"")</f>
        <v>-0.8325493102060233</v>
      </c>
      <c r="L2141"/>
      <c r="M2141"/>
      <c r="N2141" s="2">
        <v>43199</v>
      </c>
      <c r="O2141" s="21">
        <v>261.3699951171875</v>
      </c>
      <c r="P2141" s="21">
        <v>264.83999633789063</v>
      </c>
      <c r="Q2141" s="21">
        <v>259.94000244140625</v>
      </c>
      <c r="R2141" s="21">
        <v>261</v>
      </c>
      <c r="S2141">
        <v>105442900</v>
      </c>
      <c r="T2141" s="16">
        <f>(SP500_Data[[#This Row],[Close]]-R2142)/R2142</f>
        <v>4.9283796907469059E-3</v>
      </c>
      <c r="U2141" s="21">
        <v>110511300</v>
      </c>
    </row>
    <row r="2142" spans="1:21" x14ac:dyDescent="0.25">
      <c r="A2142" s="2">
        <v>43196</v>
      </c>
      <c r="B2142" s="21">
        <v>91.489997863769517</v>
      </c>
      <c r="C2142" s="21">
        <v>92.459999084472656</v>
      </c>
      <c r="D2142" s="21">
        <v>89.480003356933594</v>
      </c>
      <c r="E2142" s="21">
        <v>90.230003356933594</v>
      </c>
      <c r="F2142" s="16">
        <f>(StockData[[#This Row],[Close]]-E2143)/E2143</f>
        <v>-2.3273370430900435E-2</v>
      </c>
      <c r="G2142" s="21">
        <v>38026000</v>
      </c>
      <c r="H2142" s="21">
        <f>IF(ISNUMBER(E2142),MAX($E$2:E2142),"")</f>
        <v>542.07000732421875</v>
      </c>
      <c r="I2142" s="21">
        <f>IF(AND(ISNUMBER(E2142),ISNUMBER(H2142)),E2142/H2142-1,"")</f>
        <v>-0.83354547911195187</v>
      </c>
      <c r="L2142"/>
      <c r="M2142"/>
      <c r="N2142" s="2">
        <v>43196</v>
      </c>
      <c r="O2142" s="21">
        <v>263.42001342773438</v>
      </c>
      <c r="P2142" s="21">
        <v>265.1099853515625</v>
      </c>
      <c r="Q2142" s="21">
        <v>258</v>
      </c>
      <c r="R2142" s="21">
        <v>259.72000122070313</v>
      </c>
      <c r="S2142">
        <v>179521200</v>
      </c>
      <c r="T2142" s="16">
        <f>(SP500_Data[[#This Row],[Close]]-R2143)/R2143</f>
        <v>-2.2285849650961826E-2</v>
      </c>
      <c r="U2142" s="21">
        <v>98883700</v>
      </c>
    </row>
    <row r="2143" spans="1:21" x14ac:dyDescent="0.25">
      <c r="A2143" s="2">
        <v>43195</v>
      </c>
      <c r="B2143" s="21">
        <v>92.440002441406236</v>
      </c>
      <c r="C2143" s="21">
        <v>93.069999694824219</v>
      </c>
      <c r="D2143" s="21">
        <v>91.400001525878906</v>
      </c>
      <c r="E2143" s="21">
        <v>92.379997253417955</v>
      </c>
      <c r="F2143" s="16">
        <f>(StockData[[#This Row],[Close]]-E2144)/E2144</f>
        <v>5.4148620569468653E-4</v>
      </c>
      <c r="G2143" s="21">
        <v>29771900</v>
      </c>
      <c r="H2143" s="21">
        <f>IF(ISNUMBER(E2143),MAX($E$2:E2143),"")</f>
        <v>542.07000732421875</v>
      </c>
      <c r="I2143" s="21">
        <f>IF(AND(ISNUMBER(E2143),ISNUMBER(H2143)),E2143/H2143-1,"")</f>
        <v>-0.82957921300714144</v>
      </c>
      <c r="L2143"/>
      <c r="M2143"/>
      <c r="N2143" s="2">
        <v>43195</v>
      </c>
      <c r="O2143" s="21">
        <v>265.54998779296875</v>
      </c>
      <c r="P2143" s="21">
        <v>266.6400146484375</v>
      </c>
      <c r="Q2143" s="21">
        <v>264.32000732421875</v>
      </c>
      <c r="R2143" s="21">
        <v>265.6400146484375</v>
      </c>
      <c r="S2143">
        <v>82652600</v>
      </c>
      <c r="T2143" s="16">
        <f>(SP500_Data[[#This Row],[Close]]-R2144)/R2144</f>
        <v>7.8920060294101636E-3</v>
      </c>
      <c r="U2143" s="21">
        <v>86369700</v>
      </c>
    </row>
    <row r="2144" spans="1:21" x14ac:dyDescent="0.25">
      <c r="A2144" s="2">
        <v>43194</v>
      </c>
      <c r="B2144" s="21">
        <v>87.849998474121094</v>
      </c>
      <c r="C2144" s="21">
        <v>92.760002136230483</v>
      </c>
      <c r="D2144" s="21">
        <v>87.730003356933594</v>
      </c>
      <c r="E2144" s="21">
        <v>92.330001831054673</v>
      </c>
      <c r="F2144" s="16">
        <f>(StockData[[#This Row],[Close]]-E2145)/E2145</f>
        <v>2.9205247724002004E-2</v>
      </c>
      <c r="G2144" s="21">
        <v>35560000</v>
      </c>
      <c r="H2144" s="21">
        <f>IF(ISNUMBER(E2144),MAX($E$2:E2144),"")</f>
        <v>542.07000732421875</v>
      </c>
      <c r="I2144" s="21">
        <f>IF(AND(ISNUMBER(E2144),ISNUMBER(H2144)),E2144/H2144-1,"")</f>
        <v>-0.82967144357088374</v>
      </c>
      <c r="L2144"/>
      <c r="M2144"/>
      <c r="N2144" s="2">
        <v>43194</v>
      </c>
      <c r="O2144" s="21">
        <v>256.75</v>
      </c>
      <c r="P2144" s="21">
        <v>264.3599853515625</v>
      </c>
      <c r="Q2144" s="21">
        <v>256.60000610351563</v>
      </c>
      <c r="R2144" s="21">
        <v>263.55999755859375</v>
      </c>
      <c r="S2144">
        <v>123715300</v>
      </c>
      <c r="T2144" s="16">
        <f>(SP500_Data[[#This Row],[Close]]-R2145)/R2145</f>
        <v>1.0699116702327269E-2</v>
      </c>
      <c r="U2144" s="21">
        <v>160420100</v>
      </c>
    </row>
    <row r="2145" spans="1:21" x14ac:dyDescent="0.25">
      <c r="A2145" s="2">
        <v>43193</v>
      </c>
      <c r="B2145" s="21">
        <v>89.580001831054688</v>
      </c>
      <c r="C2145" s="21">
        <v>90.050003051757813</v>
      </c>
      <c r="D2145" s="21">
        <v>87.889999389648438</v>
      </c>
      <c r="E2145" s="21">
        <v>89.709999084472656</v>
      </c>
      <c r="F2145" s="16">
        <f>(StockData[[#This Row],[Close]]-E2146)/E2146</f>
        <v>1.3443317742143865E-2</v>
      </c>
      <c r="G2145" s="21">
        <v>37213800</v>
      </c>
      <c r="H2145" s="21">
        <f>IF(ISNUMBER(E2145),MAX($E$2:E2145),"")</f>
        <v>542.07000732421875</v>
      </c>
      <c r="I2145" s="21">
        <f>IF(AND(ISNUMBER(E2145),ISNUMBER(H2145)),E2145/H2145-1,"")</f>
        <v>-0.8345047726818503</v>
      </c>
      <c r="L2145"/>
      <c r="M2145"/>
      <c r="N2145" s="2">
        <v>43193</v>
      </c>
      <c r="O2145" s="21">
        <v>258.8699951171875</v>
      </c>
      <c r="P2145" s="21">
        <v>261.30999755859375</v>
      </c>
      <c r="Q2145" s="21">
        <v>256.83999633789063</v>
      </c>
      <c r="R2145" s="21">
        <v>260.76998901367188</v>
      </c>
      <c r="S2145">
        <v>119956900</v>
      </c>
      <c r="T2145" s="16">
        <f>(SP500_Data[[#This Row],[Close]]-R2146)/R2146</f>
        <v>1.2816979754235533E-2</v>
      </c>
      <c r="U2145" s="21">
        <v>111200300</v>
      </c>
    </row>
    <row r="2146" spans="1:21" x14ac:dyDescent="0.25">
      <c r="A2146" s="2">
        <v>43192</v>
      </c>
      <c r="B2146" s="21">
        <v>90.470001220703125</v>
      </c>
      <c r="C2146" s="21">
        <v>90.879997253417955</v>
      </c>
      <c r="D2146" s="21">
        <v>87.510002136230469</v>
      </c>
      <c r="E2146" s="21">
        <v>88.519996643066406</v>
      </c>
      <c r="F2146" s="16">
        <f>(StockData[[#This Row],[Close]]-E2147)/E2147</f>
        <v>-3.0130383490146777E-2</v>
      </c>
      <c r="G2146" s="21">
        <v>48515400</v>
      </c>
      <c r="H2146" s="21">
        <f>IF(ISNUMBER(E2146),MAX($E$2:E2146),"")</f>
        <v>542.07000732421875</v>
      </c>
      <c r="I2146" s="21">
        <f>IF(AND(ISNUMBER(E2146),ISNUMBER(H2146)),E2146/H2146-1,"")</f>
        <v>-0.83670006558742971</v>
      </c>
      <c r="L2146"/>
      <c r="M2146"/>
      <c r="N2146" s="2">
        <v>43192</v>
      </c>
      <c r="O2146" s="21">
        <v>262.54998779296875</v>
      </c>
      <c r="P2146" s="21">
        <v>263.1300048828125</v>
      </c>
      <c r="Q2146" s="21">
        <v>254.66999816894531</v>
      </c>
      <c r="R2146" s="21">
        <v>257.47000122070313</v>
      </c>
      <c r="S2146">
        <v>186286300</v>
      </c>
      <c r="T2146" s="16">
        <f>(SP500_Data[[#This Row],[Close]]-R2147)/R2147</f>
        <v>-2.1584620207194819E-2</v>
      </c>
      <c r="U2146" s="21">
        <v>120735700</v>
      </c>
    </row>
    <row r="2147" spans="1:21" x14ac:dyDescent="0.25">
      <c r="A2147" s="2">
        <v>43188</v>
      </c>
      <c r="B2147" s="21">
        <v>90.180000305175781</v>
      </c>
      <c r="C2147" s="21">
        <v>92.290000915527344</v>
      </c>
      <c r="D2147" s="21">
        <v>88.400001525878906</v>
      </c>
      <c r="E2147" s="21">
        <v>91.269996643066406</v>
      </c>
      <c r="F2147" s="16">
        <f>(StockData[[#This Row],[Close]]-E2148)/E2148</f>
        <v>2.1031404701359429E-2</v>
      </c>
      <c r="G2147" s="21">
        <v>45867500</v>
      </c>
      <c r="H2147" s="21">
        <f>IF(ISNUMBER(E2147),MAX($E$2:E2147),"")</f>
        <v>542.07000732421875</v>
      </c>
      <c r="I2147" s="21">
        <f>IF(AND(ISNUMBER(E2147),ISNUMBER(H2147)),E2147/H2147-1,"")</f>
        <v>-0.83162692012126638</v>
      </c>
      <c r="L2147"/>
      <c r="M2147"/>
      <c r="N2147" s="2">
        <v>43188</v>
      </c>
      <c r="O2147" s="21">
        <v>261.1199951171875</v>
      </c>
      <c r="P2147" s="21">
        <v>265.260009765625</v>
      </c>
      <c r="Q2147" s="21">
        <v>259.83999633789063</v>
      </c>
      <c r="R2147" s="21">
        <v>263.14999389648438</v>
      </c>
      <c r="S2147">
        <v>111601600</v>
      </c>
      <c r="T2147" s="16">
        <f>(SP500_Data[[#This Row],[Close]]-R2148)/R2148</f>
        <v>1.2777614193099947E-2</v>
      </c>
      <c r="U2147" s="21">
        <v>81223600</v>
      </c>
    </row>
    <row r="2148" spans="1:21" x14ac:dyDescent="0.25">
      <c r="A2148" s="2">
        <v>43187</v>
      </c>
      <c r="B2148" s="21">
        <v>89.819999694824219</v>
      </c>
      <c r="C2148" s="21">
        <v>91.230003356933594</v>
      </c>
      <c r="D2148" s="21">
        <v>88.870002746582031</v>
      </c>
      <c r="E2148" s="21">
        <v>89.389999389648438</v>
      </c>
      <c r="F2148" s="16">
        <f>(StockData[[#This Row],[Close]]-E2149)/E2149</f>
        <v>-8.9417491855555364E-4</v>
      </c>
      <c r="G2148" s="21">
        <v>52501100</v>
      </c>
      <c r="H2148" s="21">
        <f>IF(ISNUMBER(E2148),MAX($E$2:E2148),"")</f>
        <v>542.07000732421875</v>
      </c>
      <c r="I2148" s="21">
        <f>IF(AND(ISNUMBER(E2148),ISNUMBER(H2148)),E2148/H2148-1,"")</f>
        <v>-0.83509510177311252</v>
      </c>
      <c r="L2148"/>
      <c r="M2148"/>
      <c r="N2148" s="2">
        <v>43187</v>
      </c>
      <c r="O2148" s="21">
        <v>260.75</v>
      </c>
      <c r="P2148" s="21">
        <v>262.6400146484375</v>
      </c>
      <c r="Q2148" s="21">
        <v>258.57998657226563</v>
      </c>
      <c r="R2148" s="21">
        <v>259.82998657226563</v>
      </c>
      <c r="S2148">
        <v>146452300</v>
      </c>
      <c r="T2148" s="16">
        <f>(SP500_Data[[#This Row],[Close]]-R2149)/R2149</f>
        <v>-2.9547947552393096E-3</v>
      </c>
      <c r="U2148" s="21">
        <v>143736000</v>
      </c>
    </row>
    <row r="2149" spans="1:21" x14ac:dyDescent="0.25">
      <c r="A2149" s="2">
        <v>43186</v>
      </c>
      <c r="B2149" s="21">
        <v>94.940002441406236</v>
      </c>
      <c r="C2149" s="21">
        <v>95.139999389648438</v>
      </c>
      <c r="D2149" s="21">
        <v>88.510002136230469</v>
      </c>
      <c r="E2149" s="21">
        <v>89.470001220703125</v>
      </c>
      <c r="F2149" s="16">
        <f>(StockData[[#This Row],[Close]]-E2150)/E2150</f>
        <v>-4.5958601137721884E-2</v>
      </c>
      <c r="G2149" s="21">
        <v>56569000</v>
      </c>
      <c r="H2149" s="21">
        <f>IF(ISNUMBER(E2149),MAX($E$2:E2149),"")</f>
        <v>542.07000732421875</v>
      </c>
      <c r="I2149" s="21">
        <f>IF(AND(ISNUMBER(E2149),ISNUMBER(H2149)),E2149/H2149-1,"")</f>
        <v>-0.83494751598165806</v>
      </c>
      <c r="L2149"/>
      <c r="M2149"/>
      <c r="N2149" s="2">
        <v>43186</v>
      </c>
      <c r="O2149" s="21">
        <v>266.17001342773438</v>
      </c>
      <c r="P2149" s="21">
        <v>266.76998901367188</v>
      </c>
      <c r="Q2149" s="21">
        <v>258.83999633789063</v>
      </c>
      <c r="R2149" s="21">
        <v>260.60000610351563</v>
      </c>
      <c r="S2149">
        <v>129941400</v>
      </c>
      <c r="T2149" s="16">
        <f>(SP500_Data[[#This Row],[Close]]-R2150)/R2150</f>
        <v>-1.7011729083181038E-2</v>
      </c>
      <c r="U2149" s="21">
        <v>283565300</v>
      </c>
    </row>
    <row r="2150" spans="1:21" x14ac:dyDescent="0.25">
      <c r="A2150" s="2">
        <v>43185</v>
      </c>
      <c r="B2150" s="21">
        <v>90.610000610351563</v>
      </c>
      <c r="C2150" s="21">
        <v>94</v>
      </c>
      <c r="D2150" s="21">
        <v>90.400001525878906</v>
      </c>
      <c r="E2150" s="21">
        <v>93.779998779296875</v>
      </c>
      <c r="F2150" s="16">
        <f>(StockData[[#This Row],[Close]]-E2151)/E2151</f>
        <v>7.5705419259206624E-2</v>
      </c>
      <c r="G2150" s="21">
        <v>56396800</v>
      </c>
      <c r="H2150" s="21">
        <f>IF(ISNUMBER(E2150),MAX($E$2:E2150),"")</f>
        <v>542.07000732421875</v>
      </c>
      <c r="I2150" s="21">
        <f>IF(AND(ISNUMBER(E2150),ISNUMBER(H2150)),E2150/H2150-1,"")</f>
        <v>-0.8269965179549108</v>
      </c>
      <c r="L2150"/>
      <c r="M2150"/>
      <c r="N2150" s="2">
        <v>43185</v>
      </c>
      <c r="O2150" s="21">
        <v>262.1300048828125</v>
      </c>
      <c r="P2150" s="21">
        <v>265.42999267578125</v>
      </c>
      <c r="Q2150" s="21">
        <v>259.41000366210938</v>
      </c>
      <c r="R2150" s="21">
        <v>265.1099853515625</v>
      </c>
      <c r="S2150">
        <v>141956100</v>
      </c>
      <c r="T2150" s="16">
        <f>(SP500_Data[[#This Row],[Close]]-R2151)/R2151</f>
        <v>2.7359030779175716E-2</v>
      </c>
      <c r="U2150" s="21">
        <v>246449500</v>
      </c>
    </row>
    <row r="2151" spans="1:21" x14ac:dyDescent="0.25">
      <c r="A2151" s="2">
        <v>43182</v>
      </c>
      <c r="B2151" s="21">
        <v>89.5</v>
      </c>
      <c r="C2151" s="21">
        <v>90.459999084472656</v>
      </c>
      <c r="D2151" s="21">
        <v>87.080001831054688</v>
      </c>
      <c r="E2151" s="21">
        <v>87.180000305175781</v>
      </c>
      <c r="F2151" s="16">
        <f>(StockData[[#This Row],[Close]]-E2152)/E2152</f>
        <v>-2.9067831425984719E-2</v>
      </c>
      <c r="G2151" s="21">
        <v>44068900</v>
      </c>
      <c r="H2151" s="21">
        <f>IF(ISNUMBER(E2151),MAX($E$2:E2151),"")</f>
        <v>542.07000732421875</v>
      </c>
      <c r="I2151" s="21">
        <f>IF(AND(ISNUMBER(E2151),ISNUMBER(H2151)),E2151/H2151-1,"")</f>
        <v>-0.83917206425879165</v>
      </c>
      <c r="L2151"/>
      <c r="M2151"/>
      <c r="N2151" s="2">
        <v>43182</v>
      </c>
      <c r="O2151" s="21">
        <v>264.17001342773438</v>
      </c>
      <c r="P2151" s="21">
        <v>264.54000854492188</v>
      </c>
      <c r="Q2151" s="21">
        <v>257.82998657226563</v>
      </c>
      <c r="R2151" s="21">
        <v>258.04998779296875</v>
      </c>
      <c r="S2151">
        <v>183534800</v>
      </c>
      <c r="T2151" s="16">
        <f>(SP500_Data[[#This Row],[Close]]-R2152)/R2152</f>
        <v>-2.1314618077743375E-2</v>
      </c>
      <c r="U2151" s="21">
        <v>167376100</v>
      </c>
    </row>
    <row r="2152" spans="1:21" x14ac:dyDescent="0.25">
      <c r="A2152" s="2">
        <v>43181</v>
      </c>
      <c r="B2152" s="21">
        <v>91.269996643066406</v>
      </c>
      <c r="C2152" s="21">
        <v>91.75</v>
      </c>
      <c r="D2152" s="21">
        <v>89.660003662109375</v>
      </c>
      <c r="E2152" s="21">
        <v>89.790000915527344</v>
      </c>
      <c r="F2152" s="16">
        <f>(StockData[[#This Row],[Close]]-E2153)/E2153</f>
        <v>-2.9087395585659544E-2</v>
      </c>
      <c r="G2152" s="21">
        <v>38604700</v>
      </c>
      <c r="H2152" s="21">
        <f>IF(ISNUMBER(E2152),MAX($E$2:E2152),"")</f>
        <v>542.07000732421875</v>
      </c>
      <c r="I2152" s="21">
        <f>IF(AND(ISNUMBER(E2152),ISNUMBER(H2152)),E2152/H2152-1,"")</f>
        <v>-0.83435718689039584</v>
      </c>
      <c r="L2152"/>
      <c r="M2152"/>
      <c r="N2152" s="2">
        <v>43181</v>
      </c>
      <c r="O2152" s="21">
        <v>267.91000366210938</v>
      </c>
      <c r="P2152" s="21">
        <v>268.8699951171875</v>
      </c>
      <c r="Q2152" s="21">
        <v>263.3599853515625</v>
      </c>
      <c r="R2152" s="21">
        <v>263.67001342773438</v>
      </c>
      <c r="S2152">
        <v>148785900</v>
      </c>
      <c r="T2152" s="16">
        <f>(SP500_Data[[#This Row],[Close]]-R2153)/R2153</f>
        <v>-2.499715057919415E-2</v>
      </c>
      <c r="U2152" s="21">
        <v>355026800</v>
      </c>
    </row>
    <row r="2153" spans="1:21" x14ac:dyDescent="0.25">
      <c r="A2153" s="2">
        <v>43180</v>
      </c>
      <c r="B2153" s="21">
        <v>92.930000305175781</v>
      </c>
      <c r="C2153" s="21">
        <v>94.050003051757798</v>
      </c>
      <c r="D2153" s="21">
        <v>92.209999084472656</v>
      </c>
      <c r="E2153" s="21">
        <v>92.480003356933594</v>
      </c>
      <c r="F2153" s="16">
        <f>(StockData[[#This Row],[Close]]-E2154)/E2154</f>
        <v>-6.9794257022863324E-3</v>
      </c>
      <c r="G2153" s="21">
        <v>24457100</v>
      </c>
      <c r="H2153" s="21">
        <f>IF(ISNUMBER(E2153),MAX($E$2:E2153),"")</f>
        <v>542.07000732421875</v>
      </c>
      <c r="I2153" s="21">
        <f>IF(AND(ISNUMBER(E2153),ISNUMBER(H2153)),E2153/H2153-1,"")</f>
        <v>-0.82939472373054546</v>
      </c>
      <c r="L2153"/>
      <c r="M2153"/>
      <c r="N2153" s="2">
        <v>43180</v>
      </c>
      <c r="O2153" s="21">
        <v>270.89999389648438</v>
      </c>
      <c r="P2153" s="21">
        <v>273.26998901367188</v>
      </c>
      <c r="Q2153" s="21">
        <v>270.19000244140625</v>
      </c>
      <c r="R2153" s="21">
        <v>270.42999267578125</v>
      </c>
      <c r="S2153">
        <v>78709600</v>
      </c>
      <c r="T2153" s="16">
        <f>(SP500_Data[[#This Row],[Close]]-R2154)/R2154</f>
        <v>-1.9192452770685105E-3</v>
      </c>
      <c r="U2153" s="21">
        <v>294681800</v>
      </c>
    </row>
    <row r="2154" spans="1:21" x14ac:dyDescent="0.25">
      <c r="A2154" s="2">
        <v>43179</v>
      </c>
      <c r="B2154" s="21">
        <v>93.050003051757798</v>
      </c>
      <c r="C2154" s="21">
        <v>93.769996643066406</v>
      </c>
      <c r="D2154" s="21">
        <v>93</v>
      </c>
      <c r="E2154" s="21">
        <v>93.129997253417955</v>
      </c>
      <c r="F2154" s="16">
        <f>(StockData[[#This Row],[Close]]-E2155)/E2155</f>
        <v>2.5836781714551516E-3</v>
      </c>
      <c r="G2154" s="21">
        <v>23075200</v>
      </c>
      <c r="H2154" s="21">
        <f>IF(ISNUMBER(E2154),MAX($E$2:E2154),"")</f>
        <v>542.07000732421875</v>
      </c>
      <c r="I2154" s="21">
        <f>IF(AND(ISNUMBER(E2154),ISNUMBER(H2154)),E2154/H2154-1,"")</f>
        <v>-0.828195627880006</v>
      </c>
      <c r="L2154"/>
      <c r="M2154"/>
      <c r="N2154" s="2">
        <v>43179</v>
      </c>
      <c r="O2154" s="21">
        <v>270.94000244140625</v>
      </c>
      <c r="P2154" s="21">
        <v>271.67001342773438</v>
      </c>
      <c r="Q2154" s="21">
        <v>270.17999267578125</v>
      </c>
      <c r="R2154" s="21">
        <v>270.95001220703125</v>
      </c>
      <c r="S2154">
        <v>59757300</v>
      </c>
      <c r="T2154" s="16">
        <f>(SP500_Data[[#This Row],[Close]]-R2155)/R2155</f>
        <v>1.700698692242359E-3</v>
      </c>
      <c r="U2154" s="21">
        <v>173174800</v>
      </c>
    </row>
    <row r="2155" spans="1:21" x14ac:dyDescent="0.25">
      <c r="A2155" s="2">
        <v>43178</v>
      </c>
      <c r="B2155" s="21">
        <v>93.739997863769517</v>
      </c>
      <c r="C2155" s="21">
        <v>93.900001525878906</v>
      </c>
      <c r="D2155" s="21">
        <v>92.110000610351563</v>
      </c>
      <c r="E2155" s="21">
        <v>92.889999389648438</v>
      </c>
      <c r="F2155" s="16">
        <f>(StockData[[#This Row],[Close]]-E2156)/E2156</f>
        <v>-1.8076100550260009E-2</v>
      </c>
      <c r="G2155" s="21">
        <v>33344100</v>
      </c>
      <c r="H2155" s="21">
        <f>IF(ISNUMBER(E2155),MAX($E$2:E2155),"")</f>
        <v>542.07000732421875</v>
      </c>
      <c r="I2155" s="21">
        <f>IF(AND(ISNUMBER(E2155),ISNUMBER(H2155)),E2155/H2155-1,"")</f>
        <v>-0.82863837117981376</v>
      </c>
      <c r="L2155"/>
      <c r="M2155"/>
      <c r="N2155" s="2">
        <v>43178</v>
      </c>
      <c r="O2155" s="21">
        <v>273.35000610351563</v>
      </c>
      <c r="P2155" s="21">
        <v>274.39999389648438</v>
      </c>
      <c r="Q2155" s="21">
        <v>268.6199951171875</v>
      </c>
      <c r="R2155" s="21">
        <v>270.489990234375</v>
      </c>
      <c r="S2155">
        <v>109208400</v>
      </c>
      <c r="T2155" s="16">
        <f>(SP500_Data[[#This Row],[Close]]-R2156)/R2156</f>
        <v>-1.3530349407333523E-2</v>
      </c>
      <c r="U2155" s="21">
        <v>90102500</v>
      </c>
    </row>
    <row r="2156" spans="1:21" x14ac:dyDescent="0.25">
      <c r="A2156" s="2">
        <v>43175</v>
      </c>
      <c r="B2156" s="21">
        <v>94.680000305175781</v>
      </c>
      <c r="C2156" s="21">
        <v>95.379997253417955</v>
      </c>
      <c r="D2156" s="21">
        <v>93.919998168945327</v>
      </c>
      <c r="E2156" s="21">
        <v>94.599998474121094</v>
      </c>
      <c r="F2156" s="16">
        <f>(StockData[[#This Row],[Close]]-E2157)/E2157</f>
        <v>4.4595260945463275E-3</v>
      </c>
      <c r="G2156" s="21">
        <v>49081300</v>
      </c>
      <c r="H2156" s="21">
        <f>IF(ISNUMBER(E2156),MAX($E$2:E2156),"")</f>
        <v>542.07000732421875</v>
      </c>
      <c r="I2156" s="21">
        <f>IF(AND(ISNUMBER(E2156),ISNUMBER(H2156)),E2156/H2156-1,"")</f>
        <v>-0.82548379877889155</v>
      </c>
      <c r="L2156"/>
      <c r="M2156"/>
      <c r="N2156" s="2">
        <v>43175</v>
      </c>
      <c r="O2156" s="21">
        <v>274.5</v>
      </c>
      <c r="P2156" s="21">
        <v>275.3900146484375</v>
      </c>
      <c r="Q2156" s="21">
        <v>274.1400146484375</v>
      </c>
      <c r="R2156" s="21">
        <v>274.20001220703125</v>
      </c>
      <c r="S2156">
        <v>100343700</v>
      </c>
      <c r="T2156" s="16">
        <f>(SP500_Data[[#This Row],[Close]]-R2157)/R2157</f>
        <v>-2.9090465198863638E-3</v>
      </c>
      <c r="U2156" s="21">
        <v>108364800</v>
      </c>
    </row>
    <row r="2157" spans="1:21" x14ac:dyDescent="0.25">
      <c r="A2157" s="2">
        <v>43174</v>
      </c>
      <c r="B2157" s="21">
        <v>93.529998779296875</v>
      </c>
      <c r="C2157" s="21">
        <v>94.580001831054673</v>
      </c>
      <c r="D2157" s="21">
        <v>92.830001831054673</v>
      </c>
      <c r="E2157" s="21">
        <v>94.180000305175781</v>
      </c>
      <c r="F2157" s="16">
        <f>(StockData[[#This Row],[Close]]-E2158)/E2158</f>
        <v>3.5162689016525099E-3</v>
      </c>
      <c r="G2157" s="21">
        <v>27611000</v>
      </c>
      <c r="H2157" s="21">
        <f>IF(ISNUMBER(E2157),MAX($E$2:E2157),"")</f>
        <v>542.07000732421875</v>
      </c>
      <c r="I2157" s="21">
        <f>IF(AND(ISNUMBER(E2157),ISNUMBER(H2157)),E2157/H2157-1,"")</f>
        <v>-0.82625860307219401</v>
      </c>
      <c r="L2157"/>
      <c r="M2157"/>
      <c r="N2157" s="2">
        <v>43174</v>
      </c>
      <c r="O2157" s="21">
        <v>275.8800048828125</v>
      </c>
      <c r="P2157" s="21">
        <v>276.6099853515625</v>
      </c>
      <c r="Q2157" s="21">
        <v>274.42999267578125</v>
      </c>
      <c r="R2157" s="21">
        <v>275</v>
      </c>
      <c r="S2157">
        <v>83433000</v>
      </c>
      <c r="T2157" s="16">
        <f>(SP500_Data[[#This Row],[Close]]-R2158)/R2158</f>
        <v>-1.0896760126060993E-3</v>
      </c>
      <c r="U2157" s="21">
        <v>131796400</v>
      </c>
    </row>
    <row r="2158" spans="1:21" x14ac:dyDescent="0.25">
      <c r="A2158" s="2">
        <v>43173</v>
      </c>
      <c r="B2158" s="21">
        <v>95.120002746582045</v>
      </c>
      <c r="C2158" s="21">
        <v>95.410003662109375</v>
      </c>
      <c r="D2158" s="21">
        <v>93.5</v>
      </c>
      <c r="E2158" s="21">
        <v>93.849998474121094</v>
      </c>
      <c r="F2158" s="16">
        <f>(StockData[[#This Row],[Close]]-E2159)/E2159</f>
        <v>-5.9316297666137515E-3</v>
      </c>
      <c r="G2158" s="21">
        <v>32132000</v>
      </c>
      <c r="H2158" s="21">
        <f>IF(ISNUMBER(E2158),MAX($E$2:E2158),"")</f>
        <v>542.07000732421875</v>
      </c>
      <c r="I2158" s="21">
        <f>IF(AND(ISNUMBER(E2158),ISNUMBER(H2158)),E2158/H2158-1,"")</f>
        <v>-0.82686738390602699</v>
      </c>
      <c r="L2158"/>
      <c r="M2158"/>
      <c r="N2158" s="2">
        <v>43173</v>
      </c>
      <c r="O2158" s="21">
        <v>277.80999755859375</v>
      </c>
      <c r="P2158" s="21">
        <v>278.01998901367188</v>
      </c>
      <c r="Q2158" s="21">
        <v>274.67001342773438</v>
      </c>
      <c r="R2158" s="21">
        <v>275.29998779296875</v>
      </c>
      <c r="S2158">
        <v>105895100</v>
      </c>
      <c r="T2158" s="16">
        <f>(SP500_Data[[#This Row],[Close]]-R2159)/R2159</f>
        <v>-5.1315894097652059E-3</v>
      </c>
      <c r="U2158" s="21">
        <v>90118300</v>
      </c>
    </row>
    <row r="2159" spans="1:21" x14ac:dyDescent="0.25">
      <c r="A2159" s="2">
        <v>43172</v>
      </c>
      <c r="B2159" s="21">
        <v>97</v>
      </c>
      <c r="C2159" s="21">
        <v>97.239997863769517</v>
      </c>
      <c r="D2159" s="21">
        <v>93.970001220703125</v>
      </c>
      <c r="E2159" s="21">
        <v>94.410003662109375</v>
      </c>
      <c r="F2159" s="16">
        <f>(StockData[[#This Row],[Close]]-E2160)/E2160</f>
        <v>-2.438765178076634E-2</v>
      </c>
      <c r="G2159" s="21">
        <v>35387800</v>
      </c>
      <c r="H2159" s="21">
        <f>IF(ISNUMBER(E2159),MAX($E$2:E2159),"")</f>
        <v>542.07000732421875</v>
      </c>
      <c r="I2159" s="21">
        <f>IF(AND(ISNUMBER(E2159),ISNUMBER(H2159)),E2159/H2159-1,"")</f>
        <v>-0.82583429744040127</v>
      </c>
      <c r="L2159"/>
      <c r="M2159"/>
      <c r="N2159" s="2">
        <v>43172</v>
      </c>
      <c r="O2159" s="21">
        <v>279.83999633789063</v>
      </c>
      <c r="P2159" s="21">
        <v>280.41000366210938</v>
      </c>
      <c r="Q2159" s="21">
        <v>276.02999877929688</v>
      </c>
      <c r="R2159" s="21">
        <v>276.72000122070313</v>
      </c>
      <c r="S2159">
        <v>91968900</v>
      </c>
      <c r="T2159" s="16">
        <f>(SP500_Data[[#This Row],[Close]]-R2160)/R2160</f>
        <v>-6.4626880079346584E-3</v>
      </c>
      <c r="U2159" s="21">
        <v>107743100</v>
      </c>
    </row>
    <row r="2160" spans="1:21" x14ac:dyDescent="0.25">
      <c r="A2160" s="2">
        <v>43171</v>
      </c>
      <c r="B2160" s="21">
        <v>96.5</v>
      </c>
      <c r="C2160" s="21">
        <v>97.209999084472656</v>
      </c>
      <c r="D2160" s="21">
        <v>96.040000915527344</v>
      </c>
      <c r="E2160" s="21">
        <v>96.769996643066406</v>
      </c>
      <c r="F2160" s="16">
        <f>(StockData[[#This Row],[Close]]-E2161)/E2161</f>
        <v>2.3823878740203155E-3</v>
      </c>
      <c r="G2160" s="21">
        <v>26073700</v>
      </c>
      <c r="H2160" s="21">
        <f>IF(ISNUMBER(E2160),MAX($E$2:E2160),"")</f>
        <v>542.07000732421875</v>
      </c>
      <c r="I2160" s="21">
        <f>IF(AND(ISNUMBER(E2160),ISNUMBER(H2160)),E2160/H2160-1,"")</f>
        <v>-0.8214806291889396</v>
      </c>
      <c r="L2160"/>
      <c r="M2160"/>
      <c r="N2160" s="2">
        <v>43171</v>
      </c>
      <c r="O2160" s="21">
        <v>279.20001220703125</v>
      </c>
      <c r="P2160" s="21">
        <v>279.91000366210938</v>
      </c>
      <c r="Q2160" s="21">
        <v>278.07998657226563</v>
      </c>
      <c r="R2160" s="21">
        <v>278.51998901367188</v>
      </c>
      <c r="S2160">
        <v>71924800</v>
      </c>
      <c r="T2160" s="16">
        <f>(SP500_Data[[#This Row],[Close]]-R2161)/R2161</f>
        <v>-1.2550869926631744E-3</v>
      </c>
      <c r="U2160" s="21">
        <v>84587300</v>
      </c>
    </row>
    <row r="2161" spans="1:21" x14ac:dyDescent="0.25">
      <c r="A2161" s="2">
        <v>43168</v>
      </c>
      <c r="B2161" s="21">
        <v>95.290000915527344</v>
      </c>
      <c r="C2161" s="21">
        <v>96.540000915527344</v>
      </c>
      <c r="D2161" s="21">
        <v>95</v>
      </c>
      <c r="E2161" s="21">
        <v>96.540000915527344</v>
      </c>
      <c r="F2161" s="16">
        <f>(StockData[[#This Row],[Close]]-E2162)/E2162</f>
        <v>2.2344600270385807E-2</v>
      </c>
      <c r="G2161" s="21">
        <v>36937300</v>
      </c>
      <c r="H2161" s="21">
        <f>IF(ISNUMBER(E2161),MAX($E$2:E2161),"")</f>
        <v>542.07000732421875</v>
      </c>
      <c r="I2161" s="21">
        <f>IF(AND(ISNUMBER(E2161),ISNUMBER(H2161)),E2161/H2161-1,"")</f>
        <v>-0.8219049207461766</v>
      </c>
      <c r="L2161"/>
      <c r="M2161"/>
      <c r="N2161" s="2">
        <v>43168</v>
      </c>
      <c r="O2161" s="21">
        <v>275.70001220703125</v>
      </c>
      <c r="P2161" s="21">
        <v>278.8699951171875</v>
      </c>
      <c r="Q2161" s="21">
        <v>275.33999633789063</v>
      </c>
      <c r="R2161" s="21">
        <v>278.8699951171875</v>
      </c>
      <c r="S2161">
        <v>113625300</v>
      </c>
      <c r="T2161" s="16">
        <f>(SP500_Data[[#This Row],[Close]]-R2162)/R2162</f>
        <v>1.7402367411369038E-2</v>
      </c>
      <c r="U2161" s="21">
        <v>134816100</v>
      </c>
    </row>
    <row r="2162" spans="1:21" x14ac:dyDescent="0.25">
      <c r="A2162" s="2">
        <v>43167</v>
      </c>
      <c r="B2162" s="21">
        <v>94.269996643066406</v>
      </c>
      <c r="C2162" s="21">
        <v>95.099998474121094</v>
      </c>
      <c r="D2162" s="21">
        <v>93.769996643066406</v>
      </c>
      <c r="E2162" s="21">
        <v>94.430000305175781</v>
      </c>
      <c r="F2162" s="16">
        <f>(StockData[[#This Row],[Close]]-E2163)/E2163</f>
        <v>6.0728712030431739E-3</v>
      </c>
      <c r="G2162" s="21">
        <v>25887800</v>
      </c>
      <c r="H2162" s="21">
        <f>IF(ISNUMBER(E2162),MAX($E$2:E2162),"")</f>
        <v>542.07000732421875</v>
      </c>
      <c r="I2162" s="21">
        <f>IF(AND(ISNUMBER(E2162),ISNUMBER(H2162)),E2162/H2162-1,"")</f>
        <v>-0.8257974080298156</v>
      </c>
      <c r="L2162"/>
      <c r="M2162"/>
      <c r="N2162" s="2">
        <v>43167</v>
      </c>
      <c r="O2162" s="21">
        <v>273.54998779296875</v>
      </c>
      <c r="P2162" s="21">
        <v>274.239990234375</v>
      </c>
      <c r="Q2162" s="21">
        <v>272.42001342773438</v>
      </c>
      <c r="R2162" s="21">
        <v>274.10000610351563</v>
      </c>
      <c r="S2162">
        <v>66901200</v>
      </c>
      <c r="T2162" s="16">
        <f>(SP500_Data[[#This Row],[Close]]-R2163)/R2163</f>
        <v>4.839091319472996E-3</v>
      </c>
      <c r="U2162" s="21">
        <v>97084700</v>
      </c>
    </row>
    <row r="2163" spans="1:21" x14ac:dyDescent="0.25">
      <c r="A2163" s="2">
        <v>43166</v>
      </c>
      <c r="B2163" s="21">
        <v>93.160003662109375</v>
      </c>
      <c r="C2163" s="21">
        <v>93.940002441406236</v>
      </c>
      <c r="D2163" s="21">
        <v>92.430000305175781</v>
      </c>
      <c r="E2163" s="21">
        <v>93.860000610351563</v>
      </c>
      <c r="F2163" s="16">
        <f>(StockData[[#This Row],[Close]]-E2164)/E2164</f>
        <v>5.7865507639654834E-3</v>
      </c>
      <c r="G2163" s="21">
        <v>26716100</v>
      </c>
      <c r="H2163" s="21">
        <f>IF(ISNUMBER(E2163),MAX($E$2:E2163),"")</f>
        <v>542.07000732421875</v>
      </c>
      <c r="I2163" s="21">
        <f>IF(AND(ISNUMBER(E2163),ISNUMBER(H2163)),E2163/H2163-1,"")</f>
        <v>-0.82684893216345623</v>
      </c>
      <c r="L2163"/>
      <c r="M2163"/>
      <c r="N2163" s="2">
        <v>43166</v>
      </c>
      <c r="O2163" s="21">
        <v>270.42001342773438</v>
      </c>
      <c r="P2163" s="21">
        <v>273.17999267578125</v>
      </c>
      <c r="Q2163" s="21">
        <v>270.20001220703125</v>
      </c>
      <c r="R2163" s="21">
        <v>272.77999877929688</v>
      </c>
      <c r="S2163">
        <v>87063500</v>
      </c>
      <c r="T2163" s="16">
        <f>(SP500_Data[[#This Row],[Close]]-R2164)/R2164</f>
        <v>-3.6648380872967342E-4</v>
      </c>
      <c r="U2163" s="21">
        <v>91322400</v>
      </c>
    </row>
    <row r="2164" spans="1:21" x14ac:dyDescent="0.25">
      <c r="A2164" s="2">
        <v>43165</v>
      </c>
      <c r="B2164" s="21">
        <v>94.339996337890625</v>
      </c>
      <c r="C2164" s="21">
        <v>94.489997863769517</v>
      </c>
      <c r="D2164" s="21">
        <v>92.940002441406236</v>
      </c>
      <c r="E2164" s="21">
        <v>93.319999694824219</v>
      </c>
      <c r="F2164" s="16">
        <f>(StockData[[#This Row],[Close]]-E2165)/E2165</f>
        <v>-3.4173397790473879E-3</v>
      </c>
      <c r="G2164" s="21">
        <v>22175800</v>
      </c>
      <c r="H2164" s="21">
        <f>IF(ISNUMBER(E2164),MAX($E$2:E2164),"")</f>
        <v>542.07000732421875</v>
      </c>
      <c r="I2164" s="21">
        <f>IF(AND(ISNUMBER(E2164),ISNUMBER(H2164)),E2164/H2164-1,"")</f>
        <v>-0.82784511514394055</v>
      </c>
      <c r="L2164"/>
      <c r="M2164"/>
      <c r="N2164" s="2">
        <v>43165</v>
      </c>
      <c r="O2164" s="21">
        <v>273.29998779296875</v>
      </c>
      <c r="P2164" s="21">
        <v>273.3900146484375</v>
      </c>
      <c r="Q2164" s="21">
        <v>271.17999267578125</v>
      </c>
      <c r="R2164" s="21">
        <v>272.8800048828125</v>
      </c>
      <c r="S2164">
        <v>79213200</v>
      </c>
      <c r="T2164" s="16">
        <f>(SP500_Data[[#This Row],[Close]]-R2165)/R2165</f>
        <v>2.5350028848131014E-3</v>
      </c>
      <c r="U2164" s="21">
        <v>140920100</v>
      </c>
    </row>
    <row r="2165" spans="1:21" x14ac:dyDescent="0.25">
      <c r="A2165" s="2">
        <v>43164</v>
      </c>
      <c r="B2165" s="21">
        <v>92.339996337890625</v>
      </c>
      <c r="C2165" s="21">
        <v>94.269996643066406</v>
      </c>
      <c r="D2165" s="21">
        <v>92.260002136230483</v>
      </c>
      <c r="E2165" s="21">
        <v>93.639999389648438</v>
      </c>
      <c r="F2165" s="16">
        <f>(StockData[[#This Row],[Close]]-E2166)/E2166</f>
        <v>6.3406374910322336E-3</v>
      </c>
      <c r="G2165" s="21">
        <v>23901600</v>
      </c>
      <c r="H2165" s="21">
        <f>IF(ISNUMBER(E2165),MAX($E$2:E2165),"")</f>
        <v>542.07000732421875</v>
      </c>
      <c r="I2165" s="21">
        <f>IF(AND(ISNUMBER(E2165),ISNUMBER(H2165)),E2165/H2165-1,"")</f>
        <v>-0.82725478605267821</v>
      </c>
      <c r="L2165"/>
      <c r="M2165"/>
      <c r="N2165" s="2">
        <v>43164</v>
      </c>
      <c r="O2165" s="21">
        <v>267.73001098632813</v>
      </c>
      <c r="P2165" s="21">
        <v>272.8900146484375</v>
      </c>
      <c r="Q2165" s="21">
        <v>267.6099853515625</v>
      </c>
      <c r="R2165" s="21">
        <v>272.19000244140625</v>
      </c>
      <c r="S2165">
        <v>97307400</v>
      </c>
      <c r="T2165" s="16">
        <f>(SP500_Data[[#This Row],[Close]]-R2166)/R2166</f>
        <v>1.1557960548304776E-2</v>
      </c>
      <c r="U2165" s="21">
        <v>100728000</v>
      </c>
    </row>
    <row r="2166" spans="1:21" x14ac:dyDescent="0.25">
      <c r="A2166" s="2">
        <v>43161</v>
      </c>
      <c r="B2166" s="21">
        <v>91.580001831054673</v>
      </c>
      <c r="C2166" s="21">
        <v>93.150001525878906</v>
      </c>
      <c r="D2166" s="21">
        <v>90.860000610351563</v>
      </c>
      <c r="E2166" s="21">
        <v>93.050003051757798</v>
      </c>
      <c r="F2166" s="16">
        <f>(StockData[[#This Row],[Close]]-E2167)/E2167</f>
        <v>2.1540611838830486E-3</v>
      </c>
      <c r="G2166" s="21">
        <v>32830400</v>
      </c>
      <c r="H2166" s="21">
        <f>IF(ISNUMBER(E2166),MAX($E$2:E2166),"")</f>
        <v>542.07000732421875</v>
      </c>
      <c r="I2166" s="21">
        <f>IF(AND(ISNUMBER(E2166),ISNUMBER(H2166)),E2166/H2166-1,"")</f>
        <v>-0.82834319959690472</v>
      </c>
      <c r="L2166"/>
      <c r="M2166"/>
      <c r="N2166" s="2">
        <v>43161</v>
      </c>
      <c r="O2166" s="21">
        <v>265.79998779296875</v>
      </c>
      <c r="P2166" s="21">
        <v>269.72000122070313</v>
      </c>
      <c r="Q2166" s="21">
        <v>264.82000732421875</v>
      </c>
      <c r="R2166" s="21">
        <v>269.07998657226563</v>
      </c>
      <c r="S2166">
        <v>139083200</v>
      </c>
      <c r="T2166" s="16">
        <f>(SP500_Data[[#This Row],[Close]]-R2167)/R2167</f>
        <v>5.1549282865446557E-3</v>
      </c>
      <c r="U2166" s="21">
        <v>113258800</v>
      </c>
    </row>
    <row r="2167" spans="1:21" x14ac:dyDescent="0.25">
      <c r="A2167" s="2">
        <v>43160</v>
      </c>
      <c r="B2167" s="21">
        <v>93.989997863769517</v>
      </c>
      <c r="C2167" s="21">
        <v>94.569999694824219</v>
      </c>
      <c r="D2167" s="21">
        <v>91.839996337890625</v>
      </c>
      <c r="E2167" s="21">
        <v>92.849998474121094</v>
      </c>
      <c r="F2167" s="16">
        <f>(StockData[[#This Row],[Close]]-E2168)/E2168</f>
        <v>-9.8112210928967703E-3</v>
      </c>
      <c r="G2167" s="21">
        <v>37135600</v>
      </c>
      <c r="H2167" s="21">
        <f>IF(ISNUMBER(E2167),MAX($E$2:E2167),"")</f>
        <v>542.07000732421875</v>
      </c>
      <c r="I2167" s="21">
        <f>IF(AND(ISNUMBER(E2167),ISNUMBER(H2167)),E2167/H2167-1,"")</f>
        <v>-0.82871216407554094</v>
      </c>
      <c r="L2167"/>
      <c r="M2167"/>
      <c r="N2167" s="2">
        <v>43160</v>
      </c>
      <c r="O2167" s="21">
        <v>271.41000366210938</v>
      </c>
      <c r="P2167" s="21">
        <v>273.17001342773438</v>
      </c>
      <c r="Q2167" s="21">
        <v>266</v>
      </c>
      <c r="R2167" s="21">
        <v>267.70001220703125</v>
      </c>
      <c r="S2167">
        <v>176855100</v>
      </c>
      <c r="T2167" s="16">
        <f>(SP500_Data[[#This Row],[Close]]-R2168)/R2168</f>
        <v>-1.4540702294137783E-2</v>
      </c>
      <c r="U2167" s="21">
        <v>106555100</v>
      </c>
    </row>
    <row r="2168" spans="1:21" x14ac:dyDescent="0.25">
      <c r="A2168" s="2">
        <v>43159</v>
      </c>
      <c r="B2168" s="21">
        <v>94.839996337890625</v>
      </c>
      <c r="C2168" s="21">
        <v>95.709999084472656</v>
      </c>
      <c r="D2168" s="21">
        <v>93.629997253417955</v>
      </c>
      <c r="E2168" s="21">
        <v>93.769996643066406</v>
      </c>
      <c r="F2168" s="16">
        <f>(StockData[[#This Row],[Close]]-E2169)/E2169</f>
        <v>-4.5647592261819003E-3</v>
      </c>
      <c r="G2168" s="21">
        <v>31167300</v>
      </c>
      <c r="H2168" s="21">
        <f>IF(ISNUMBER(E2168),MAX($E$2:E2168),"")</f>
        <v>542.07000732421875</v>
      </c>
      <c r="I2168" s="21">
        <f>IF(AND(ISNUMBER(E2168),ISNUMBER(H2168)),E2168/H2168-1,"")</f>
        <v>-0.82701496969748156</v>
      </c>
      <c r="L2168"/>
      <c r="M2168"/>
      <c r="N2168" s="2">
        <v>43159</v>
      </c>
      <c r="O2168" s="21">
        <v>275.67999267578125</v>
      </c>
      <c r="P2168" s="21">
        <v>276.19000244140625</v>
      </c>
      <c r="Q2168" s="21">
        <v>271.29000854492188</v>
      </c>
      <c r="R2168" s="21">
        <v>271.64999389648438</v>
      </c>
      <c r="S2168">
        <v>121907800</v>
      </c>
      <c r="T2168" s="16">
        <f>(SP500_Data[[#This Row],[Close]]-R2169)/R2169</f>
        <v>-1.0130083640607163E-2</v>
      </c>
      <c r="U2168" s="21">
        <v>90816100</v>
      </c>
    </row>
    <row r="2169" spans="1:21" x14ac:dyDescent="0.25">
      <c r="A2169" s="2">
        <v>43158</v>
      </c>
      <c r="B2169" s="21">
        <v>95.739997863769517</v>
      </c>
      <c r="C2169" s="21">
        <v>95.839996337890625</v>
      </c>
      <c r="D2169" s="21">
        <v>94.199996948242202</v>
      </c>
      <c r="E2169" s="21">
        <v>94.199996948242202</v>
      </c>
      <c r="F2169" s="16">
        <f>(StockData[[#This Row],[Close]]-E2170)/E2170</f>
        <v>-1.2785592581369147E-2</v>
      </c>
      <c r="G2169" s="21">
        <v>25869100</v>
      </c>
      <c r="H2169" s="21">
        <f>IF(ISNUMBER(E2169),MAX($E$2:E2169),"")</f>
        <v>542.07000732421875</v>
      </c>
      <c r="I2169" s="21">
        <f>IF(AND(ISNUMBER(E2169),ISNUMBER(H2169)),E2169/H2169-1,"")</f>
        <v>-0.82622171366160824</v>
      </c>
      <c r="L2169"/>
      <c r="M2169"/>
      <c r="N2169" s="2">
        <v>43158</v>
      </c>
      <c r="O2169" s="21">
        <v>278.1099853515625</v>
      </c>
      <c r="P2169" s="21">
        <v>278.92001342773438</v>
      </c>
      <c r="Q2169" s="21">
        <v>274.3599853515625</v>
      </c>
      <c r="R2169" s="21">
        <v>274.42999267578125</v>
      </c>
      <c r="S2169">
        <v>99099200</v>
      </c>
      <c r="T2169" s="16">
        <f>(SP500_Data[[#This Row],[Close]]-R2170)/R2170</f>
        <v>-1.2486510604227195E-2</v>
      </c>
      <c r="U2169" s="21">
        <v>62361500</v>
      </c>
    </row>
    <row r="2170" spans="1:21" x14ac:dyDescent="0.25">
      <c r="A2170" s="2">
        <v>43157</v>
      </c>
      <c r="B2170" s="21">
        <v>94.400001525878906</v>
      </c>
      <c r="C2170" s="21">
        <v>95.449996948242202</v>
      </c>
      <c r="D2170" s="21">
        <v>94.25</v>
      </c>
      <c r="E2170" s="21">
        <v>95.419998168945327</v>
      </c>
      <c r="F2170" s="16">
        <f>(StockData[[#This Row],[Close]]-E2171)/E2171</f>
        <v>1.4458862913581975E-2</v>
      </c>
      <c r="G2170" s="21">
        <v>30199800</v>
      </c>
      <c r="H2170" s="21">
        <f>IF(ISNUMBER(E2170),MAX($E$2:E2170),"")</f>
        <v>542.07000732421875</v>
      </c>
      <c r="I2170" s="21">
        <f>IF(AND(ISNUMBER(E2170),ISNUMBER(H2170)),E2170/H2170-1,"")</f>
        <v>-0.8239710796028723</v>
      </c>
      <c r="L2170"/>
      <c r="M2170"/>
      <c r="N2170" s="2">
        <v>43157</v>
      </c>
      <c r="O2170" s="21">
        <v>275.92999267578125</v>
      </c>
      <c r="P2170" s="21">
        <v>278.010009765625</v>
      </c>
      <c r="Q2170" s="21">
        <v>275.260009765625</v>
      </c>
      <c r="R2170" s="21">
        <v>277.89999389648438</v>
      </c>
      <c r="S2170">
        <v>86491400</v>
      </c>
      <c r="T2170" s="16">
        <f>(SP500_Data[[#This Row],[Close]]-R2171)/R2171</f>
        <v>1.1612254889272545E-2</v>
      </c>
      <c r="U2170" s="21">
        <v>69574300</v>
      </c>
    </row>
    <row r="2171" spans="1:21" x14ac:dyDescent="0.25">
      <c r="A2171" s="2">
        <v>43154</v>
      </c>
      <c r="B2171" s="21">
        <v>93.599998474121094</v>
      </c>
      <c r="C2171" s="21">
        <v>94.069999694824219</v>
      </c>
      <c r="D2171" s="21">
        <v>92.360000610351563</v>
      </c>
      <c r="E2171" s="21">
        <v>94.059997558593764</v>
      </c>
      <c r="F2171" s="16">
        <f>(StockData[[#This Row],[Close]]-E2172)/E2172</f>
        <v>2.5400568149919873E-2</v>
      </c>
      <c r="G2171" s="21">
        <v>26329200</v>
      </c>
      <c r="H2171" s="21">
        <f>IF(ISNUMBER(E2171),MAX($E$2:E2171),"")</f>
        <v>542.07000732421875</v>
      </c>
      <c r="I2171" s="21">
        <f>IF(AND(ISNUMBER(E2171),ISNUMBER(H2171)),E2171/H2171-1,"")</f>
        <v>-0.82647998175937576</v>
      </c>
      <c r="L2171"/>
      <c r="M2171"/>
      <c r="N2171" s="2">
        <v>43154</v>
      </c>
      <c r="O2171" s="21">
        <v>271.79000854492188</v>
      </c>
      <c r="P2171" s="21">
        <v>274.70999145507813</v>
      </c>
      <c r="Q2171" s="21">
        <v>271.25</v>
      </c>
      <c r="R2171" s="21">
        <v>274.70999145507813</v>
      </c>
      <c r="S2171">
        <v>92766400</v>
      </c>
      <c r="T2171" s="16">
        <f>(SP500_Data[[#This Row],[Close]]-R2172)/R2172</f>
        <v>1.5939340443342321E-2</v>
      </c>
      <c r="U2171" s="21">
        <v>57254000</v>
      </c>
    </row>
    <row r="2172" spans="1:21" x14ac:dyDescent="0.25">
      <c r="A2172" s="2">
        <v>43153</v>
      </c>
      <c r="B2172" s="21">
        <v>92.050003051757798</v>
      </c>
      <c r="C2172" s="21">
        <v>92.730003356933594</v>
      </c>
      <c r="D2172" s="21">
        <v>91.360000610351563</v>
      </c>
      <c r="E2172" s="21">
        <v>91.730003356933594</v>
      </c>
      <c r="F2172" s="16">
        <f>(StockData[[#This Row],[Close]]-E2173)/E2173</f>
        <v>2.6232976146906223E-3</v>
      </c>
      <c r="G2172" s="21">
        <v>24392800</v>
      </c>
      <c r="H2172" s="21">
        <f>IF(ISNUMBER(E2172),MAX($E$2:E2172),"")</f>
        <v>542.07000732421875</v>
      </c>
      <c r="I2172" s="21">
        <f>IF(AND(ISNUMBER(E2172),ISNUMBER(H2172)),E2172/H2172-1,"")</f>
        <v>-0.83077830885768089</v>
      </c>
      <c r="L2172"/>
      <c r="M2172"/>
      <c r="N2172" s="2">
        <v>43153</v>
      </c>
      <c r="O2172" s="21">
        <v>271.10000610351563</v>
      </c>
      <c r="P2172" s="21">
        <v>273.04998779296875</v>
      </c>
      <c r="Q2172" s="21">
        <v>269.6400146484375</v>
      </c>
      <c r="R2172" s="21">
        <v>270.39999389648438</v>
      </c>
      <c r="S2172">
        <v>110511300</v>
      </c>
      <c r="T2172" s="16">
        <f>(SP500_Data[[#This Row],[Close]]-R2173)/R2173</f>
        <v>1.2960789458874326E-3</v>
      </c>
      <c r="U2172" s="21">
        <v>57319200</v>
      </c>
    </row>
    <row r="2173" spans="1:21" x14ac:dyDescent="0.25">
      <c r="A2173" s="2">
        <v>43152</v>
      </c>
      <c r="B2173" s="21">
        <v>92.980003356933594</v>
      </c>
      <c r="C2173" s="21">
        <v>93.360000610351563</v>
      </c>
      <c r="D2173" s="21">
        <v>91.489997863769517</v>
      </c>
      <c r="E2173" s="21">
        <v>91.489997863769517</v>
      </c>
      <c r="F2173" s="16">
        <f>(StockData[[#This Row],[Close]]-E2174)/E2174</f>
        <v>-1.326578236346016E-2</v>
      </c>
      <c r="G2173" s="21">
        <v>26922500</v>
      </c>
      <c r="H2173" s="21">
        <f>IF(ISNUMBER(E2173),MAX($E$2:E2173),"")</f>
        <v>542.07000732421875</v>
      </c>
      <c r="I2173" s="21">
        <f>IF(AND(ISNUMBER(E2173),ISNUMBER(H2173)),E2173/H2173-1,"")</f>
        <v>-0.83122106623204439</v>
      </c>
      <c r="L2173"/>
      <c r="M2173"/>
      <c r="N2173" s="2">
        <v>43152</v>
      </c>
      <c r="O2173" s="21">
        <v>271.89999389648438</v>
      </c>
      <c r="P2173" s="21">
        <v>274.72000122070313</v>
      </c>
      <c r="Q2173" s="21">
        <v>269.94000244140625</v>
      </c>
      <c r="R2173" s="21">
        <v>270.04998779296875</v>
      </c>
      <c r="S2173">
        <v>98883700</v>
      </c>
      <c r="T2173" s="16">
        <f>(SP500_Data[[#This Row],[Close]]-R2174)/R2174</f>
        <v>-4.9742304122178263E-3</v>
      </c>
      <c r="U2173" s="21">
        <v>83524000</v>
      </c>
    </row>
    <row r="2174" spans="1:21" x14ac:dyDescent="0.25">
      <c r="A2174" s="2">
        <v>43151</v>
      </c>
      <c r="B2174" s="21">
        <v>91.480003356933594</v>
      </c>
      <c r="C2174" s="21">
        <v>93.059997558593764</v>
      </c>
      <c r="D2174" s="21">
        <v>91.010002136230483</v>
      </c>
      <c r="E2174" s="21">
        <v>92.720001220703125</v>
      </c>
      <c r="F2174" s="16">
        <f>(StockData[[#This Row],[Close]]-E2175)/E2175</f>
        <v>7.8261002250339679E-3</v>
      </c>
      <c r="G2174" s="21">
        <v>30911700</v>
      </c>
      <c r="H2174" s="21">
        <f>IF(ISNUMBER(E2174),MAX($E$2:E2174),"")</f>
        <v>542.07000732421875</v>
      </c>
      <c r="I2174" s="21">
        <f>IF(AND(ISNUMBER(E2174),ISNUMBER(H2174)),E2174/H2174-1,"")</f>
        <v>-0.8289519804307377</v>
      </c>
      <c r="L2174"/>
      <c r="M2174"/>
      <c r="N2174" s="2">
        <v>43151</v>
      </c>
      <c r="O2174" s="21">
        <v>272.02999877929688</v>
      </c>
      <c r="P2174" s="21">
        <v>273.67001342773438</v>
      </c>
      <c r="Q2174" s="21">
        <v>270.5</v>
      </c>
      <c r="R2174" s="21">
        <v>271.39999389648438</v>
      </c>
      <c r="S2174">
        <v>86369700</v>
      </c>
      <c r="T2174" s="16">
        <f>(SP500_Data[[#This Row],[Close]]-R2175)/R2175</f>
        <v>-6.2611824788351405E-3</v>
      </c>
      <c r="U2174" s="21">
        <v>80636400</v>
      </c>
    </row>
    <row r="2175" spans="1:21" x14ac:dyDescent="0.25">
      <c r="A2175" s="2">
        <v>43147</v>
      </c>
      <c r="B2175" s="21">
        <v>92.449996948242202</v>
      </c>
      <c r="C2175" s="21">
        <v>93.5</v>
      </c>
      <c r="D2175" s="21">
        <v>91.800003051757798</v>
      </c>
      <c r="E2175" s="21">
        <v>92</v>
      </c>
      <c r="F2175" s="16">
        <f>(StockData[[#This Row],[Close]]-E2176)/E2176</f>
        <v>-7.1228538314775007E-3</v>
      </c>
      <c r="G2175" s="21">
        <v>30596900</v>
      </c>
      <c r="H2175" s="21">
        <f>IF(ISNUMBER(E2175),MAX($E$2:E2175),"")</f>
        <v>542.07000732421875</v>
      </c>
      <c r="I2175" s="21">
        <f>IF(AND(ISNUMBER(E2175),ISNUMBER(H2175)),E2175/H2175-1,"")</f>
        <v>-0.83028022440471672</v>
      </c>
      <c r="L2175"/>
      <c r="M2175"/>
      <c r="N2175" s="2">
        <v>43147</v>
      </c>
      <c r="O2175" s="21">
        <v>272.32000732421875</v>
      </c>
      <c r="P2175" s="21">
        <v>275.32000732421875</v>
      </c>
      <c r="Q2175" s="21">
        <v>272.26998901367188</v>
      </c>
      <c r="R2175" s="21">
        <v>273.1099853515625</v>
      </c>
      <c r="S2175">
        <v>160420100</v>
      </c>
      <c r="T2175" s="16">
        <f>(SP500_Data[[#This Row],[Close]]-R2176)/R2176</f>
        <v>2.9295891522265267E-4</v>
      </c>
      <c r="U2175" s="21">
        <v>90070400</v>
      </c>
    </row>
    <row r="2176" spans="1:21" x14ac:dyDescent="0.25">
      <c r="A2176" s="2">
        <v>43146</v>
      </c>
      <c r="B2176" s="21">
        <v>91.209999084472656</v>
      </c>
      <c r="C2176" s="21">
        <v>92.720001220703125</v>
      </c>
      <c r="D2176" s="21">
        <v>90.620002746582045</v>
      </c>
      <c r="E2176" s="21">
        <v>92.660003662109375</v>
      </c>
      <c r="F2176" s="16">
        <f>(StockData[[#This Row],[Close]]-E2177)/E2177</f>
        <v>2.0372273463854271E-2</v>
      </c>
      <c r="G2176" s="21">
        <v>27823900</v>
      </c>
      <c r="H2176" s="21">
        <f>IF(ISNUMBER(E2176),MAX($E$2:E2176),"")</f>
        <v>542.07000732421875</v>
      </c>
      <c r="I2176" s="21">
        <f>IF(AND(ISNUMBER(E2176),ISNUMBER(H2176)),E2176/H2176-1,"")</f>
        <v>-0.82906266273705076</v>
      </c>
      <c r="L2176"/>
      <c r="M2176"/>
      <c r="N2176" s="2">
        <v>43146</v>
      </c>
      <c r="O2176" s="21">
        <v>271.57000732421875</v>
      </c>
      <c r="P2176" s="21">
        <v>273.04000854492188</v>
      </c>
      <c r="Q2176" s="21">
        <v>268.76998901367188</v>
      </c>
      <c r="R2176" s="21">
        <v>273.02999877929688</v>
      </c>
      <c r="S2176">
        <v>111200300</v>
      </c>
      <c r="T2176" s="16">
        <f>(SP500_Data[[#This Row],[Close]]-R2177)/R2177</f>
        <v>1.2760126444360802E-2</v>
      </c>
      <c r="U2176" s="21">
        <v>86655700</v>
      </c>
    </row>
    <row r="2177" spans="1:21" x14ac:dyDescent="0.25">
      <c r="A2177" s="2">
        <v>43145</v>
      </c>
      <c r="B2177" s="21">
        <v>88.510002136230469</v>
      </c>
      <c r="C2177" s="21">
        <v>90.989997863769517</v>
      </c>
      <c r="D2177" s="21">
        <v>88.410003662109375</v>
      </c>
      <c r="E2177" s="21">
        <v>90.809997558593764</v>
      </c>
      <c r="F2177" s="16">
        <f>(StockData[[#This Row],[Close]]-E2178)/E2178</f>
        <v>1.0909447930126694E-2</v>
      </c>
      <c r="G2177" s="21">
        <v>34960900</v>
      </c>
      <c r="H2177" s="21">
        <f>IF(ISNUMBER(E2177),MAX($E$2:E2177),"")</f>
        <v>542.07000732421875</v>
      </c>
      <c r="I2177" s="21">
        <f>IF(AND(ISNUMBER(E2177),ISNUMBER(H2177)),E2177/H2177-1,"")</f>
        <v>-0.83247551731029601</v>
      </c>
      <c r="L2177"/>
      <c r="M2177"/>
      <c r="N2177" s="2">
        <v>43145</v>
      </c>
      <c r="O2177" s="21">
        <v>264.30999755859375</v>
      </c>
      <c r="P2177" s="21">
        <v>270</v>
      </c>
      <c r="Q2177" s="21">
        <v>264.29998779296875</v>
      </c>
      <c r="R2177" s="21">
        <v>269.58999633789063</v>
      </c>
      <c r="S2177">
        <v>120735700</v>
      </c>
      <c r="T2177" s="16">
        <f>(SP500_Data[[#This Row],[Close]]-R2178)/R2178</f>
        <v>1.3496226834175283E-2</v>
      </c>
      <c r="U2177" s="21">
        <v>96007400</v>
      </c>
    </row>
    <row r="2178" spans="1:21" x14ac:dyDescent="0.25">
      <c r="A2178" s="2">
        <v>43144</v>
      </c>
      <c r="B2178" s="21">
        <v>88.930000305175781</v>
      </c>
      <c r="C2178" s="21">
        <v>90</v>
      </c>
      <c r="D2178" s="21">
        <v>87.800003051757813</v>
      </c>
      <c r="E2178" s="21">
        <v>89.830001831054688</v>
      </c>
      <c r="F2178" s="16">
        <f>(StockData[[#This Row],[Close]]-E2179)/E2179</f>
        <v>7.8537484484200951E-3</v>
      </c>
      <c r="G2178" s="21">
        <v>26407700</v>
      </c>
      <c r="H2178" s="21">
        <f>IF(ISNUMBER(E2178),MAX($E$2:E2178),"")</f>
        <v>542.07000732421875</v>
      </c>
      <c r="I2178" s="21">
        <f>IF(AND(ISNUMBER(E2178),ISNUMBER(H2178)),E2178/H2178-1,"")</f>
        <v>-0.83428339399466855</v>
      </c>
      <c r="L2178"/>
      <c r="M2178"/>
      <c r="N2178" s="2">
        <v>43144</v>
      </c>
      <c r="O2178" s="21">
        <v>263.97000122070313</v>
      </c>
      <c r="P2178" s="21">
        <v>266.6199951171875</v>
      </c>
      <c r="Q2178" s="21">
        <v>263.30999755859375</v>
      </c>
      <c r="R2178" s="21">
        <v>266</v>
      </c>
      <c r="S2178">
        <v>81223600</v>
      </c>
      <c r="T2178" s="16">
        <f>(SP500_Data[[#This Row],[Close]]-R2179)/R2179</f>
        <v>2.4873885249810201E-3</v>
      </c>
      <c r="U2178" s="21">
        <v>45116100</v>
      </c>
    </row>
    <row r="2179" spans="1:21" x14ac:dyDescent="0.25">
      <c r="A2179" s="2">
        <v>43143</v>
      </c>
      <c r="B2179" s="21">
        <v>88.739997863769531</v>
      </c>
      <c r="C2179" s="21">
        <v>89.779998779296875</v>
      </c>
      <c r="D2179" s="21">
        <v>87.930000305175781</v>
      </c>
      <c r="E2179" s="21">
        <v>89.129997253417969</v>
      </c>
      <c r="F2179" s="16">
        <f>(StockData[[#This Row],[Close]]-E2180)/E2180</f>
        <v>1.0773383363057517E-2</v>
      </c>
      <c r="G2179" s="21">
        <v>35720300</v>
      </c>
      <c r="H2179" s="21">
        <f>IF(ISNUMBER(E2179),MAX($E$2:E2179),"")</f>
        <v>542.07000732421875</v>
      </c>
      <c r="I2179" s="21">
        <f>IF(AND(ISNUMBER(E2179),ISNUMBER(H2179)),E2179/H2179-1,"")</f>
        <v>-0.8355747485580618</v>
      </c>
      <c r="L2179"/>
      <c r="M2179"/>
      <c r="N2179" s="2">
        <v>43143</v>
      </c>
      <c r="O2179" s="21">
        <v>263.82998657226563</v>
      </c>
      <c r="P2179" s="21">
        <v>267.010009765625</v>
      </c>
      <c r="Q2179" s="21">
        <v>261.66000366210938</v>
      </c>
      <c r="R2179" s="21">
        <v>265.33999633789063</v>
      </c>
      <c r="S2179">
        <v>143736000</v>
      </c>
      <c r="T2179" s="16">
        <f>(SP500_Data[[#This Row],[Close]]-R2180)/R2180</f>
        <v>1.4684498424055926E-2</v>
      </c>
      <c r="U2179" s="21">
        <v>57751000</v>
      </c>
    </row>
    <row r="2180" spans="1:21" x14ac:dyDescent="0.25">
      <c r="A2180" s="2">
        <v>43140</v>
      </c>
      <c r="B2180" s="21">
        <v>86.300003051757813</v>
      </c>
      <c r="C2180" s="21">
        <v>88.930000305175781</v>
      </c>
      <c r="D2180" s="21">
        <v>83.830001831054688</v>
      </c>
      <c r="E2180" s="21">
        <v>88.180000305175781</v>
      </c>
      <c r="F2180" s="16">
        <f>(StockData[[#This Row],[Close]]-E2181)/E2181</f>
        <v>3.728970814358195E-2</v>
      </c>
      <c r="G2180" s="21">
        <v>63499100</v>
      </c>
      <c r="H2180" s="21">
        <f>IF(ISNUMBER(E2180),MAX($E$2:E2180),"")</f>
        <v>542.07000732421875</v>
      </c>
      <c r="I2180" s="21">
        <f>IF(AND(ISNUMBER(E2180),ISNUMBER(H2180)),E2180/H2180-1,"")</f>
        <v>-0.8373272840892777</v>
      </c>
      <c r="L2180"/>
      <c r="M2180"/>
      <c r="N2180" s="2">
        <v>43140</v>
      </c>
      <c r="O2180" s="21">
        <v>260.79998779296875</v>
      </c>
      <c r="P2180" s="21">
        <v>263.6099853515625</v>
      </c>
      <c r="Q2180" s="21">
        <v>252.91999816894531</v>
      </c>
      <c r="R2180" s="21">
        <v>261.5</v>
      </c>
      <c r="S2180">
        <v>283565300</v>
      </c>
      <c r="T2180" s="16">
        <f>(SP500_Data[[#This Row],[Close]]-R2181)/R2181</f>
        <v>1.5021523284711479E-2</v>
      </c>
      <c r="U2180" s="21">
        <v>45244400</v>
      </c>
    </row>
    <row r="2181" spans="1:21" x14ac:dyDescent="0.25">
      <c r="A2181" s="2">
        <v>43139</v>
      </c>
      <c r="B2181" s="21">
        <v>89.709999084472656</v>
      </c>
      <c r="C2181" s="21">
        <v>89.879997253417969</v>
      </c>
      <c r="D2181" s="21">
        <v>84.760002136230469</v>
      </c>
      <c r="E2181" s="21">
        <v>85.010002136230469</v>
      </c>
      <c r="F2181" s="16">
        <f>(StockData[[#This Row],[Close]]-E2182)/E2182</f>
        <v>-5.1333539145068496E-2</v>
      </c>
      <c r="G2181" s="21">
        <v>55628700</v>
      </c>
      <c r="H2181" s="21">
        <f>IF(ISNUMBER(E2181),MAX($E$2:E2181),"")</f>
        <v>542.07000732421875</v>
      </c>
      <c r="I2181" s="21">
        <f>IF(AND(ISNUMBER(E2181),ISNUMBER(H2181)),E2181/H2181-1,"")</f>
        <v>-0.8431752338487436</v>
      </c>
      <c r="L2181"/>
      <c r="M2181"/>
      <c r="N2181" s="2">
        <v>43139</v>
      </c>
      <c r="O2181" s="21">
        <v>268.010009765625</v>
      </c>
      <c r="P2181" s="21">
        <v>268.17001342773438</v>
      </c>
      <c r="Q2181" s="21">
        <v>257.58999633789063</v>
      </c>
      <c r="R2181" s="21">
        <v>257.6300048828125</v>
      </c>
      <c r="S2181">
        <v>246449500</v>
      </c>
      <c r="T2181" s="16">
        <f>(SP500_Data[[#This Row],[Close]]-R2182)/R2182</f>
        <v>-3.7508902907543953E-2</v>
      </c>
      <c r="U2181" s="21">
        <v>78720900</v>
      </c>
    </row>
    <row r="2182" spans="1:21" x14ac:dyDescent="0.25">
      <c r="A2182" s="2">
        <v>43138</v>
      </c>
      <c r="B2182" s="21">
        <v>90.489997863769517</v>
      </c>
      <c r="C2182" s="21">
        <v>91.769996643066406</v>
      </c>
      <c r="D2182" s="21">
        <v>89.199996948242188</v>
      </c>
      <c r="E2182" s="21">
        <v>89.610000610351563</v>
      </c>
      <c r="F2182" s="16">
        <f>(StockData[[#This Row],[Close]]-E2183)/E2183</f>
        <v>-1.8832817105213982E-2</v>
      </c>
      <c r="G2182" s="21">
        <v>41107600</v>
      </c>
      <c r="H2182" s="21">
        <f>IF(ISNUMBER(E2182),MAX($E$2:E2182),"")</f>
        <v>542.07000732421875</v>
      </c>
      <c r="I2182" s="21">
        <f>IF(AND(ISNUMBER(E2182),ISNUMBER(H2182)),E2182/H2182-1,"")</f>
        <v>-0.83468924788389054</v>
      </c>
      <c r="L2182"/>
      <c r="M2182"/>
      <c r="N2182" s="2">
        <v>43138</v>
      </c>
      <c r="O2182" s="21">
        <v>268.5</v>
      </c>
      <c r="P2182" s="21">
        <v>272.3599853515625</v>
      </c>
      <c r="Q2182" s="21">
        <v>267.57998657226563</v>
      </c>
      <c r="R2182" s="21">
        <v>267.67001342773438</v>
      </c>
      <c r="S2182">
        <v>167376100</v>
      </c>
      <c r="T2182" s="16">
        <f>(SP500_Data[[#This Row],[Close]]-R2183)/R2183</f>
        <v>-5.4248557521999466E-3</v>
      </c>
      <c r="U2182" s="21">
        <v>67032300</v>
      </c>
    </row>
    <row r="2183" spans="1:21" x14ac:dyDescent="0.25">
      <c r="A2183" s="2">
        <v>43137</v>
      </c>
      <c r="B2183" s="21">
        <v>86.889999389648438</v>
      </c>
      <c r="C2183" s="21">
        <v>91.480003356933594</v>
      </c>
      <c r="D2183" s="21">
        <v>85.25</v>
      </c>
      <c r="E2183" s="21">
        <v>91.330001831054673</v>
      </c>
      <c r="F2183" s="16">
        <f>(StockData[[#This Row],[Close]]-E2184)/E2184</f>
        <v>3.7840929898348558E-2</v>
      </c>
      <c r="G2183" s="21">
        <v>67998600</v>
      </c>
      <c r="H2183" s="21">
        <f>IF(ISNUMBER(E2183),MAX($E$2:E2183),"")</f>
        <v>542.07000732421875</v>
      </c>
      <c r="I2183" s="21">
        <f>IF(AND(ISNUMBER(E2183),ISNUMBER(H2183)),E2183/H2183-1,"")</f>
        <v>-0.83151622374039769</v>
      </c>
      <c r="L2183"/>
      <c r="M2183"/>
      <c r="N2183" s="2">
        <v>43137</v>
      </c>
      <c r="O2183" s="21">
        <v>259.94000244140625</v>
      </c>
      <c r="P2183" s="21">
        <v>269.70001220703125</v>
      </c>
      <c r="Q2183" s="21">
        <v>258.70001220703125</v>
      </c>
      <c r="R2183" s="21">
        <v>269.1300048828125</v>
      </c>
      <c r="S2183">
        <v>355026800</v>
      </c>
      <c r="T2183" s="16">
        <f>(SP500_Data[[#This Row],[Close]]-R2184)/R2184</f>
        <v>1.9702240561265374E-2</v>
      </c>
      <c r="U2183" s="21">
        <v>76751500</v>
      </c>
    </row>
    <row r="2184" spans="1:21" x14ac:dyDescent="0.25">
      <c r="A2184" s="2">
        <v>43136</v>
      </c>
      <c r="B2184" s="21">
        <v>90.559997558593764</v>
      </c>
      <c r="C2184" s="21">
        <v>93.239997863769517</v>
      </c>
      <c r="D2184" s="21">
        <v>88</v>
      </c>
      <c r="E2184" s="21">
        <v>88</v>
      </c>
      <c r="F2184" s="16">
        <f>(StockData[[#This Row],[Close]]-E2185)/E2185</f>
        <v>-4.1185430699194364E-2</v>
      </c>
      <c r="G2184" s="21">
        <v>51031500</v>
      </c>
      <c r="H2184" s="21">
        <f>IF(ISNUMBER(E2184),MAX($E$2:E2184),"")</f>
        <v>542.07000732421875</v>
      </c>
      <c r="I2184" s="21">
        <f>IF(AND(ISNUMBER(E2184),ISNUMBER(H2184)),E2184/H2184-1,"")</f>
        <v>-0.83765934508277251</v>
      </c>
      <c r="L2184"/>
      <c r="M2184"/>
      <c r="N2184" s="2">
        <v>43136</v>
      </c>
      <c r="O2184" s="21">
        <v>273.45001220703125</v>
      </c>
      <c r="P2184" s="21">
        <v>275.85000610351563</v>
      </c>
      <c r="Q2184" s="21">
        <v>263.30999755859375</v>
      </c>
      <c r="R2184" s="21">
        <v>263.92999267578125</v>
      </c>
      <c r="S2184">
        <v>294681800</v>
      </c>
      <c r="T2184" s="16">
        <f>(SP500_Data[[#This Row],[Close]]-R2185)/R2185</f>
        <v>-4.1822541371286735E-2</v>
      </c>
      <c r="U2184" s="21">
        <v>82382900</v>
      </c>
    </row>
    <row r="2185" spans="1:21" x14ac:dyDescent="0.25">
      <c r="A2185" s="2">
        <v>43133</v>
      </c>
      <c r="B2185" s="21">
        <v>93.639999389648438</v>
      </c>
      <c r="C2185" s="21">
        <v>93.970001220703125</v>
      </c>
      <c r="D2185" s="21">
        <v>91.5</v>
      </c>
      <c r="E2185" s="21">
        <v>91.779998779296875</v>
      </c>
      <c r="F2185" s="16">
        <f>(StockData[[#This Row],[Close]]-E2186)/E2186</f>
        <v>-2.6310240830987371E-2</v>
      </c>
      <c r="G2185" s="21">
        <v>47867800</v>
      </c>
      <c r="H2185" s="21">
        <f>IF(ISNUMBER(E2185),MAX($E$2:E2185),"")</f>
        <v>542.07000732421875</v>
      </c>
      <c r="I2185" s="21">
        <f>IF(AND(ISNUMBER(E2185),ISNUMBER(H2185)),E2185/H2185-1,"")</f>
        <v>-0.8306860782939387</v>
      </c>
      <c r="L2185"/>
      <c r="M2185"/>
      <c r="N2185" s="2">
        <v>43133</v>
      </c>
      <c r="O2185" s="21">
        <v>280.07998657226563</v>
      </c>
      <c r="P2185" s="21">
        <v>280.23001098632813</v>
      </c>
      <c r="Q2185" s="21">
        <v>275.41000366210938</v>
      </c>
      <c r="R2185" s="21">
        <v>275.45001220703125</v>
      </c>
      <c r="S2185">
        <v>173174800</v>
      </c>
      <c r="T2185" s="16">
        <f>(SP500_Data[[#This Row],[Close]]-R2186)/R2186</f>
        <v>-2.1769922073851502E-2</v>
      </c>
      <c r="U2185" s="21">
        <v>83653600</v>
      </c>
    </row>
    <row r="2186" spans="1:21" x14ac:dyDescent="0.25">
      <c r="A2186" s="2">
        <v>43132</v>
      </c>
      <c r="B2186" s="21">
        <v>94.790000915527344</v>
      </c>
      <c r="C2186" s="21">
        <v>96.069999694824219</v>
      </c>
      <c r="D2186" s="21">
        <v>93.580001831054673</v>
      </c>
      <c r="E2186" s="21">
        <v>94.260002136230483</v>
      </c>
      <c r="F2186" s="16">
        <f>(StockData[[#This Row],[Close]]-E2187)/E2187</f>
        <v>-7.8939057271529105E-3</v>
      </c>
      <c r="G2186" s="21">
        <v>47227900</v>
      </c>
      <c r="H2186" s="21">
        <f>IF(ISNUMBER(E2186),MAX($E$2:E2186),"")</f>
        <v>542.07000732421875</v>
      </c>
      <c r="I2186" s="21">
        <f>IF(AND(ISNUMBER(E2186),ISNUMBER(H2186)),E2186/H2186-1,"")</f>
        <v>-0.82611101728073955</v>
      </c>
      <c r="L2186"/>
      <c r="M2186"/>
      <c r="N2186" s="2">
        <v>43132</v>
      </c>
      <c r="O2186" s="21">
        <v>281.07000732421875</v>
      </c>
      <c r="P2186" s="21">
        <v>283.05999755859375</v>
      </c>
      <c r="Q2186" s="21">
        <v>280.67999267578125</v>
      </c>
      <c r="R2186" s="21">
        <v>281.57998657226563</v>
      </c>
      <c r="S2186">
        <v>90102500</v>
      </c>
      <c r="T2186" s="16">
        <f>(SP500_Data[[#This Row],[Close]]-R2187)/R2187</f>
        <v>-1.1351803162374628E-3</v>
      </c>
      <c r="U2186" s="21">
        <v>144610300</v>
      </c>
    </row>
    <row r="2187" spans="1:21" x14ac:dyDescent="0.25">
      <c r="A2187" s="2">
        <v>43131</v>
      </c>
      <c r="B2187" s="21">
        <v>93.75</v>
      </c>
      <c r="C2187" s="21">
        <v>95.400001525878906</v>
      </c>
      <c r="D2187" s="21">
        <v>93.510002136230483</v>
      </c>
      <c r="E2187" s="21">
        <v>95.010002136230483</v>
      </c>
      <c r="F2187" s="16">
        <f>(StockData[[#This Row],[Close]]-E2188)/E2188</f>
        <v>2.447707919721424E-2</v>
      </c>
      <c r="G2187" s="21">
        <v>48756300</v>
      </c>
      <c r="H2187" s="21">
        <f>IF(ISNUMBER(E2187),MAX($E$2:E2187),"")</f>
        <v>542.07000732421875</v>
      </c>
      <c r="I2187" s="21">
        <f>IF(AND(ISNUMBER(E2187),ISNUMBER(H2187)),E2187/H2187-1,"")</f>
        <v>-0.824727432153604</v>
      </c>
      <c r="L2187"/>
      <c r="M2187"/>
      <c r="N2187" s="2">
        <v>43131</v>
      </c>
      <c r="O2187" s="21">
        <v>282.73001098632813</v>
      </c>
      <c r="P2187" s="21">
        <v>283.29998779296875</v>
      </c>
      <c r="Q2187" s="21">
        <v>280.67999267578125</v>
      </c>
      <c r="R2187" s="21">
        <v>281.89999389648438</v>
      </c>
      <c r="S2187">
        <v>108364800</v>
      </c>
      <c r="T2187" s="16">
        <f>(SP500_Data[[#This Row],[Close]]-R2188)/R2188</f>
        <v>4.9682043585893285E-4</v>
      </c>
      <c r="U2187" s="21">
        <v>100666700</v>
      </c>
    </row>
    <row r="2188" spans="1:21" x14ac:dyDescent="0.25">
      <c r="A2188" s="2">
        <v>43130</v>
      </c>
      <c r="B2188" s="21">
        <v>93.300003051757798</v>
      </c>
      <c r="C2188" s="21">
        <v>93.660003662109375</v>
      </c>
      <c r="D2188" s="21">
        <v>92.099998474121094</v>
      </c>
      <c r="E2188" s="21">
        <v>92.739997863769517</v>
      </c>
      <c r="F2188" s="16">
        <f>(StockData[[#This Row],[Close]]-E2189)/E2189</f>
        <v>-1.2563887650989937E-2</v>
      </c>
      <c r="G2188" s="21">
        <v>38635100</v>
      </c>
      <c r="H2188" s="21">
        <f>IF(ISNUMBER(E2188),MAX($E$2:E2188),"")</f>
        <v>542.07000732421875</v>
      </c>
      <c r="I2188" s="21">
        <f>IF(AND(ISNUMBER(E2188),ISNUMBER(H2188)),E2188/H2188-1,"")</f>
        <v>-0.82891509102015193</v>
      </c>
      <c r="L2188"/>
      <c r="M2188"/>
      <c r="N2188" s="2">
        <v>43130</v>
      </c>
      <c r="O2188" s="21">
        <v>282.60000610351563</v>
      </c>
      <c r="P2188" s="21">
        <v>284.739990234375</v>
      </c>
      <c r="Q2188" s="21">
        <v>281.22000122070313</v>
      </c>
      <c r="R2188" s="21">
        <v>281.760009765625</v>
      </c>
      <c r="S2188">
        <v>131796400</v>
      </c>
      <c r="T2188" s="16">
        <f>(SP500_Data[[#This Row],[Close]]-R2189)/R2189</f>
        <v>-1.0257071045669811E-2</v>
      </c>
      <c r="U2188" s="21">
        <v>102905400</v>
      </c>
    </row>
    <row r="2189" spans="1:21" x14ac:dyDescent="0.25">
      <c r="A2189" s="2">
        <v>43129</v>
      </c>
      <c r="B2189" s="21">
        <v>95.139999389648438</v>
      </c>
      <c r="C2189" s="21">
        <v>95.449996948242202</v>
      </c>
      <c r="D2189" s="21">
        <v>93.720001220703125</v>
      </c>
      <c r="E2189" s="21">
        <v>93.919998168945327</v>
      </c>
      <c r="F2189" s="16">
        <f>(StockData[[#This Row],[Close]]-E2190)/E2190</f>
        <v>-1.4884052018099005E-3</v>
      </c>
      <c r="G2189" s="21">
        <v>31569900</v>
      </c>
      <c r="H2189" s="21">
        <f>IF(ISNUMBER(E2189),MAX($E$2:E2189),"")</f>
        <v>542.07000732421875</v>
      </c>
      <c r="I2189" s="21">
        <f>IF(AND(ISNUMBER(E2189),ISNUMBER(H2189)),E2189/H2189-1,"")</f>
        <v>-0.82673824985714317</v>
      </c>
      <c r="L2189"/>
      <c r="M2189"/>
      <c r="N2189" s="2">
        <v>43129</v>
      </c>
      <c r="O2189" s="21">
        <v>285.92999267578125</v>
      </c>
      <c r="P2189" s="21">
        <v>286.42999267578125</v>
      </c>
      <c r="Q2189" s="21">
        <v>284.5</v>
      </c>
      <c r="R2189" s="21">
        <v>284.67999267578125</v>
      </c>
      <c r="S2189">
        <v>90118300</v>
      </c>
      <c r="T2189" s="16">
        <f>(SP500_Data[[#This Row],[Close]]-R2190)/R2190</f>
        <v>-6.6298903814250194E-3</v>
      </c>
      <c r="U2189" s="21">
        <v>85195800</v>
      </c>
    </row>
    <row r="2190" spans="1:21" x14ac:dyDescent="0.25">
      <c r="A2190" s="2">
        <v>43126</v>
      </c>
      <c r="B2190" s="21">
        <v>93.120002746582045</v>
      </c>
      <c r="C2190" s="21">
        <v>94.059997558593764</v>
      </c>
      <c r="D2190" s="21">
        <v>92.580001831054673</v>
      </c>
      <c r="E2190" s="21">
        <v>94.059997558593764</v>
      </c>
      <c r="F2190" s="16">
        <f>(StockData[[#This Row],[Close]]-E2191)/E2191</f>
        <v>1.873709187945902E-2</v>
      </c>
      <c r="G2190" s="21">
        <v>29172200</v>
      </c>
      <c r="H2190" s="21">
        <f>IF(ISNUMBER(E2190),MAX($E$2:E2190),"")</f>
        <v>542.07000732421875</v>
      </c>
      <c r="I2190" s="21">
        <f>IF(AND(ISNUMBER(E2190),ISNUMBER(H2190)),E2190/H2190-1,"")</f>
        <v>-0.82647998175937576</v>
      </c>
      <c r="L2190"/>
      <c r="M2190"/>
      <c r="N2190" s="2">
        <v>43126</v>
      </c>
      <c r="O2190" s="21">
        <v>284.25</v>
      </c>
      <c r="P2190" s="21">
        <v>286.6300048828125</v>
      </c>
      <c r="Q2190" s="21">
        <v>283.95999145507813</v>
      </c>
      <c r="R2190" s="21">
        <v>286.57998657226563</v>
      </c>
      <c r="S2190">
        <v>107743100</v>
      </c>
      <c r="T2190" s="16">
        <f>(SP500_Data[[#This Row],[Close]]-R2191)/R2191</f>
        <v>1.1577828876201179E-2</v>
      </c>
      <c r="U2190" s="21">
        <v>83077500</v>
      </c>
    </row>
    <row r="2191" spans="1:21" x14ac:dyDescent="0.25">
      <c r="A2191" s="2">
        <v>43125</v>
      </c>
      <c r="B2191" s="21">
        <v>92.470001220703125</v>
      </c>
      <c r="C2191" s="21">
        <v>93.239997863769517</v>
      </c>
      <c r="D2191" s="21">
        <v>91.930000305175781</v>
      </c>
      <c r="E2191" s="21">
        <v>92.330001831054673</v>
      </c>
      <c r="F2191" s="16">
        <f>(StockData[[#This Row],[Close]]-E2192)/E2192</f>
        <v>5.5543687423819793E-3</v>
      </c>
      <c r="G2191" s="21">
        <v>26383200</v>
      </c>
      <c r="H2191" s="21">
        <f>IF(ISNUMBER(E2191),MAX($E$2:E2191),"")</f>
        <v>542.07000732421875</v>
      </c>
      <c r="I2191" s="21">
        <f>IF(AND(ISNUMBER(E2191),ISNUMBER(H2191)),E2191/H2191-1,"")</f>
        <v>-0.82967144357088374</v>
      </c>
      <c r="L2191"/>
      <c r="M2191"/>
      <c r="N2191" s="2">
        <v>43125</v>
      </c>
      <c r="O2191" s="21">
        <v>284.16000366210938</v>
      </c>
      <c r="P2191" s="21">
        <v>284.26998901367188</v>
      </c>
      <c r="Q2191" s="21">
        <v>282.39999389648438</v>
      </c>
      <c r="R2191" s="21">
        <v>283.29998779296875</v>
      </c>
      <c r="S2191">
        <v>84587300</v>
      </c>
      <c r="T2191" s="16">
        <f>(SP500_Data[[#This Row],[Close]]-R2192)/R2192</f>
        <v>4.2374150819646689E-4</v>
      </c>
      <c r="U2191" s="21">
        <v>76563900</v>
      </c>
    </row>
    <row r="2192" spans="1:21" x14ac:dyDescent="0.25">
      <c r="A2192" s="2">
        <v>43124</v>
      </c>
      <c r="B2192" s="21">
        <v>92.550003051757798</v>
      </c>
      <c r="C2192" s="21">
        <v>93.430000305175781</v>
      </c>
      <c r="D2192" s="21">
        <v>91.580001831054673</v>
      </c>
      <c r="E2192" s="21">
        <v>91.819999694824219</v>
      </c>
      <c r="F2192" s="16">
        <f>(StockData[[#This Row],[Close]]-E2193)/E2193</f>
        <v>-8.7053133543375512E-4</v>
      </c>
      <c r="G2192" s="21">
        <v>33277500</v>
      </c>
      <c r="H2192" s="21">
        <f>IF(ISNUMBER(E2192),MAX($E$2:E2192),"")</f>
        <v>542.07000732421875</v>
      </c>
      <c r="I2192" s="21">
        <f>IF(AND(ISNUMBER(E2192),ISNUMBER(H2192)),E2192/H2192-1,"")</f>
        <v>-0.83061228539821141</v>
      </c>
      <c r="L2192"/>
      <c r="M2192"/>
      <c r="N2192" s="2">
        <v>43124</v>
      </c>
      <c r="O2192" s="21">
        <v>284.01998901367188</v>
      </c>
      <c r="P2192" s="21">
        <v>284.70001220703125</v>
      </c>
      <c r="Q2192" s="21">
        <v>281.83999633789063</v>
      </c>
      <c r="R2192" s="21">
        <v>283.17999267578125</v>
      </c>
      <c r="S2192">
        <v>134816100</v>
      </c>
      <c r="T2192" s="16">
        <f>(SP500_Data[[#This Row],[Close]]-R2193)/R2193</f>
        <v>-3.8835068594796405E-4</v>
      </c>
      <c r="U2192" s="21">
        <v>77218600</v>
      </c>
    </row>
    <row r="2193" spans="1:21" x14ac:dyDescent="0.25">
      <c r="A2193" s="2">
        <v>43123</v>
      </c>
      <c r="B2193" s="21">
        <v>91.900001525878906</v>
      </c>
      <c r="C2193" s="21">
        <v>92.300003051757798</v>
      </c>
      <c r="D2193" s="21">
        <v>91.540000915527344</v>
      </c>
      <c r="E2193" s="21">
        <v>91.900001525878906</v>
      </c>
      <c r="F2193" s="16">
        <f>(StockData[[#This Row],[Close]]-E2194)/E2194</f>
        <v>3.1656032485013956E-3</v>
      </c>
      <c r="G2193" s="21">
        <v>23412800</v>
      </c>
      <c r="H2193" s="21">
        <f>IF(ISNUMBER(E2193),MAX($E$2:E2193),"")</f>
        <v>542.07000732421875</v>
      </c>
      <c r="I2193" s="21">
        <f>IF(AND(ISNUMBER(E2193),ISNUMBER(H2193)),E2193/H2193-1,"")</f>
        <v>-0.83046469960675695</v>
      </c>
      <c r="L2193"/>
      <c r="M2193"/>
      <c r="N2193" s="2">
        <v>43123</v>
      </c>
      <c r="O2193" s="21">
        <v>282.739990234375</v>
      </c>
      <c r="P2193" s="21">
        <v>283.6199951171875</v>
      </c>
      <c r="Q2193" s="21">
        <v>282.3699951171875</v>
      </c>
      <c r="R2193" s="21">
        <v>283.29000854492188</v>
      </c>
      <c r="S2193">
        <v>97084700</v>
      </c>
      <c r="T2193" s="16">
        <f>(SP500_Data[[#This Row],[Close]]-R2194)/R2194</f>
        <v>2.1224878783606418E-3</v>
      </c>
      <c r="U2193" s="21">
        <v>75898600</v>
      </c>
    </row>
    <row r="2194" spans="1:21" x14ac:dyDescent="0.25">
      <c r="A2194" s="2">
        <v>43122</v>
      </c>
      <c r="B2194" s="21">
        <v>90</v>
      </c>
      <c r="C2194" s="21">
        <v>91.620002746582045</v>
      </c>
      <c r="D2194" s="21">
        <v>89.739997863769531</v>
      </c>
      <c r="E2194" s="21">
        <v>91.610000610351563</v>
      </c>
      <c r="F2194" s="16">
        <f>(StockData[[#This Row],[Close]]-E2195)/E2195</f>
        <v>1.7888895670572915E-2</v>
      </c>
      <c r="G2194" s="21">
        <v>23601600</v>
      </c>
      <c r="H2194" s="21">
        <f>IF(ISNUMBER(E2194),MAX($E$2:E2194),"")</f>
        <v>542.07000732421875</v>
      </c>
      <c r="I2194" s="21">
        <f>IF(AND(ISNUMBER(E2194),ISNUMBER(H2194)),E2194/H2194-1,"")</f>
        <v>-0.83099968754486264</v>
      </c>
      <c r="L2194"/>
      <c r="M2194"/>
      <c r="N2194" s="2">
        <v>43122</v>
      </c>
      <c r="O2194" s="21">
        <v>280.17001342773438</v>
      </c>
      <c r="P2194" s="21">
        <v>282.69000244140625</v>
      </c>
      <c r="Q2194" s="21">
        <v>280.1099853515625</v>
      </c>
      <c r="R2194" s="21">
        <v>282.69000244140625</v>
      </c>
      <c r="S2194">
        <v>91322400</v>
      </c>
      <c r="T2194" s="16">
        <f>(SP500_Data[[#This Row],[Close]]-R2195)/R2195</f>
        <v>8.1309466478387323E-3</v>
      </c>
      <c r="U2194" s="21">
        <v>77994500</v>
      </c>
    </row>
    <row r="2195" spans="1:21" x14ac:dyDescent="0.25">
      <c r="A2195" s="2">
        <v>43119</v>
      </c>
      <c r="B2195" s="21">
        <v>90.139999389648438</v>
      </c>
      <c r="C2195" s="21">
        <v>90.610000610351563</v>
      </c>
      <c r="D2195" s="21">
        <v>89.660003662109375</v>
      </c>
      <c r="E2195" s="21">
        <v>90</v>
      </c>
      <c r="F2195" s="16">
        <f>(StockData[[#This Row],[Close]]-E2196)/E2196</f>
        <v>-1.1098609968324888E-3</v>
      </c>
      <c r="G2195" s="21">
        <v>36875000</v>
      </c>
      <c r="H2195" s="21">
        <f>IF(ISNUMBER(E2195),MAX($E$2:E2195),"")</f>
        <v>542.07000732421875</v>
      </c>
      <c r="I2195" s="21">
        <f>IF(AND(ISNUMBER(E2195),ISNUMBER(H2195)),E2195/H2195-1,"")</f>
        <v>-0.83396978474374461</v>
      </c>
      <c r="L2195"/>
      <c r="M2195"/>
      <c r="N2195" s="2">
        <v>43119</v>
      </c>
      <c r="O2195" s="21">
        <v>279.79998779296875</v>
      </c>
      <c r="P2195" s="21">
        <v>280.41000366210938</v>
      </c>
      <c r="Q2195" s="21">
        <v>279.1400146484375</v>
      </c>
      <c r="R2195" s="21">
        <v>280.41000366210938</v>
      </c>
      <c r="S2195">
        <v>140920100</v>
      </c>
      <c r="T2195" s="16">
        <f>(SP500_Data[[#This Row],[Close]]-R2196)/R2196</f>
        <v>4.5496487319145584E-3</v>
      </c>
      <c r="U2195" s="21">
        <v>94040600</v>
      </c>
    </row>
    <row r="2196" spans="1:21" x14ac:dyDescent="0.25">
      <c r="A2196" s="2">
        <v>43118</v>
      </c>
      <c r="B2196" s="21">
        <v>89.800003051757813</v>
      </c>
      <c r="C2196" s="21">
        <v>90.669998168945327</v>
      </c>
      <c r="D2196" s="21">
        <v>89.660003662109375</v>
      </c>
      <c r="E2196" s="21">
        <v>90.099998474121094</v>
      </c>
      <c r="F2196" s="16">
        <f>(StockData[[#This Row],[Close]]-E2197)/E2197</f>
        <v>-4.4376431992673612E-4</v>
      </c>
      <c r="G2196" s="21">
        <v>24159700</v>
      </c>
      <c r="H2196" s="21">
        <f>IF(ISNUMBER(E2196),MAX($E$2:E2196),"")</f>
        <v>542.07000732421875</v>
      </c>
      <c r="I2196" s="21">
        <f>IF(AND(ISNUMBER(E2196),ISNUMBER(H2196)),E2196/H2196-1,"")</f>
        <v>-0.83378530954170427</v>
      </c>
      <c r="L2196"/>
      <c r="M2196"/>
      <c r="N2196" s="2">
        <v>43118</v>
      </c>
      <c r="O2196" s="21">
        <v>279.48001098632813</v>
      </c>
      <c r="P2196" s="21">
        <v>279.95999145507813</v>
      </c>
      <c r="Q2196" s="21">
        <v>278.57998657226563</v>
      </c>
      <c r="R2196" s="21">
        <v>279.1400146484375</v>
      </c>
      <c r="S2196">
        <v>100728000</v>
      </c>
      <c r="T2196" s="16">
        <f>(SP500_Data[[#This Row],[Close]]-R2197)/R2197</f>
        <v>-1.680808010250746E-3</v>
      </c>
      <c r="U2196" s="21">
        <v>164390900</v>
      </c>
    </row>
    <row r="2197" spans="1:21" x14ac:dyDescent="0.25">
      <c r="A2197" s="2">
        <v>43117</v>
      </c>
      <c r="B2197" s="21">
        <v>89.080001831054688</v>
      </c>
      <c r="C2197" s="21">
        <v>90.279998779296875</v>
      </c>
      <c r="D2197" s="21">
        <v>88.75</v>
      </c>
      <c r="E2197" s="21">
        <v>90.139999389648438</v>
      </c>
      <c r="F2197" s="16">
        <f>(StockData[[#This Row],[Close]]-E2198)/E2198</f>
        <v>2.0260338952373148E-2</v>
      </c>
      <c r="G2197" s="21">
        <v>25621200</v>
      </c>
      <c r="H2197" s="21">
        <f>IF(ISNUMBER(E2197),MAX($E$2:E2197),"")</f>
        <v>542.07000732421875</v>
      </c>
      <c r="I2197" s="21">
        <f>IF(AND(ISNUMBER(E2197),ISNUMBER(H2197)),E2197/H2197-1,"")</f>
        <v>-0.83371151664597709</v>
      </c>
      <c r="L2197"/>
      <c r="M2197"/>
      <c r="N2197" s="2">
        <v>43117</v>
      </c>
      <c r="O2197" s="21">
        <v>278.02999877929688</v>
      </c>
      <c r="P2197" s="21">
        <v>280.04998779296875</v>
      </c>
      <c r="Q2197" s="21">
        <v>276.97000122070313</v>
      </c>
      <c r="R2197" s="21">
        <v>279.6099853515625</v>
      </c>
      <c r="S2197">
        <v>113258800</v>
      </c>
      <c r="T2197" s="16">
        <f>(SP500_Data[[#This Row],[Close]]-R2198)/R2198</f>
        <v>9.5316608991011537E-3</v>
      </c>
      <c r="U2197" s="21">
        <v>127894400</v>
      </c>
    </row>
    <row r="2198" spans="1:21" x14ac:dyDescent="0.25">
      <c r="A2198" s="2">
        <v>43116</v>
      </c>
      <c r="B2198" s="21">
        <v>90.099998474121094</v>
      </c>
      <c r="C2198" s="21">
        <v>90.790000915527344</v>
      </c>
      <c r="D2198" s="21">
        <v>88.010002136230469</v>
      </c>
      <c r="E2198" s="21">
        <v>88.349998474121094</v>
      </c>
      <c r="F2198" s="16">
        <f>(StockData[[#This Row],[Close]]-E2199)/E2199</f>
        <v>-1.395089309472515E-2</v>
      </c>
      <c r="G2198" s="21">
        <v>36599700</v>
      </c>
      <c r="H2198" s="21">
        <f>IF(ISNUMBER(E2198),MAX($E$2:E2198),"")</f>
        <v>542.07000732421875</v>
      </c>
      <c r="I2198" s="21">
        <f>IF(AND(ISNUMBER(E2198),ISNUMBER(H2198)),E2198/H2198-1,"")</f>
        <v>-0.83701367483835376</v>
      </c>
      <c r="L2198"/>
      <c r="M2198"/>
      <c r="N2198" s="2">
        <v>43116</v>
      </c>
      <c r="O2198" s="21">
        <v>279.35000610351563</v>
      </c>
      <c r="P2198" s="21">
        <v>280.08999633789063</v>
      </c>
      <c r="Q2198" s="21">
        <v>276.17999267578125</v>
      </c>
      <c r="R2198" s="21">
        <v>276.97000122070313</v>
      </c>
      <c r="S2198">
        <v>106555100</v>
      </c>
      <c r="T2198" s="16">
        <f>(SP500_Data[[#This Row],[Close]]-R2199)/R2199</f>
        <v>-3.4182936137424846E-3</v>
      </c>
      <c r="U2198" s="21">
        <v>77512100</v>
      </c>
    </row>
    <row r="2199" spans="1:21" x14ac:dyDescent="0.25">
      <c r="A2199" s="2">
        <v>43112</v>
      </c>
      <c r="B2199" s="21">
        <v>88.669998168945313</v>
      </c>
      <c r="C2199" s="21">
        <v>89.779998779296875</v>
      </c>
      <c r="D2199" s="21">
        <v>88.449996948242188</v>
      </c>
      <c r="E2199" s="21">
        <v>89.599998474121094</v>
      </c>
      <c r="F2199" s="16">
        <f>(StockData[[#This Row],[Close]]-E2200)/E2200</f>
        <v>1.7257000584331227E-2</v>
      </c>
      <c r="G2199" s="21">
        <v>24271500</v>
      </c>
      <c r="H2199" s="21">
        <f>IF(ISNUMBER(E2199),MAX($E$2:E2199),"")</f>
        <v>542.07000732421875</v>
      </c>
      <c r="I2199" s="21">
        <f>IF(AND(ISNUMBER(E2199),ISNUMBER(H2199)),E2199/H2199-1,"")</f>
        <v>-0.8347076996264613</v>
      </c>
      <c r="L2199"/>
      <c r="M2199"/>
      <c r="N2199" s="2">
        <v>43112</v>
      </c>
      <c r="O2199" s="21">
        <v>276.42001342773438</v>
      </c>
      <c r="P2199" s="21">
        <v>278.1099853515625</v>
      </c>
      <c r="Q2199" s="21">
        <v>276.07998657226563</v>
      </c>
      <c r="R2199" s="21">
        <v>277.92001342773438</v>
      </c>
      <c r="S2199">
        <v>90816100</v>
      </c>
      <c r="T2199" s="16">
        <f>(SP500_Data[[#This Row],[Close]]-R2200)/R2200</f>
        <v>6.5189712529979335E-3</v>
      </c>
      <c r="U2199" s="21">
        <v>98971700</v>
      </c>
    </row>
    <row r="2200" spans="1:21" x14ac:dyDescent="0.25">
      <c r="A2200" s="2">
        <v>43111</v>
      </c>
      <c r="B2200" s="21">
        <v>88.129997253417969</v>
      </c>
      <c r="C2200" s="21">
        <v>88.129997253417969</v>
      </c>
      <c r="D2200" s="21">
        <v>87.239997863769531</v>
      </c>
      <c r="E2200" s="21">
        <v>88.080001831054688</v>
      </c>
      <c r="F2200" s="16">
        <f>(StockData[[#This Row],[Close]]-E2201)/E2201</f>
        <v>2.9606255651785465E-3</v>
      </c>
      <c r="G2200" s="21">
        <v>17808900</v>
      </c>
      <c r="H2200" s="21">
        <f>IF(ISNUMBER(E2200),MAX($E$2:E2200),"")</f>
        <v>542.07000732421875</v>
      </c>
      <c r="I2200" s="21">
        <f>IF(AND(ISNUMBER(E2200),ISNUMBER(H2200)),E2200/H2200-1,"")</f>
        <v>-0.83751175929131794</v>
      </c>
      <c r="L2200"/>
      <c r="M2200"/>
      <c r="N2200" s="2">
        <v>43111</v>
      </c>
      <c r="O2200" s="21">
        <v>274.75</v>
      </c>
      <c r="P2200" s="21">
        <v>276.1199951171875</v>
      </c>
      <c r="Q2200" s="21">
        <v>274.55999755859375</v>
      </c>
      <c r="R2200" s="21">
        <v>276.1199951171875</v>
      </c>
      <c r="S2200">
        <v>62361500</v>
      </c>
      <c r="T2200" s="16">
        <f>(SP500_Data[[#This Row],[Close]]-R2201)/R2201</f>
        <v>7.2960748417677124E-3</v>
      </c>
      <c r="U2200" s="21">
        <v>52274900</v>
      </c>
    </row>
    <row r="2201" spans="1:21" x14ac:dyDescent="0.25">
      <c r="A2201" s="2">
        <v>43110</v>
      </c>
      <c r="B2201" s="21">
        <v>87.860000610351563</v>
      </c>
      <c r="C2201" s="21">
        <v>88.19000244140625</v>
      </c>
      <c r="D2201" s="21">
        <v>87.410003662109375</v>
      </c>
      <c r="E2201" s="21">
        <v>87.819999694824219</v>
      </c>
      <c r="F2201" s="16">
        <f>(StockData[[#This Row],[Close]]-E2202)/E2202</f>
        <v>-4.5341364808894995E-3</v>
      </c>
      <c r="G2201" s="21">
        <v>18652200</v>
      </c>
      <c r="H2201" s="21">
        <f>IF(ISNUMBER(E2201),MAX($E$2:E2201),"")</f>
        <v>542.07000732421875</v>
      </c>
      <c r="I2201" s="21">
        <f>IF(AND(ISNUMBER(E2201),ISNUMBER(H2201)),E2201/H2201-1,"")</f>
        <v>-0.83799140607626721</v>
      </c>
      <c r="L2201"/>
      <c r="M2201"/>
      <c r="N2201" s="2">
        <v>43110</v>
      </c>
      <c r="O2201" s="21">
        <v>273.67999267578125</v>
      </c>
      <c r="P2201" s="21">
        <v>274.42001342773438</v>
      </c>
      <c r="Q2201" s="21">
        <v>272.92001342773438</v>
      </c>
      <c r="R2201" s="21">
        <v>274.1199951171875</v>
      </c>
      <c r="S2201">
        <v>69574300</v>
      </c>
      <c r="T2201" s="16">
        <f>(SP500_Data[[#This Row],[Close]]-R2202)/R2202</f>
        <v>-1.5298805808321738E-3</v>
      </c>
      <c r="U2201" s="21">
        <v>27856500</v>
      </c>
    </row>
    <row r="2202" spans="1:21" x14ac:dyDescent="0.25">
      <c r="A2202" s="2">
        <v>43109</v>
      </c>
      <c r="B2202" s="21">
        <v>88.650001525878906</v>
      </c>
      <c r="C2202" s="21">
        <v>88.730003356933594</v>
      </c>
      <c r="D2202" s="21">
        <v>87.860000610351563</v>
      </c>
      <c r="E2202" s="21">
        <v>88.220001220703125</v>
      </c>
      <c r="F2202" s="16">
        <f>(StockData[[#This Row],[Close]]-E2203)/E2203</f>
        <v>-6.7962799528062997E-4</v>
      </c>
      <c r="G2202" s="21">
        <v>19484300</v>
      </c>
      <c r="H2202" s="21">
        <f>IF(ISNUMBER(E2202),MAX($E$2:E2202),"")</f>
        <v>542.07000732421875</v>
      </c>
      <c r="I2202" s="21">
        <f>IF(AND(ISNUMBER(E2202),ISNUMBER(H2202)),E2202/H2202-1,"")</f>
        <v>-0.83725349119355053</v>
      </c>
      <c r="L2202"/>
      <c r="M2202"/>
      <c r="N2202" s="2">
        <v>43109</v>
      </c>
      <c r="O2202" s="21">
        <v>274.39999389648438</v>
      </c>
      <c r="P2202" s="21">
        <v>275.25</v>
      </c>
      <c r="Q2202" s="21">
        <v>274.07998657226563</v>
      </c>
      <c r="R2202" s="21">
        <v>274.54000854492188</v>
      </c>
      <c r="S2202">
        <v>57254000</v>
      </c>
      <c r="T2202" s="16">
        <f>(SP500_Data[[#This Row],[Close]]-R2203)/R2203</f>
        <v>2.2634166427969575E-3</v>
      </c>
      <c r="U2202" s="21">
        <v>45033400</v>
      </c>
    </row>
    <row r="2203" spans="1:21" x14ac:dyDescent="0.25">
      <c r="A2203" s="2">
        <v>43108</v>
      </c>
      <c r="B2203" s="21">
        <v>88.199996948242188</v>
      </c>
      <c r="C2203" s="21">
        <v>88.580001831054688</v>
      </c>
      <c r="D2203" s="21">
        <v>87.599998474121094</v>
      </c>
      <c r="E2203" s="21">
        <v>88.279998779296875</v>
      </c>
      <c r="F2203" s="16">
        <f>(StockData[[#This Row],[Close]]-E2204)/E2204</f>
        <v>1.0204823154463442E-3</v>
      </c>
      <c r="G2203" s="21">
        <v>22113000</v>
      </c>
      <c r="H2203" s="21">
        <f>IF(ISNUMBER(E2203),MAX($E$2:E2203),"")</f>
        <v>542.07000732421875</v>
      </c>
      <c r="I2203" s="21">
        <f>IF(AND(ISNUMBER(E2203),ISNUMBER(H2203)),E2203/H2203-1,"")</f>
        <v>-0.83714280888723747</v>
      </c>
      <c r="L2203"/>
      <c r="M2203"/>
      <c r="N2203" s="2">
        <v>43108</v>
      </c>
      <c r="O2203" s="21">
        <v>273.30999755859375</v>
      </c>
      <c r="P2203" s="21">
        <v>274.10000610351563</v>
      </c>
      <c r="Q2203" s="21">
        <v>272.98001098632813</v>
      </c>
      <c r="R2203" s="21">
        <v>273.92001342773438</v>
      </c>
      <c r="S2203">
        <v>57319200</v>
      </c>
      <c r="T2203" s="16">
        <f>(SP500_Data[[#This Row],[Close]]-R2204)/R2204</f>
        <v>1.8286883748257561E-3</v>
      </c>
      <c r="U2203" s="21">
        <v>69176800</v>
      </c>
    </row>
    <row r="2204" spans="1:21" x14ac:dyDescent="0.25">
      <c r="A2204" s="2">
        <v>43105</v>
      </c>
      <c r="B2204" s="21">
        <v>87.660003662109375</v>
      </c>
      <c r="C2204" s="21">
        <v>88.410003662109375</v>
      </c>
      <c r="D2204" s="21">
        <v>87.430000305175781</v>
      </c>
      <c r="E2204" s="21">
        <v>88.19000244140625</v>
      </c>
      <c r="F2204" s="16">
        <f>(StockData[[#This Row],[Close]]-E2205)/E2205</f>
        <v>1.2398138256083853E-2</v>
      </c>
      <c r="G2204" s="21">
        <v>23407100</v>
      </c>
      <c r="H2204" s="21">
        <f>IF(ISNUMBER(E2204),MAX($E$2:E2204),"")</f>
        <v>542.07000732421875</v>
      </c>
      <c r="I2204" s="21">
        <f>IF(AND(ISNUMBER(E2204),ISNUMBER(H2204)),E2204/H2204-1,"")</f>
        <v>-0.83730883234670694</v>
      </c>
      <c r="L2204"/>
      <c r="M2204"/>
      <c r="N2204" s="2">
        <v>43105</v>
      </c>
      <c r="O2204" s="21">
        <v>272.510009765625</v>
      </c>
      <c r="P2204" s="21">
        <v>273.55999755859375</v>
      </c>
      <c r="Q2204" s="21">
        <v>271.95001220703125</v>
      </c>
      <c r="R2204" s="21">
        <v>273.42001342773438</v>
      </c>
      <c r="S2204">
        <v>83524000</v>
      </c>
      <c r="T2204" s="16">
        <f>(SP500_Data[[#This Row],[Close]]-R2205)/R2205</f>
        <v>6.6640704458234027E-3</v>
      </c>
      <c r="U2204" s="21">
        <v>48075500</v>
      </c>
    </row>
    <row r="2205" spans="1:21" x14ac:dyDescent="0.25">
      <c r="A2205" s="2">
        <v>43104</v>
      </c>
      <c r="B2205" s="21">
        <v>86.589996337890625</v>
      </c>
      <c r="C2205" s="21">
        <v>87.660003662109375</v>
      </c>
      <c r="D2205" s="21">
        <v>86.569999694824219</v>
      </c>
      <c r="E2205" s="21">
        <v>87.110000610351563</v>
      </c>
      <c r="F2205" s="16">
        <f>(StockData[[#This Row],[Close]]-E2206)/E2206</f>
        <v>8.8014145878443726E-3</v>
      </c>
      <c r="G2205" s="21">
        <v>21912000</v>
      </c>
      <c r="H2205" s="21">
        <f>IF(ISNUMBER(E2205),MAX($E$2:E2205),"")</f>
        <v>542.07000732421875</v>
      </c>
      <c r="I2205" s="21">
        <f>IF(AND(ISNUMBER(E2205),ISNUMBER(H2205)),E2205/H2205-1,"")</f>
        <v>-0.83930119830767547</v>
      </c>
      <c r="L2205"/>
      <c r="M2205"/>
      <c r="N2205" s="2">
        <v>43104</v>
      </c>
      <c r="O2205" s="21">
        <v>271.20001220703125</v>
      </c>
      <c r="P2205" s="21">
        <v>272.16000366210938</v>
      </c>
      <c r="Q2205" s="21">
        <v>270.54000854492188</v>
      </c>
      <c r="R2205" s="21">
        <v>271.6099853515625</v>
      </c>
      <c r="S2205">
        <v>80636400</v>
      </c>
      <c r="T2205" s="16">
        <f>(SP500_Data[[#This Row],[Close]]-R2206)/R2206</f>
        <v>4.2148265083533226E-3</v>
      </c>
      <c r="U2205" s="21">
        <v>75756800</v>
      </c>
    </row>
    <row r="2206" spans="1:21" x14ac:dyDescent="0.25">
      <c r="A2206" s="2">
        <v>43103</v>
      </c>
      <c r="B2206" s="21">
        <v>86.05999755859375</v>
      </c>
      <c r="C2206" s="21">
        <v>86.510002136230469</v>
      </c>
      <c r="D2206" s="21">
        <v>85.970001220703125</v>
      </c>
      <c r="E2206" s="21">
        <v>86.349998474121094</v>
      </c>
      <c r="F2206" s="16">
        <f>(StockData[[#This Row],[Close]]-E2207)/E2207</f>
        <v>4.6538864465554457E-3</v>
      </c>
      <c r="G2206" s="21">
        <v>26061400</v>
      </c>
      <c r="H2206" s="21">
        <f>IF(ISNUMBER(E2206),MAX($E$2:E2206),"")</f>
        <v>542.07000732421875</v>
      </c>
      <c r="I2206" s="21">
        <f>IF(AND(ISNUMBER(E2206),ISNUMBER(H2206)),E2206/H2206-1,"")</f>
        <v>-0.84070323517738166</v>
      </c>
      <c r="L2206"/>
      <c r="M2206"/>
      <c r="N2206" s="2">
        <v>43103</v>
      </c>
      <c r="O2206" s="21">
        <v>268.95999145507813</v>
      </c>
      <c r="P2206" s="21">
        <v>270.6400146484375</v>
      </c>
      <c r="Q2206" s="21">
        <v>268.95999145507813</v>
      </c>
      <c r="R2206" s="21">
        <v>270.47000122070313</v>
      </c>
      <c r="S2206">
        <v>90070400</v>
      </c>
      <c r="T2206" s="16">
        <f>(SP500_Data[[#This Row],[Close]]-R2207)/R2207</f>
        <v>6.3251563661178454E-3</v>
      </c>
      <c r="U2206" s="21">
        <v>67777000</v>
      </c>
    </row>
    <row r="2207" spans="1:21" x14ac:dyDescent="0.25">
      <c r="A2207" s="2">
        <v>43102</v>
      </c>
      <c r="B2207" s="21">
        <v>86.129997253417969</v>
      </c>
      <c r="C2207" s="21">
        <v>86.30999755859375</v>
      </c>
      <c r="D2207" s="21">
        <v>85.5</v>
      </c>
      <c r="E2207" s="21">
        <v>85.949996948242188</v>
      </c>
      <c r="F2207" s="16">
        <f>(StockData[[#This Row],[Close]]-E2208)/E2208</f>
        <v>4.7930328305668827E-3</v>
      </c>
      <c r="G2207" s="21">
        <v>22483800</v>
      </c>
      <c r="H2207" s="21">
        <f>IF(ISNUMBER(E2207),MAX($E$2:E2207),"")</f>
        <v>542.07000732421875</v>
      </c>
      <c r="I2207" s="21">
        <f>IF(AND(ISNUMBER(E2207),ISNUMBER(H2207)),E2207/H2207-1,"")</f>
        <v>-0.84144115006009834</v>
      </c>
      <c r="L2207"/>
      <c r="M2207"/>
      <c r="N2207" s="2">
        <v>43102</v>
      </c>
      <c r="O2207" s="21">
        <v>267.83999633789063</v>
      </c>
      <c r="P2207" s="21">
        <v>268.80999755859375</v>
      </c>
      <c r="Q2207" s="21">
        <v>267.39999389648438</v>
      </c>
      <c r="R2207" s="21">
        <v>268.76998901367188</v>
      </c>
      <c r="S2207">
        <v>86655700</v>
      </c>
      <c r="T2207" s="16">
        <f>(SP500_Data[[#This Row],[Close]]-R2208)/R2208</f>
        <v>7.1573250654013484E-3</v>
      </c>
      <c r="U2207" s="21">
        <v>80811500</v>
      </c>
    </row>
    <row r="2208" spans="1:21" x14ac:dyDescent="0.25">
      <c r="A2208" s="2">
        <v>43098</v>
      </c>
      <c r="B2208" s="21">
        <v>85.629997253417969</v>
      </c>
      <c r="C2208" s="21">
        <v>86.050003051757813</v>
      </c>
      <c r="D2208" s="21">
        <v>85.5</v>
      </c>
      <c r="E2208" s="21">
        <v>85.540000915527344</v>
      </c>
      <c r="F2208" s="16">
        <f>(StockData[[#This Row],[Close]]-E2209)/E2209</f>
        <v>-2.0998635395761932E-3</v>
      </c>
      <c r="G2208" s="21">
        <v>18717400</v>
      </c>
      <c r="H2208" s="21">
        <f>IF(ISNUMBER(E2208),MAX($E$2:E2208),"")</f>
        <v>542.07000732421875</v>
      </c>
      <c r="I2208" s="21">
        <f>IF(AND(ISNUMBER(E2208),ISNUMBER(H2208)),E2208/H2208-1,"")</f>
        <v>-0.84219750261083015</v>
      </c>
      <c r="L2208"/>
      <c r="M2208"/>
      <c r="N2208" s="2">
        <v>43098</v>
      </c>
      <c r="O2208" s="21">
        <v>268.52999877929688</v>
      </c>
      <c r="P2208" s="21">
        <v>268.54998779296875</v>
      </c>
      <c r="Q2208" s="21">
        <v>266.6400146484375</v>
      </c>
      <c r="R2208" s="21">
        <v>266.8599853515625</v>
      </c>
      <c r="S2208">
        <v>96007400</v>
      </c>
      <c r="T2208" s="16">
        <f>(SP500_Data[[#This Row],[Close]]-R2209)/R2209</f>
        <v>-3.7705222086674619E-3</v>
      </c>
      <c r="U2208" s="21">
        <v>61315200</v>
      </c>
    </row>
    <row r="2209" spans="1:21" x14ac:dyDescent="0.25">
      <c r="A2209" s="2">
        <v>43097</v>
      </c>
      <c r="B2209" s="21">
        <v>85.900001525878906</v>
      </c>
      <c r="C2209" s="21">
        <v>85.930000305175781</v>
      </c>
      <c r="D2209" s="21">
        <v>85.550003051757813</v>
      </c>
      <c r="E2209" s="21">
        <v>85.720001220703125</v>
      </c>
      <c r="F2209" s="16">
        <f>(StockData[[#This Row],[Close]]-E2210)/E2210</f>
        <v>1.1669742547320538E-4</v>
      </c>
      <c r="G2209" s="21">
        <v>10594300</v>
      </c>
      <c r="H2209" s="21">
        <f>IF(ISNUMBER(E2209),MAX($E$2:E2209),"")</f>
        <v>542.07000732421875</v>
      </c>
      <c r="I2209" s="21">
        <f>IF(AND(ISNUMBER(E2209),ISNUMBER(H2209)),E2209/H2209-1,"")</f>
        <v>-0.84186544161733534</v>
      </c>
      <c r="L2209"/>
      <c r="M2209"/>
      <c r="N2209" s="2">
        <v>43097</v>
      </c>
      <c r="O2209" s="21">
        <v>267.8900146484375</v>
      </c>
      <c r="P2209" s="21">
        <v>267.92001342773438</v>
      </c>
      <c r="Q2209" s="21">
        <v>267.45001220703125</v>
      </c>
      <c r="R2209" s="21">
        <v>267.8699951171875</v>
      </c>
      <c r="S2209">
        <v>45116100</v>
      </c>
      <c r="T2209" s="16">
        <f>(SP500_Data[[#This Row],[Close]]-R2210)/R2210</f>
        <v>2.0574135040393664E-3</v>
      </c>
      <c r="U2209" s="21">
        <v>50228600</v>
      </c>
    </row>
    <row r="2210" spans="1:21" x14ac:dyDescent="0.25">
      <c r="A2210" s="2">
        <v>43096</v>
      </c>
      <c r="B2210" s="21">
        <v>85.650001525878906</v>
      </c>
      <c r="C2210" s="21">
        <v>85.980003356933594</v>
      </c>
      <c r="D2210" s="21">
        <v>85.220001220703125</v>
      </c>
      <c r="E2210" s="21">
        <v>85.709999084472656</v>
      </c>
      <c r="F2210" s="16">
        <f>(StockData[[#This Row],[Close]]-E2211)/E2211</f>
        <v>3.6299479280431971E-3</v>
      </c>
      <c r="G2210" s="21">
        <v>14678000</v>
      </c>
      <c r="H2210" s="21">
        <f>IF(ISNUMBER(E2210),MAX($E$2:E2210),"")</f>
        <v>542.07000732421875</v>
      </c>
      <c r="I2210" s="21">
        <f>IF(AND(ISNUMBER(E2210),ISNUMBER(H2210)),E2210/H2210-1,"")</f>
        <v>-0.8418838933599061</v>
      </c>
      <c r="L2210"/>
      <c r="M2210"/>
      <c r="N2210" s="2">
        <v>43096</v>
      </c>
      <c r="O2210" s="21">
        <v>267.3800048828125</v>
      </c>
      <c r="P2210" s="21">
        <v>267.73001098632813</v>
      </c>
      <c r="Q2210" s="21">
        <v>267.010009765625</v>
      </c>
      <c r="R2210" s="21">
        <v>267.32000732421875</v>
      </c>
      <c r="S2210">
        <v>57751000</v>
      </c>
      <c r="T2210" s="16">
        <f>(SP500_Data[[#This Row],[Close]]-R2211)/R2211</f>
        <v>4.8656342536996524E-4</v>
      </c>
      <c r="U2210" s="21">
        <v>59984700</v>
      </c>
    </row>
    <row r="2211" spans="1:21" x14ac:dyDescent="0.25">
      <c r="A2211" s="2">
        <v>43095</v>
      </c>
      <c r="B2211" s="21">
        <v>85.30999755859375</v>
      </c>
      <c r="C2211" s="21">
        <v>85.529998779296875</v>
      </c>
      <c r="D2211" s="21">
        <v>85.029998779296875</v>
      </c>
      <c r="E2211" s="21">
        <v>85.400001525878906</v>
      </c>
      <c r="F2211" s="16">
        <f>(StockData[[#This Row],[Close]]-E2212)/E2212</f>
        <v>-1.2864063571921651E-3</v>
      </c>
      <c r="G2211" s="21">
        <v>9891200</v>
      </c>
      <c r="H2211" s="21">
        <f>IF(ISNUMBER(E2211),MAX($E$2:E2211),"")</f>
        <v>542.07000732421875</v>
      </c>
      <c r="I2211" s="21">
        <f>IF(AND(ISNUMBER(E2211),ISNUMBER(H2211)),E2211/H2211-1,"")</f>
        <v>-0.84245577070859756</v>
      </c>
      <c r="L2211"/>
      <c r="M2211"/>
      <c r="N2211" s="2">
        <v>43095</v>
      </c>
      <c r="O2211" s="21">
        <v>267.04998779296875</v>
      </c>
      <c r="P2211" s="21">
        <v>267.44000244140625</v>
      </c>
      <c r="Q2211" s="21">
        <v>266.8900146484375</v>
      </c>
      <c r="R2211" s="21">
        <v>267.19000244140625</v>
      </c>
      <c r="S2211">
        <v>45244400</v>
      </c>
      <c r="T2211" s="16">
        <f>(SP500_Data[[#This Row],[Close]]-R2212)/R2212</f>
        <v>-1.1962442994156359E-3</v>
      </c>
      <c r="U2211" s="21">
        <v>95085500</v>
      </c>
    </row>
    <row r="2212" spans="1:21" x14ac:dyDescent="0.25">
      <c r="A2212" s="2">
        <v>43091</v>
      </c>
      <c r="B2212" s="21">
        <v>85.400001525878906</v>
      </c>
      <c r="C2212" s="21">
        <v>85.629997253417969</v>
      </c>
      <c r="D2212" s="21">
        <v>84.919998168945313</v>
      </c>
      <c r="E2212" s="21">
        <v>85.510002136230469</v>
      </c>
      <c r="F2212" s="16">
        <f>(StockData[[#This Row],[Close]]-E2213)/E2213</f>
        <v>1.1698404947916667E-4</v>
      </c>
      <c r="G2212" s="21">
        <v>14145800</v>
      </c>
      <c r="H2212" s="21">
        <f>IF(ISNUMBER(E2212),MAX($E$2:E2212),"")</f>
        <v>542.07000732421875</v>
      </c>
      <c r="I2212" s="21">
        <f>IF(AND(ISNUMBER(E2212),ISNUMBER(H2212)),E2212/H2212-1,"")</f>
        <v>-0.84225284376398657</v>
      </c>
      <c r="L2212"/>
      <c r="M2212"/>
      <c r="N2212" s="2">
        <v>43091</v>
      </c>
      <c r="O2212" s="21">
        <v>267.60000610351563</v>
      </c>
      <c r="P2212" s="21">
        <v>267.6400146484375</v>
      </c>
      <c r="Q2212" s="21">
        <v>266.89999389648438</v>
      </c>
      <c r="R2212" s="21">
        <v>267.510009765625</v>
      </c>
      <c r="S2212">
        <v>78720900</v>
      </c>
      <c r="T2212" s="16">
        <f>(SP500_Data[[#This Row],[Close]]-R2213)/R2213</f>
        <v>-2.6151734117725687E-4</v>
      </c>
      <c r="U2212" s="21">
        <v>50469600</v>
      </c>
    </row>
    <row r="2213" spans="1:21" x14ac:dyDescent="0.25">
      <c r="A2213" s="2">
        <v>43090</v>
      </c>
      <c r="B2213" s="21">
        <v>86.050003051757813</v>
      </c>
      <c r="C2213" s="21">
        <v>86.099998474121094</v>
      </c>
      <c r="D2213" s="21">
        <v>85.400001525878906</v>
      </c>
      <c r="E2213" s="21">
        <v>85.5</v>
      </c>
      <c r="F2213" s="16">
        <f>(StockData[[#This Row],[Close]]-E2214)/E2214</f>
        <v>-2.3382417973969241E-4</v>
      </c>
      <c r="G2213" s="21">
        <v>17990700</v>
      </c>
      <c r="H2213" s="21">
        <f>IF(ISNUMBER(E2213),MAX($E$2:E2213),"")</f>
        <v>542.07000732421875</v>
      </c>
      <c r="I2213" s="21">
        <f>IF(AND(ISNUMBER(E2213),ISNUMBER(H2213)),E2213/H2213-1,"")</f>
        <v>-0.84227129550655733</v>
      </c>
      <c r="L2213"/>
      <c r="M2213"/>
      <c r="N2213" s="2">
        <v>43090</v>
      </c>
      <c r="O2213" s="21">
        <v>267.739990234375</v>
      </c>
      <c r="P2213" s="21">
        <v>268.3900146484375</v>
      </c>
      <c r="Q2213" s="21">
        <v>267.29998779296875</v>
      </c>
      <c r="R2213" s="21">
        <v>267.57998657226563</v>
      </c>
      <c r="S2213">
        <v>67032300</v>
      </c>
      <c r="T2213" s="16">
        <f>(SP500_Data[[#This Row],[Close]]-R2214)/R2214</f>
        <v>2.0596479627119375E-3</v>
      </c>
      <c r="U2213" s="21">
        <v>57502200</v>
      </c>
    </row>
    <row r="2214" spans="1:21" x14ac:dyDescent="0.25">
      <c r="A2214" s="2">
        <v>43089</v>
      </c>
      <c r="B2214" s="21">
        <v>86.199996948242188</v>
      </c>
      <c r="C2214" s="21">
        <v>86.300003051757813</v>
      </c>
      <c r="D2214" s="21">
        <v>84.709999084472656</v>
      </c>
      <c r="E2214" s="21">
        <v>85.519996643066406</v>
      </c>
      <c r="F2214" s="16">
        <f>(StockData[[#This Row],[Close]]-E2215)/E2215</f>
        <v>-3.6118511170311583E-3</v>
      </c>
      <c r="G2214" s="21">
        <v>23674900</v>
      </c>
      <c r="H2214" s="21">
        <f>IF(ISNUMBER(E2214),MAX($E$2:E2214),"")</f>
        <v>542.07000732421875</v>
      </c>
      <c r="I2214" s="21">
        <f>IF(AND(ISNUMBER(E2214),ISNUMBER(H2214)),E2214/H2214-1,"")</f>
        <v>-0.84223440609597156</v>
      </c>
      <c r="L2214"/>
      <c r="M2214"/>
      <c r="N2214" s="2">
        <v>43089</v>
      </c>
      <c r="O2214" s="21">
        <v>268.26998901367188</v>
      </c>
      <c r="P2214" s="21">
        <v>268.32998657226563</v>
      </c>
      <c r="Q2214" s="21">
        <v>266.69000244140625</v>
      </c>
      <c r="R2214" s="21">
        <v>267.02999877929688</v>
      </c>
      <c r="S2214">
        <v>76751500</v>
      </c>
      <c r="T2214" s="16">
        <f>(SP500_Data[[#This Row],[Close]]-R2215)/R2215</f>
        <v>-5.2406573118420692E-4</v>
      </c>
      <c r="U2214" s="21">
        <v>49652600</v>
      </c>
    </row>
    <row r="2215" spans="1:21" x14ac:dyDescent="0.25">
      <c r="A2215" s="2">
        <v>43088</v>
      </c>
      <c r="B2215" s="21">
        <v>86.349998474121094</v>
      </c>
      <c r="C2215" s="21">
        <v>86.349998474121094</v>
      </c>
      <c r="D2215" s="21">
        <v>85.269996643066406</v>
      </c>
      <c r="E2215" s="21">
        <v>85.830001831054688</v>
      </c>
      <c r="F2215" s="16">
        <f>(StockData[[#This Row],[Close]]-E2216)/E2216</f>
        <v>-6.3671618412967533E-3</v>
      </c>
      <c r="G2215" s="21">
        <v>23524800</v>
      </c>
      <c r="H2215" s="21">
        <f>IF(ISNUMBER(E2215),MAX($E$2:E2215),"")</f>
        <v>542.07000732421875</v>
      </c>
      <c r="I2215" s="21">
        <f>IF(AND(ISNUMBER(E2215),ISNUMBER(H2215)),E2215/H2215-1,"")</f>
        <v>-0.84166251467272435</v>
      </c>
      <c r="L2215"/>
      <c r="M2215"/>
      <c r="N2215" s="2">
        <v>43088</v>
      </c>
      <c r="O2215" s="21">
        <v>268.48001098632813</v>
      </c>
      <c r="P2215" s="21">
        <v>268.52999877929688</v>
      </c>
      <c r="Q2215" s="21">
        <v>267.08999633789063</v>
      </c>
      <c r="R2215" s="21">
        <v>267.17001342773438</v>
      </c>
      <c r="S2215">
        <v>82382900</v>
      </c>
      <c r="T2215" s="16">
        <f>(SP500_Data[[#This Row],[Close]]-R2216)/R2216</f>
        <v>-3.8404128725459921E-3</v>
      </c>
      <c r="U2215" s="21">
        <v>59589700</v>
      </c>
    </row>
    <row r="2216" spans="1:21" x14ac:dyDescent="0.25">
      <c r="A2216" s="2">
        <v>43087</v>
      </c>
      <c r="B2216" s="21">
        <v>87.120002746582031</v>
      </c>
      <c r="C2216" s="21">
        <v>87.5</v>
      </c>
      <c r="D2216" s="21">
        <v>86.230003356933594</v>
      </c>
      <c r="E2216" s="21">
        <v>86.379997253417969</v>
      </c>
      <c r="F2216" s="16">
        <f>(StockData[[#This Row],[Close]]-E2217)/E2217</f>
        <v>-5.4116433962076854E-3</v>
      </c>
      <c r="G2216" s="21">
        <v>22283800</v>
      </c>
      <c r="H2216" s="21">
        <f>IF(ISNUMBER(E2216),MAX($E$2:E2216),"")</f>
        <v>542.07000732421875</v>
      </c>
      <c r="I2216" s="21">
        <f>IF(AND(ISNUMBER(E2216),ISNUMBER(H2216)),E2216/H2216-1,"")</f>
        <v>-0.84064789402422513</v>
      </c>
      <c r="L2216"/>
      <c r="M2216"/>
      <c r="N2216" s="2">
        <v>43087</v>
      </c>
      <c r="O2216" s="21">
        <v>268.10000610351563</v>
      </c>
      <c r="P2216" s="21">
        <v>268.60000610351563</v>
      </c>
      <c r="Q2216" s="21">
        <v>267.98001098632813</v>
      </c>
      <c r="R2216" s="21">
        <v>268.20001220703125</v>
      </c>
      <c r="S2216">
        <v>83653600</v>
      </c>
      <c r="T2216" s="16">
        <f>(SP500_Data[[#This Row],[Close]]-R2217)/R2217</f>
        <v>6.3412343982594752E-3</v>
      </c>
      <c r="U2216" s="21">
        <v>56449500</v>
      </c>
    </row>
    <row r="2217" spans="1:21" x14ac:dyDescent="0.25">
      <c r="A2217" s="2">
        <v>43084</v>
      </c>
      <c r="B2217" s="21">
        <v>85.260002136230469</v>
      </c>
      <c r="C2217" s="21">
        <v>87.089996337890625</v>
      </c>
      <c r="D2217" s="21">
        <v>84.879997253417969</v>
      </c>
      <c r="E2217" s="21">
        <v>86.849998474121094</v>
      </c>
      <c r="F2217" s="16">
        <f>(StockData[[#This Row],[Close]]-E2218)/E2218</f>
        <v>2.5504734566624457E-2</v>
      </c>
      <c r="G2217" s="21">
        <v>53936700</v>
      </c>
      <c r="H2217" s="21">
        <f>IF(ISNUMBER(E2217),MAX($E$2:E2217),"")</f>
        <v>542.07000732421875</v>
      </c>
      <c r="I2217" s="21">
        <f>IF(AND(ISNUMBER(E2217),ISNUMBER(H2217)),E2217/H2217-1,"")</f>
        <v>-0.83978084509262463</v>
      </c>
      <c r="L2217"/>
      <c r="M2217"/>
      <c r="N2217" s="2">
        <v>43084</v>
      </c>
      <c r="O2217" s="21">
        <v>265.45001220703125</v>
      </c>
      <c r="P2217" s="21">
        <v>267.04000854492188</v>
      </c>
      <c r="Q2217" s="21">
        <v>265.3900146484375</v>
      </c>
      <c r="R2217" s="21">
        <v>266.510009765625</v>
      </c>
      <c r="S2217">
        <v>144610300</v>
      </c>
      <c r="T2217" s="16">
        <f>(SP500_Data[[#This Row],[Close]]-R2218)/R2218</f>
        <v>3.1996013392996121E-3</v>
      </c>
      <c r="U2217" s="21">
        <v>54202700</v>
      </c>
    </row>
    <row r="2218" spans="1:21" x14ac:dyDescent="0.25">
      <c r="A2218" s="2">
        <v>43083</v>
      </c>
      <c r="B2218" s="21">
        <v>85.430000305175781</v>
      </c>
      <c r="C2218" s="21">
        <v>85.870002746582031</v>
      </c>
      <c r="D2218" s="21">
        <v>84.529998779296875</v>
      </c>
      <c r="E2218" s="21">
        <v>84.69000244140625</v>
      </c>
      <c r="F2218" s="16">
        <f>(StockData[[#This Row],[Close]]-E2219)/E2219</f>
        <v>-7.7328183305704528E-3</v>
      </c>
      <c r="G2218" s="21">
        <v>19306000</v>
      </c>
      <c r="H2218" s="21">
        <f>IF(ISNUMBER(E2218),MAX($E$2:E2218),"")</f>
        <v>542.07000732421875</v>
      </c>
      <c r="I2218" s="21">
        <f>IF(AND(ISNUMBER(E2218),ISNUMBER(H2218)),E2218/H2218-1,"")</f>
        <v>-0.84376556294000582</v>
      </c>
      <c r="L2218"/>
      <c r="M2218"/>
      <c r="N2218" s="2">
        <v>43083</v>
      </c>
      <c r="O2218" s="21">
        <v>267.08999633789063</v>
      </c>
      <c r="P2218" s="21">
        <v>267.22000122070313</v>
      </c>
      <c r="Q2218" s="21">
        <v>265.60000610351563</v>
      </c>
      <c r="R2218" s="21">
        <v>265.66000366210938</v>
      </c>
      <c r="S2218">
        <v>100666700</v>
      </c>
      <c r="T2218" s="16">
        <f>(SP500_Data[[#This Row],[Close]]-R2219)/R2219</f>
        <v>-4.0862093266752575E-3</v>
      </c>
      <c r="U2218" s="21">
        <v>60304800</v>
      </c>
    </row>
    <row r="2219" spans="1:21" x14ac:dyDescent="0.25">
      <c r="A2219" s="2">
        <v>43082</v>
      </c>
      <c r="B2219" s="21">
        <v>85.739997863769531</v>
      </c>
      <c r="C2219" s="21">
        <v>86</v>
      </c>
      <c r="D2219" s="21">
        <v>85.169998168945313</v>
      </c>
      <c r="E2219" s="21">
        <v>85.349998474121094</v>
      </c>
      <c r="F2219" s="16">
        <f>(StockData[[#This Row],[Close]]-E2220)/E2220</f>
        <v>-2.6875829868249863E-3</v>
      </c>
      <c r="G2219" s="21">
        <v>22062700</v>
      </c>
      <c r="H2219" s="21">
        <f>IF(ISNUMBER(E2219),MAX($E$2:E2219),"")</f>
        <v>542.07000732421875</v>
      </c>
      <c r="I2219" s="21">
        <f>IF(AND(ISNUMBER(E2219),ISNUMBER(H2219)),E2219/H2219-1,"")</f>
        <v>-0.84254801534689561</v>
      </c>
      <c r="L2219"/>
      <c r="M2219"/>
      <c r="N2219" s="2">
        <v>43082</v>
      </c>
      <c r="O2219" s="21">
        <v>267.05999755859375</v>
      </c>
      <c r="P2219" s="21">
        <v>267.55999755859375</v>
      </c>
      <c r="Q2219" s="21">
        <v>266.64999389648438</v>
      </c>
      <c r="R2219" s="21">
        <v>266.75</v>
      </c>
      <c r="S2219">
        <v>102905400</v>
      </c>
      <c r="T2219" s="16">
        <f>(SP500_Data[[#This Row],[Close]]-R2220)/R2220</f>
        <v>-1.1244763263415615E-4</v>
      </c>
      <c r="U2219" s="21">
        <v>54285700</v>
      </c>
    </row>
    <row r="2220" spans="1:21" x14ac:dyDescent="0.25">
      <c r="A2220" s="2">
        <v>43081</v>
      </c>
      <c r="B2220" s="21">
        <v>85.30999755859375</v>
      </c>
      <c r="C2220" s="21">
        <v>86.050003051757813</v>
      </c>
      <c r="D2220" s="21">
        <v>85.080001831054688</v>
      </c>
      <c r="E2220" s="21">
        <v>85.580001831054688</v>
      </c>
      <c r="F2220" s="16">
        <f>(StockData[[#This Row],[Close]]-E2221)/E2221</f>
        <v>4.1065171927230811E-3</v>
      </c>
      <c r="G2220" s="21">
        <v>23924100</v>
      </c>
      <c r="H2220" s="21">
        <f>IF(ISNUMBER(E2220),MAX($E$2:E2220),"")</f>
        <v>542.07000732421875</v>
      </c>
      <c r="I2220" s="21">
        <f>IF(AND(ISNUMBER(E2220),ISNUMBER(H2220)),E2220/H2220-1,"")</f>
        <v>-0.84212370971510286</v>
      </c>
      <c r="L2220"/>
      <c r="M2220"/>
      <c r="N2220" s="2">
        <v>43081</v>
      </c>
      <c r="O2220" s="21">
        <v>267.20999145507813</v>
      </c>
      <c r="P2220" s="21">
        <v>267.32000732421875</v>
      </c>
      <c r="Q2220" s="21">
        <v>266.35000610351563</v>
      </c>
      <c r="R2220" s="21">
        <v>266.77999877929688</v>
      </c>
      <c r="S2220">
        <v>85195800</v>
      </c>
      <c r="T2220" s="16">
        <f>(SP500_Data[[#This Row],[Close]]-R2221)/R2221</f>
        <v>1.7648651008669509E-3</v>
      </c>
      <c r="U2220" s="21">
        <v>85562500</v>
      </c>
    </row>
    <row r="2221" spans="1:21" x14ac:dyDescent="0.25">
      <c r="A2221" s="2">
        <v>43080</v>
      </c>
      <c r="B2221" s="21">
        <v>84.290000915527344</v>
      </c>
      <c r="C2221" s="21">
        <v>85.370002746582031</v>
      </c>
      <c r="D2221" s="21">
        <v>84.120002746582031</v>
      </c>
      <c r="E2221" s="21">
        <v>85.230003356933594</v>
      </c>
      <c r="F2221" s="16">
        <f>(StockData[[#This Row],[Close]]-E2222)/E2222</f>
        <v>1.2713874147630953E-2</v>
      </c>
      <c r="G2221" s="21">
        <v>22857900</v>
      </c>
      <c r="H2221" s="21">
        <f>IF(ISNUMBER(E2221),MAX($E$2:E2221),"")</f>
        <v>542.07000732421875</v>
      </c>
      <c r="I2221" s="21">
        <f>IF(AND(ISNUMBER(E2221),ISNUMBER(H2221)),E2221/H2221-1,"")</f>
        <v>-0.84276937995952161</v>
      </c>
      <c r="L2221"/>
      <c r="M2221"/>
      <c r="N2221" s="2">
        <v>43080</v>
      </c>
      <c r="O2221" s="21">
        <v>266.30999755859375</v>
      </c>
      <c r="P2221" s="21">
        <v>266.3800048828125</v>
      </c>
      <c r="Q2221" s="21">
        <v>265.48001098632813</v>
      </c>
      <c r="R2221" s="21">
        <v>266.30999755859375</v>
      </c>
      <c r="S2221">
        <v>83077500</v>
      </c>
      <c r="T2221" s="16">
        <f>(SP500_Data[[#This Row],[Close]]-R2222)/R2222</f>
        <v>3.0130231009931688E-3</v>
      </c>
      <c r="U2221" s="21">
        <v>69798000</v>
      </c>
    </row>
    <row r="2222" spans="1:21" x14ac:dyDescent="0.25">
      <c r="A2222" s="2">
        <v>43077</v>
      </c>
      <c r="B2222" s="21">
        <v>83.629997253417969</v>
      </c>
      <c r="C2222" s="21">
        <v>84.580001831054688</v>
      </c>
      <c r="D2222" s="21">
        <v>83.330001831054688</v>
      </c>
      <c r="E2222" s="21">
        <v>84.160003662109375</v>
      </c>
      <c r="F2222" s="16">
        <f>(StockData[[#This Row],[Close]]-E2223)/E2223</f>
        <v>2.0244948982758158E-2</v>
      </c>
      <c r="G2222" s="21">
        <v>24489100</v>
      </c>
      <c r="H2222" s="21">
        <f>IF(ISNUMBER(E2222),MAX($E$2:E2222),"")</f>
        <v>542.07000732421875</v>
      </c>
      <c r="I2222" s="21">
        <f>IF(AND(ISNUMBER(E2222),ISNUMBER(H2222)),E2222/H2222-1,"")</f>
        <v>-0.84474329417791927</v>
      </c>
      <c r="L2222"/>
      <c r="M2222"/>
      <c r="N2222" s="2">
        <v>43077</v>
      </c>
      <c r="O2222" s="21">
        <v>265.16000366210938</v>
      </c>
      <c r="P2222" s="21">
        <v>265.51998901367188</v>
      </c>
      <c r="Q2222" s="21">
        <v>264.02999877929688</v>
      </c>
      <c r="R2222" s="21">
        <v>265.510009765625</v>
      </c>
      <c r="S2222">
        <v>76563900</v>
      </c>
      <c r="T2222" s="16">
        <f>(SP500_Data[[#This Row],[Close]]-R2223)/R2223</f>
        <v>5.4531086509883343E-3</v>
      </c>
      <c r="U2222" s="21">
        <v>103715300</v>
      </c>
    </row>
    <row r="2223" spans="1:21" x14ac:dyDescent="0.25">
      <c r="A2223" s="2">
        <v>43076</v>
      </c>
      <c r="B2223" s="21">
        <v>82.540000915527344</v>
      </c>
      <c r="C2223" s="21">
        <v>82.800003051757813</v>
      </c>
      <c r="D2223" s="21">
        <v>82</v>
      </c>
      <c r="E2223" s="21">
        <v>82.489997863769531</v>
      </c>
      <c r="F2223" s="16">
        <f>(StockData[[#This Row],[Close]]-E2224)/E2224</f>
        <v>-3.5032727688306324E-3</v>
      </c>
      <c r="G2223" s="21">
        <v>23184500</v>
      </c>
      <c r="H2223" s="21">
        <f>IF(ISNUMBER(E2223),MAX($E$2:E2223),"")</f>
        <v>542.07000732421875</v>
      </c>
      <c r="I2223" s="21">
        <f>IF(AND(ISNUMBER(E2223),ISNUMBER(H2223)),E2223/H2223-1,"")</f>
        <v>-0.84782408775766993</v>
      </c>
      <c r="L2223"/>
      <c r="M2223"/>
      <c r="N2223" s="2">
        <v>43076</v>
      </c>
      <c r="O2223" s="21">
        <v>264.07000732421875</v>
      </c>
      <c r="P2223" s="21">
        <v>264.42999267578125</v>
      </c>
      <c r="Q2223" s="21">
        <v>262.94000244140625</v>
      </c>
      <c r="R2223" s="21">
        <v>264.07000732421875</v>
      </c>
      <c r="S2223">
        <v>77218600</v>
      </c>
      <c r="T2223" s="16">
        <f>(SP500_Data[[#This Row],[Close]]-R2224)/R2224</f>
        <v>3.1530812970504466E-3</v>
      </c>
      <c r="U2223" s="21">
        <v>66935900</v>
      </c>
    </row>
    <row r="2224" spans="1:21" x14ac:dyDescent="0.25">
      <c r="A2224" s="2">
        <v>43075</v>
      </c>
      <c r="B2224" s="21">
        <v>81.550003051757813</v>
      </c>
      <c r="C2224" s="21">
        <v>83.139999389648438</v>
      </c>
      <c r="D2224" s="21">
        <v>81.430000305175781</v>
      </c>
      <c r="E2224" s="21">
        <v>82.779998779296875</v>
      </c>
      <c r="F2224" s="16">
        <f>(StockData[[#This Row],[Close]]-E2225)/E2225</f>
        <v>1.458515130308456E-2</v>
      </c>
      <c r="G2224" s="21">
        <v>26162100</v>
      </c>
      <c r="H2224" s="21">
        <f>IF(ISNUMBER(E2224),MAX($E$2:E2224),"")</f>
        <v>542.07000732421875</v>
      </c>
      <c r="I2224" s="21">
        <f>IF(AND(ISNUMBER(E2224),ISNUMBER(H2224)),E2224/H2224-1,"")</f>
        <v>-0.84728909981956413</v>
      </c>
      <c r="L2224"/>
      <c r="M2224"/>
      <c r="N2224" s="2">
        <v>43075</v>
      </c>
      <c r="O2224" s="21">
        <v>263.29998779296875</v>
      </c>
      <c r="P2224" s="21">
        <v>263.73001098632813</v>
      </c>
      <c r="Q2224" s="21">
        <v>262.70999145507813</v>
      </c>
      <c r="R2224" s="21">
        <v>263.239990234375</v>
      </c>
      <c r="S2224">
        <v>75898600</v>
      </c>
      <c r="T2224" s="16">
        <f>(SP500_Data[[#This Row],[Close]]-R2225)/R2225</f>
        <v>1.8993044000551934E-4</v>
      </c>
      <c r="U2224" s="21">
        <v>63915300</v>
      </c>
    </row>
    <row r="2225" spans="1:21" x14ac:dyDescent="0.25">
      <c r="A2225" s="2">
        <v>43074</v>
      </c>
      <c r="B2225" s="21">
        <v>81.339996337890625</v>
      </c>
      <c r="C2225" s="21">
        <v>82.680000305175781</v>
      </c>
      <c r="D2225" s="21">
        <v>80.980003356933594</v>
      </c>
      <c r="E2225" s="21">
        <v>81.589996337890625</v>
      </c>
      <c r="F2225" s="16">
        <f>(StockData[[#This Row],[Close]]-E2226)/E2226</f>
        <v>6.2900159758087597E-3</v>
      </c>
      <c r="G2225" s="21">
        <v>26152300</v>
      </c>
      <c r="H2225" s="21">
        <f>IF(ISNUMBER(E2225),MAX($E$2:E2225),"")</f>
        <v>542.07000732421875</v>
      </c>
      <c r="I2225" s="21">
        <f>IF(AND(ISNUMBER(E2225),ISNUMBER(H2225)),E2225/H2225-1,"")</f>
        <v>-0.84948439272514364</v>
      </c>
      <c r="L2225"/>
      <c r="M2225"/>
      <c r="N2225" s="2">
        <v>43074</v>
      </c>
      <c r="O2225" s="21">
        <v>263.19000244140625</v>
      </c>
      <c r="P2225" s="21">
        <v>265.14999389648438</v>
      </c>
      <c r="Q2225" s="21">
        <v>263.04000854492188</v>
      </c>
      <c r="R2225" s="21">
        <v>263.19000244140625</v>
      </c>
      <c r="S2225">
        <v>77994500</v>
      </c>
      <c r="T2225" s="16">
        <f>(SP500_Data[[#This Row],[Close]]-R2226)/R2226</f>
        <v>-3.5966235872883097E-3</v>
      </c>
      <c r="U2225" s="21">
        <v>89176400</v>
      </c>
    </row>
    <row r="2226" spans="1:21" x14ac:dyDescent="0.25">
      <c r="A2226" s="2">
        <v>43073</v>
      </c>
      <c r="B2226" s="21">
        <v>84.419998168945313</v>
      </c>
      <c r="C2226" s="21">
        <v>84.430000305175781</v>
      </c>
      <c r="D2226" s="21">
        <v>80.699996948242188</v>
      </c>
      <c r="E2226" s="21">
        <v>81.080001831054688</v>
      </c>
      <c r="F2226" s="16">
        <f>(StockData[[#This Row],[Close]]-E2227)/E2227</f>
        <v>-3.7740330222569875E-2</v>
      </c>
      <c r="G2226" s="21">
        <v>39094900</v>
      </c>
      <c r="H2226" s="21">
        <f>IF(ISNUMBER(E2226),MAX($E$2:E2226),"")</f>
        <v>542.07000732421875</v>
      </c>
      <c r="I2226" s="21">
        <f>IF(AND(ISNUMBER(E2226),ISNUMBER(H2226)),E2226/H2226-1,"")</f>
        <v>-0.85042522047791558</v>
      </c>
      <c r="L2226"/>
      <c r="M2226"/>
      <c r="N2226" s="2">
        <v>43073</v>
      </c>
      <c r="O2226" s="21">
        <v>266.30999755859375</v>
      </c>
      <c r="P2226" s="21">
        <v>266.79998779296875</v>
      </c>
      <c r="Q2226" s="21">
        <v>264.07998657226563</v>
      </c>
      <c r="R2226" s="21">
        <v>264.1400146484375</v>
      </c>
      <c r="S2226">
        <v>94040600</v>
      </c>
      <c r="T2226" s="16">
        <f>(SP500_Data[[#This Row],[Close]]-R2227)/R2227</f>
        <v>-1.2099251946583274E-3</v>
      </c>
      <c r="U2226" s="21">
        <v>61903800</v>
      </c>
    </row>
    <row r="2227" spans="1:21" x14ac:dyDescent="0.25">
      <c r="A2227" s="2">
        <v>43070</v>
      </c>
      <c r="B2227" s="21">
        <v>83.599998474121094</v>
      </c>
      <c r="C2227" s="21">
        <v>84.80999755859375</v>
      </c>
      <c r="D2227" s="21">
        <v>83.220001220703125</v>
      </c>
      <c r="E2227" s="21">
        <v>84.260002136230469</v>
      </c>
      <c r="F2227" s="16">
        <f>(StockData[[#This Row],[Close]]-E2228)/E2228</f>
        <v>1.069311741037478E-3</v>
      </c>
      <c r="G2227" s="21">
        <v>29532100</v>
      </c>
      <c r="H2227" s="21">
        <f>IF(ISNUMBER(E2227),MAX($E$2:E2227),"")</f>
        <v>542.07000732421875</v>
      </c>
      <c r="I2227" s="21">
        <f>IF(AND(ISNUMBER(E2227),ISNUMBER(H2227)),E2227/H2227-1,"")</f>
        <v>-0.84455881897587903</v>
      </c>
      <c r="L2227"/>
      <c r="M2227"/>
      <c r="N2227" s="2">
        <v>43070</v>
      </c>
      <c r="O2227" s="21">
        <v>264.760009765625</v>
      </c>
      <c r="P2227" s="21">
        <v>265.30999755859375</v>
      </c>
      <c r="Q2227" s="21">
        <v>260.760009765625</v>
      </c>
      <c r="R2227" s="21">
        <v>264.45999145507813</v>
      </c>
      <c r="S2227">
        <v>164390900</v>
      </c>
      <c r="T2227" s="16">
        <f>(SP500_Data[[#This Row],[Close]]-R2228)/R2228</f>
        <v>-2.0754623986969831E-3</v>
      </c>
      <c r="U2227" s="21">
        <v>40888300</v>
      </c>
    </row>
    <row r="2228" spans="1:21" x14ac:dyDescent="0.25">
      <c r="A2228" s="2">
        <v>43069</v>
      </c>
      <c r="B2228" s="21">
        <v>83.510002136230469</v>
      </c>
      <c r="C2228" s="21">
        <v>84.519996643066406</v>
      </c>
      <c r="D2228" s="21">
        <v>83.339996337890625</v>
      </c>
      <c r="E2228" s="21">
        <v>84.169998168945313</v>
      </c>
      <c r="F2228" s="16">
        <f>(StockData[[#This Row],[Close]]-E2229)/E2229</f>
        <v>9.9592256722637537E-3</v>
      </c>
      <c r="G2228" s="21">
        <v>33054600</v>
      </c>
      <c r="H2228" s="21">
        <f>IF(ISNUMBER(E2228),MAX($E$2:E2228),"")</f>
        <v>542.07000732421875</v>
      </c>
      <c r="I2228" s="21">
        <f>IF(AND(ISNUMBER(E2228),ISNUMBER(H2228)),E2228/H2228-1,"")</f>
        <v>-0.84472485650990425</v>
      </c>
      <c r="L2228"/>
      <c r="M2228"/>
      <c r="N2228" s="2">
        <v>43069</v>
      </c>
      <c r="O2228" s="21">
        <v>263.760009765625</v>
      </c>
      <c r="P2228" s="21">
        <v>266.04998779296875</v>
      </c>
      <c r="Q2228" s="21">
        <v>263.67001342773438</v>
      </c>
      <c r="R2228" s="21">
        <v>265.010009765625</v>
      </c>
      <c r="S2228">
        <v>127894400</v>
      </c>
      <c r="T2228" s="16">
        <f>(SP500_Data[[#This Row],[Close]]-R2229)/R2229</f>
        <v>8.7549708247018267E-3</v>
      </c>
      <c r="U2228" s="21">
        <v>31561000</v>
      </c>
    </row>
    <row r="2229" spans="1:21" x14ac:dyDescent="0.25">
      <c r="A2229" s="2">
        <v>43068</v>
      </c>
      <c r="B2229" s="21">
        <v>84.709999084472656</v>
      </c>
      <c r="C2229" s="21">
        <v>84.919998168945313</v>
      </c>
      <c r="D2229" s="21">
        <v>83.180000305175781</v>
      </c>
      <c r="E2229" s="21">
        <v>83.339996337890625</v>
      </c>
      <c r="F2229" s="16">
        <f>(StockData[[#This Row],[Close]]-E2230)/E2230</f>
        <v>-1.8143272447682962E-2</v>
      </c>
      <c r="G2229" s="21">
        <v>27381100</v>
      </c>
      <c r="H2229" s="21">
        <f>IF(ISNUMBER(E2229),MAX($E$2:E2229),"")</f>
        <v>542.07000732421875</v>
      </c>
      <c r="I2229" s="21">
        <f>IF(AND(ISNUMBER(E2229),ISNUMBER(H2229)),E2229/H2229-1,"")</f>
        <v>-0.84625602742849426</v>
      </c>
      <c r="L2229"/>
      <c r="M2229"/>
      <c r="N2229" s="2">
        <v>43068</v>
      </c>
      <c r="O2229" s="21">
        <v>263.01998901367188</v>
      </c>
      <c r="P2229" s="21">
        <v>263.6300048828125</v>
      </c>
      <c r="Q2229" s="21">
        <v>262.20001220703125</v>
      </c>
      <c r="R2229" s="21">
        <v>262.70999145507813</v>
      </c>
      <c r="S2229">
        <v>77512100</v>
      </c>
      <c r="T2229" s="16">
        <f>(SP500_Data[[#This Row],[Close]]-R2230)/R2230</f>
        <v>-6.0867982303589019E-4</v>
      </c>
      <c r="U2229" s="21">
        <v>38221700</v>
      </c>
    </row>
    <row r="2230" spans="1:21" x14ac:dyDescent="0.25">
      <c r="A2230" s="2">
        <v>43067</v>
      </c>
      <c r="B2230" s="21">
        <v>84.069999694824219</v>
      </c>
      <c r="C2230" s="21">
        <v>85.05999755859375</v>
      </c>
      <c r="D2230" s="21">
        <v>84.019996643066406</v>
      </c>
      <c r="E2230" s="21">
        <v>84.879997253417969</v>
      </c>
      <c r="F2230" s="16">
        <f>(StockData[[#This Row],[Close]]-E2231)/E2231</f>
        <v>1.2042380753076797E-2</v>
      </c>
      <c r="G2230" s="21">
        <v>21926000</v>
      </c>
      <c r="H2230" s="21">
        <f>IF(ISNUMBER(E2230),MAX($E$2:E2230),"")</f>
        <v>542.07000732421875</v>
      </c>
      <c r="I2230" s="21">
        <f>IF(AND(ISNUMBER(E2230),ISNUMBER(H2230)),E2230/H2230-1,"")</f>
        <v>-0.84341506427849611</v>
      </c>
      <c r="L2230"/>
      <c r="M2230"/>
      <c r="N2230" s="2">
        <v>43067</v>
      </c>
      <c r="O2230" s="21">
        <v>260.760009765625</v>
      </c>
      <c r="P2230" s="21">
        <v>262.89999389648438</v>
      </c>
      <c r="Q2230" s="21">
        <v>260.64999389648438</v>
      </c>
      <c r="R2230" s="21">
        <v>262.8699951171875</v>
      </c>
      <c r="S2230">
        <v>98971700</v>
      </c>
      <c r="T2230" s="16">
        <f>(SP500_Data[[#This Row],[Close]]-R2231)/R2231</f>
        <v>1.0144810434635356E-2</v>
      </c>
      <c r="U2230" s="21">
        <v>54800400</v>
      </c>
    </row>
    <row r="2231" spans="1:21" x14ac:dyDescent="0.25">
      <c r="A2231" s="2">
        <v>43066</v>
      </c>
      <c r="B2231" s="21">
        <v>83.30999755859375</v>
      </c>
      <c r="C2231" s="21">
        <v>83.980003356933594</v>
      </c>
      <c r="D2231" s="21">
        <v>83.300003051757813</v>
      </c>
      <c r="E2231" s="21">
        <v>83.870002746582031</v>
      </c>
      <c r="F2231" s="16">
        <f>(StockData[[#This Row],[Close]]-E2232)/E2232</f>
        <v>7.3264544162931463E-3</v>
      </c>
      <c r="G2231" s="21">
        <v>18265200</v>
      </c>
      <c r="H2231" s="21">
        <f>IF(ISNUMBER(E2231),MAX($E$2:E2231),"")</f>
        <v>542.07000732421875</v>
      </c>
      <c r="I2231" s="21">
        <f>IF(AND(ISNUMBER(E2231),ISNUMBER(H2231)),E2231/H2231-1,"")</f>
        <v>-0.84527828211602496</v>
      </c>
      <c r="L2231"/>
      <c r="M2231"/>
      <c r="N2231" s="2">
        <v>43066</v>
      </c>
      <c r="O2231" s="21">
        <v>260.41000366210938</v>
      </c>
      <c r="P2231" s="21">
        <v>260.75</v>
      </c>
      <c r="Q2231" s="21">
        <v>260</v>
      </c>
      <c r="R2231" s="21">
        <v>260.23001098632813</v>
      </c>
      <c r="S2231">
        <v>52274900</v>
      </c>
      <c r="T2231" s="16">
        <f>(SP500_Data[[#This Row],[Close]]-R2232)/R2232</f>
        <v>-4.9921021872416913E-4</v>
      </c>
      <c r="U2231" s="21">
        <v>47065100</v>
      </c>
    </row>
    <row r="2232" spans="1:21" x14ac:dyDescent="0.25">
      <c r="A2232" s="2">
        <v>43063</v>
      </c>
      <c r="B2232" s="21">
        <v>83.010002136230469</v>
      </c>
      <c r="C2232" s="21">
        <v>83.430000305175781</v>
      </c>
      <c r="D2232" s="21">
        <v>82.779998779296875</v>
      </c>
      <c r="E2232" s="21">
        <v>83.260002136230469</v>
      </c>
      <c r="F2232" s="16">
        <f>(StockData[[#This Row],[Close]]-E2233)/E2233</f>
        <v>1.8048553095573335E-3</v>
      </c>
      <c r="G2232" s="21">
        <v>7425600</v>
      </c>
      <c r="H2232" s="21">
        <f>IF(ISNUMBER(E2232),MAX($E$2:E2232),"")</f>
        <v>542.07000732421875</v>
      </c>
      <c r="I2232" s="21">
        <f>IF(AND(ISNUMBER(E2232),ISNUMBER(H2232)),E2232/H2232-1,"")</f>
        <v>-0.84640359914539298</v>
      </c>
      <c r="L2232"/>
      <c r="M2232"/>
      <c r="N2232" s="2">
        <v>43063</v>
      </c>
      <c r="O2232" s="21">
        <v>260.32000732421875</v>
      </c>
      <c r="P2232" s="21">
        <v>260.48001098632813</v>
      </c>
      <c r="Q2232" s="21">
        <v>260.16000366210938</v>
      </c>
      <c r="R2232" s="21">
        <v>260.3599853515625</v>
      </c>
      <c r="S2232">
        <v>27856500</v>
      </c>
      <c r="T2232" s="16">
        <f>(SP500_Data[[#This Row],[Close]]-R2233)/R2233</f>
        <v>2.3097303795100834E-3</v>
      </c>
      <c r="U2232" s="21">
        <v>47674300</v>
      </c>
    </row>
    <row r="2233" spans="1:21" x14ac:dyDescent="0.25">
      <c r="A2233" s="2">
        <v>43061</v>
      </c>
      <c r="B2233" s="21">
        <v>83.830001831054688</v>
      </c>
      <c r="C2233" s="21">
        <v>83.900001525878906</v>
      </c>
      <c r="D2233" s="21">
        <v>83.040000915527344</v>
      </c>
      <c r="E2233" s="21">
        <v>83.110000610351563</v>
      </c>
      <c r="F2233" s="16">
        <f>(StockData[[#This Row],[Close]]-E2234)/E2234</f>
        <v>-7.2861992529536105E-3</v>
      </c>
      <c r="G2233" s="21">
        <v>20553100</v>
      </c>
      <c r="H2233" s="21">
        <f>IF(ISNUMBER(E2233),MAX($E$2:E2233),"")</f>
        <v>542.07000732421875</v>
      </c>
      <c r="I2233" s="21">
        <f>IF(AND(ISNUMBER(E2233),ISNUMBER(H2233)),E2233/H2233-1,"")</f>
        <v>-0.84668031898573126</v>
      </c>
      <c r="L2233"/>
      <c r="M2233"/>
      <c r="N2233" s="2">
        <v>43061</v>
      </c>
      <c r="O2233" s="21">
        <v>260</v>
      </c>
      <c r="P2233" s="21">
        <v>260.14999389648438</v>
      </c>
      <c r="Q2233" s="21">
        <v>259.57000732421875</v>
      </c>
      <c r="R2233" s="21">
        <v>259.760009765625</v>
      </c>
      <c r="S2233">
        <v>45033400</v>
      </c>
      <c r="T2233" s="16">
        <f>(SP500_Data[[#This Row],[Close]]-R2234)/R2234</f>
        <v>-8.845743197369941E-4</v>
      </c>
      <c r="U2233" s="21">
        <v>43057400</v>
      </c>
    </row>
    <row r="2234" spans="1:21" x14ac:dyDescent="0.25">
      <c r="A2234" s="2">
        <v>43060</v>
      </c>
      <c r="B2234" s="21">
        <v>82.739997863769531</v>
      </c>
      <c r="C2234" s="21">
        <v>83.839996337890625</v>
      </c>
      <c r="D2234" s="21">
        <v>82.739997863769531</v>
      </c>
      <c r="E2234" s="21">
        <v>83.720001220703125</v>
      </c>
      <c r="F2234" s="16">
        <f>(StockData[[#This Row],[Close]]-E2235)/E2235</f>
        <v>1.441902894714169E-2</v>
      </c>
      <c r="G2234" s="21">
        <v>21237500</v>
      </c>
      <c r="H2234" s="21">
        <f>IF(ISNUMBER(E2234),MAX($E$2:E2234),"")</f>
        <v>542.07000732421875</v>
      </c>
      <c r="I2234" s="21">
        <f>IF(AND(ISNUMBER(E2234),ISNUMBER(H2234)),E2234/H2234-1,"")</f>
        <v>-0.84555500195636324</v>
      </c>
      <c r="L2234"/>
      <c r="M2234"/>
      <c r="N2234" s="2">
        <v>43060</v>
      </c>
      <c r="O2234" s="21">
        <v>259.17999267578125</v>
      </c>
      <c r="P2234" s="21">
        <v>260.20001220703125</v>
      </c>
      <c r="Q2234" s="21">
        <v>258.260009765625</v>
      </c>
      <c r="R2234" s="21">
        <v>259.989990234375</v>
      </c>
      <c r="S2234">
        <v>69176800</v>
      </c>
      <c r="T2234" s="16">
        <f>(SP500_Data[[#This Row],[Close]]-R2235)/R2235</f>
        <v>6.5427894745423371E-3</v>
      </c>
      <c r="U2234" s="21">
        <v>35803100</v>
      </c>
    </row>
    <row r="2235" spans="1:21" x14ac:dyDescent="0.25">
      <c r="A2235" s="2">
        <v>43059</v>
      </c>
      <c r="B2235" s="21">
        <v>82.400001525878906</v>
      </c>
      <c r="C2235" s="21">
        <v>82.589996337890625</v>
      </c>
      <c r="D2235" s="21">
        <v>82.25</v>
      </c>
      <c r="E2235" s="21">
        <v>82.529998779296875</v>
      </c>
      <c r="F2235" s="16">
        <f>(StockData[[#This Row],[Close]]-E2236)/E2236</f>
        <v>1.5776365413918256E-3</v>
      </c>
      <c r="G2235" s="21">
        <v>16315000</v>
      </c>
      <c r="H2235" s="21">
        <f>IF(ISNUMBER(E2235),MAX($E$2:E2235),"")</f>
        <v>542.07000732421875</v>
      </c>
      <c r="I2235" s="21">
        <f>IF(AND(ISNUMBER(E2235),ISNUMBER(H2235)),E2235/H2235-1,"")</f>
        <v>-0.84775029486194264</v>
      </c>
      <c r="L2235"/>
      <c r="M2235"/>
      <c r="N2235" s="2">
        <v>43059</v>
      </c>
      <c r="O2235" s="21">
        <v>258.1400146484375</v>
      </c>
      <c r="P2235" s="21">
        <v>258.51998901367188</v>
      </c>
      <c r="Q2235" s="21">
        <v>257.8599853515625</v>
      </c>
      <c r="R2235" s="21">
        <v>258.29998779296875</v>
      </c>
      <c r="S2235">
        <v>48075500</v>
      </c>
      <c r="T2235" s="16">
        <f>(SP500_Data[[#This Row],[Close]]-R2236)/R2236</f>
        <v>1.7063618490723064E-3</v>
      </c>
      <c r="U2235" s="21">
        <v>80646000</v>
      </c>
    </row>
    <row r="2236" spans="1:21" x14ac:dyDescent="0.25">
      <c r="A2236" s="2">
        <v>43056</v>
      </c>
      <c r="B2236" s="21">
        <v>83.120002746582031</v>
      </c>
      <c r="C2236" s="21">
        <v>83.120002746582031</v>
      </c>
      <c r="D2236" s="21">
        <v>82.239997863769531</v>
      </c>
      <c r="E2236" s="21">
        <v>82.400001525878906</v>
      </c>
      <c r="F2236" s="16">
        <f>(StockData[[#This Row],[Close]]-E2237)/E2237</f>
        <v>-9.6153299484007162E-3</v>
      </c>
      <c r="G2236" s="21">
        <v>22079000</v>
      </c>
      <c r="H2236" s="21">
        <f>IF(ISNUMBER(E2236),MAX($E$2:E2236),"")</f>
        <v>542.07000732421875</v>
      </c>
      <c r="I2236" s="21">
        <f>IF(AND(ISNUMBER(E2236),ISNUMBER(H2236)),E2236/H2236-1,"")</f>
        <v>-0.84799011121713941</v>
      </c>
      <c r="L2236"/>
      <c r="M2236"/>
      <c r="N2236" s="2">
        <v>43056</v>
      </c>
      <c r="O2236" s="21">
        <v>258.22000122070313</v>
      </c>
      <c r="P2236" s="21">
        <v>258.58999633789063</v>
      </c>
      <c r="Q2236" s="21">
        <v>257.76998901367188</v>
      </c>
      <c r="R2236" s="21">
        <v>257.8599853515625</v>
      </c>
      <c r="S2236">
        <v>75756800</v>
      </c>
      <c r="T2236" s="16">
        <f>(SP500_Data[[#This Row],[Close]]-R2237)/R2237</f>
        <v>-2.9387123191330186E-3</v>
      </c>
      <c r="U2236" s="21">
        <v>63522800</v>
      </c>
    </row>
    <row r="2237" spans="1:21" x14ac:dyDescent="0.25">
      <c r="A2237" s="2">
        <v>43055</v>
      </c>
      <c r="B2237" s="21">
        <v>83.099998474121094</v>
      </c>
      <c r="C2237" s="21">
        <v>83.419998168945313</v>
      </c>
      <c r="D2237" s="21">
        <v>82.94000244140625</v>
      </c>
      <c r="E2237" s="21">
        <v>83.199996948242188</v>
      </c>
      <c r="F2237" s="16">
        <f>(StockData[[#This Row],[Close]]-E2238)/E2238</f>
        <v>2.6511639239432698E-3</v>
      </c>
      <c r="G2237" s="21">
        <v>20962800</v>
      </c>
      <c r="H2237" s="21">
        <f>IF(ISNUMBER(E2237),MAX($E$2:E2237),"")</f>
        <v>542.07000732421875</v>
      </c>
      <c r="I2237" s="21">
        <f>IF(AND(ISNUMBER(E2237),ISNUMBER(H2237)),E2237/H2237-1,"")</f>
        <v>-0.84651429552626167</v>
      </c>
      <c r="L2237"/>
      <c r="M2237"/>
      <c r="N2237" s="2">
        <v>43055</v>
      </c>
      <c r="O2237" s="21">
        <v>257.51998901367188</v>
      </c>
      <c r="P2237" s="21">
        <v>259.04000854492188</v>
      </c>
      <c r="Q2237" s="21">
        <v>257.47000122070313</v>
      </c>
      <c r="R2237" s="21">
        <v>258.6199951171875</v>
      </c>
      <c r="S2237">
        <v>67777000</v>
      </c>
      <c r="T2237" s="16">
        <f>(SP500_Data[[#This Row],[Close]]-R2238)/R2238</f>
        <v>8.5009852403169998E-3</v>
      </c>
      <c r="U2237" s="21">
        <v>55953600</v>
      </c>
    </row>
    <row r="2238" spans="1:21" x14ac:dyDescent="0.25">
      <c r="A2238" s="2">
        <v>43054</v>
      </c>
      <c r="B2238" s="21">
        <v>83.470001220703125</v>
      </c>
      <c r="C2238" s="21">
        <v>83.69000244140625</v>
      </c>
      <c r="D2238" s="21">
        <v>82.69000244140625</v>
      </c>
      <c r="E2238" s="21">
        <v>82.980003356933594</v>
      </c>
      <c r="F2238" s="16">
        <f>(StockData[[#This Row],[Close]]-E2239)/E2239</f>
        <v>-1.2730513455964008E-2</v>
      </c>
      <c r="G2238" s="21">
        <v>19383100</v>
      </c>
      <c r="H2238" s="21">
        <f>IF(ISNUMBER(E2238),MAX($E$2:E2238),"")</f>
        <v>542.07000732421875</v>
      </c>
      <c r="I2238" s="21">
        <f>IF(AND(ISNUMBER(E2238),ISNUMBER(H2238)),E2238/H2238-1,"")</f>
        <v>-0.84692013534092792</v>
      </c>
      <c r="L2238"/>
      <c r="M2238"/>
      <c r="N2238" s="2">
        <v>43054</v>
      </c>
      <c r="O2238" s="21">
        <v>256.6199951171875</v>
      </c>
      <c r="P2238" s="21">
        <v>257.22000122070313</v>
      </c>
      <c r="Q2238" s="21">
        <v>255.6300048828125</v>
      </c>
      <c r="R2238" s="21">
        <v>256.44000244140625</v>
      </c>
      <c r="S2238">
        <v>80811500</v>
      </c>
      <c r="T2238" s="16">
        <f>(SP500_Data[[#This Row],[Close]]-R2239)/R2239</f>
        <v>-5.0052709809968792E-3</v>
      </c>
      <c r="U2238" s="21">
        <v>66810200</v>
      </c>
    </row>
    <row r="2239" spans="1:21" x14ac:dyDescent="0.25">
      <c r="A2239" s="2">
        <v>43053</v>
      </c>
      <c r="B2239" s="21">
        <v>83.5</v>
      </c>
      <c r="C2239" s="21">
        <v>84.099998474121094</v>
      </c>
      <c r="D2239" s="21">
        <v>82.980003356933594</v>
      </c>
      <c r="E2239" s="21">
        <v>84.050003051757813</v>
      </c>
      <c r="F2239" s="16">
        <f>(StockData[[#This Row],[Close]]-E2240)/E2240</f>
        <v>1.4297956171296588E-3</v>
      </c>
      <c r="G2239" s="21">
        <v>18801300</v>
      </c>
      <c r="H2239" s="21">
        <f>IF(ISNUMBER(E2239),MAX($E$2:E2239),"")</f>
        <v>542.07000732421875</v>
      </c>
      <c r="I2239" s="21">
        <f>IF(AND(ISNUMBER(E2239),ISNUMBER(H2239)),E2239/H2239-1,"")</f>
        <v>-0.84494622112253026</v>
      </c>
      <c r="L2239"/>
      <c r="M2239"/>
      <c r="N2239" s="2">
        <v>43053</v>
      </c>
      <c r="O2239" s="21">
        <v>257.41000366210938</v>
      </c>
      <c r="P2239" s="21">
        <v>257.85000610351563</v>
      </c>
      <c r="Q2239" s="21">
        <v>256.51998901367188</v>
      </c>
      <c r="R2239" s="21">
        <v>257.73001098632813</v>
      </c>
      <c r="S2239">
        <v>61315200</v>
      </c>
      <c r="T2239" s="16">
        <f>(SP500_Data[[#This Row],[Close]]-R2240)/R2240</f>
        <v>-2.3225162277847365E-3</v>
      </c>
      <c r="U2239" s="21">
        <v>59023000</v>
      </c>
    </row>
    <row r="2240" spans="1:21" x14ac:dyDescent="0.25">
      <c r="A2240" s="2">
        <v>43052</v>
      </c>
      <c r="B2240" s="21">
        <v>83.660003662109375</v>
      </c>
      <c r="C2240" s="21">
        <v>83.94000244140625</v>
      </c>
      <c r="D2240" s="21">
        <v>83.459999084472656</v>
      </c>
      <c r="E2240" s="21">
        <v>83.930000305175781</v>
      </c>
      <c r="F2240" s="16">
        <f>(StockData[[#This Row],[Close]]-E2241)/E2241</f>
        <v>7.1536373708053907E-4</v>
      </c>
      <c r="G2240" s="21">
        <v>14196900</v>
      </c>
      <c r="H2240" s="21">
        <f>IF(ISNUMBER(E2240),MAX($E$2:E2240),"")</f>
        <v>542.07000732421875</v>
      </c>
      <c r="I2240" s="21">
        <f>IF(AND(ISNUMBER(E2240),ISNUMBER(H2240)),E2240/H2240-1,"")</f>
        <v>-0.84516759980971201</v>
      </c>
      <c r="L2240"/>
      <c r="M2240"/>
      <c r="N2240" s="2">
        <v>43052</v>
      </c>
      <c r="O2240" s="21">
        <v>257.30999755859375</v>
      </c>
      <c r="P2240" s="21">
        <v>258.58999633789063</v>
      </c>
      <c r="Q2240" s="21">
        <v>257.26998901367188</v>
      </c>
      <c r="R2240" s="21">
        <v>258.32998657226563</v>
      </c>
      <c r="S2240">
        <v>50228600</v>
      </c>
      <c r="T2240" s="16">
        <f>(SP500_Data[[#This Row],[Close]]-R2241)/R2241</f>
        <v>9.2987034670187496E-4</v>
      </c>
      <c r="U2240" s="21">
        <v>85578000</v>
      </c>
    </row>
    <row r="2241" spans="1:21" x14ac:dyDescent="0.25">
      <c r="A2241" s="2">
        <v>43049</v>
      </c>
      <c r="B2241" s="21">
        <v>83.790000915527344</v>
      </c>
      <c r="C2241" s="21">
        <v>84.099998474121094</v>
      </c>
      <c r="D2241" s="21">
        <v>83.230003356933594</v>
      </c>
      <c r="E2241" s="21">
        <v>83.870002746582031</v>
      </c>
      <c r="F2241" s="16">
        <f>(StockData[[#This Row],[Close]]-E2242)/E2242</f>
        <v>-2.6161684015850706E-3</v>
      </c>
      <c r="G2241" s="21">
        <v>19397800</v>
      </c>
      <c r="H2241" s="21">
        <f>IF(ISNUMBER(E2241),MAX($E$2:E2241),"")</f>
        <v>542.07000732421875</v>
      </c>
      <c r="I2241" s="21">
        <f>IF(AND(ISNUMBER(E2241),ISNUMBER(H2241)),E2241/H2241-1,"")</f>
        <v>-0.84527828211602496</v>
      </c>
      <c r="L2241"/>
      <c r="M2241"/>
      <c r="N2241" s="2">
        <v>43049</v>
      </c>
      <c r="O2241" s="21">
        <v>257.73001098632813</v>
      </c>
      <c r="P2241" s="21">
        <v>258.29000854492188</v>
      </c>
      <c r="Q2241" s="21">
        <v>257.3699951171875</v>
      </c>
      <c r="R2241" s="21">
        <v>258.08999633789063</v>
      </c>
      <c r="S2241">
        <v>59984700</v>
      </c>
      <c r="T2241" s="16">
        <f>(SP500_Data[[#This Row],[Close]]-R2242)/R2242</f>
        <v>-3.0993951923912328E-4</v>
      </c>
      <c r="U2241" s="21">
        <v>44778800</v>
      </c>
    </row>
    <row r="2242" spans="1:21" x14ac:dyDescent="0.25">
      <c r="A2242" s="2">
        <v>43048</v>
      </c>
      <c r="B2242" s="21">
        <v>84.110000610351563</v>
      </c>
      <c r="C2242" s="21">
        <v>84.269996643066406</v>
      </c>
      <c r="D2242" s="21">
        <v>82.900001525878906</v>
      </c>
      <c r="E2242" s="21">
        <v>84.089996337890625</v>
      </c>
      <c r="F2242" s="16">
        <f>(StockData[[#This Row],[Close]]-E2243)/E2243</f>
        <v>-5.55819813473208E-3</v>
      </c>
      <c r="G2242" s="21">
        <v>21178400</v>
      </c>
      <c r="H2242" s="21">
        <f>IF(ISNUMBER(E2242),MAX($E$2:E2242),"")</f>
        <v>542.07000732421875</v>
      </c>
      <c r="I2242" s="21">
        <f>IF(AND(ISNUMBER(E2242),ISNUMBER(H2242)),E2242/H2242-1,"")</f>
        <v>-0.84487244230135872</v>
      </c>
      <c r="L2242"/>
      <c r="M2242"/>
      <c r="N2242" s="2">
        <v>43048</v>
      </c>
      <c r="O2242" s="21">
        <v>257.73001098632813</v>
      </c>
      <c r="P2242" s="21">
        <v>258.3900146484375</v>
      </c>
      <c r="Q2242" s="21">
        <v>256.3599853515625</v>
      </c>
      <c r="R2242" s="21">
        <v>258.17001342773438</v>
      </c>
      <c r="S2242">
        <v>95085500</v>
      </c>
      <c r="T2242" s="16">
        <f>(SP500_Data[[#This Row],[Close]]-R2243)/R2243</f>
        <v>-3.6276947125475061E-3</v>
      </c>
      <c r="U2242" s="21">
        <v>81001400</v>
      </c>
    </row>
    <row r="2243" spans="1:21" x14ac:dyDescent="0.25">
      <c r="A2243" s="2">
        <v>43047</v>
      </c>
      <c r="B2243" s="21">
        <v>84.139999389648438</v>
      </c>
      <c r="C2243" s="21">
        <v>84.610000610351563</v>
      </c>
      <c r="D2243" s="21">
        <v>83.830001831054688</v>
      </c>
      <c r="E2243" s="21">
        <v>84.55999755859375</v>
      </c>
      <c r="F2243" s="16">
        <f>(StockData[[#This Row],[Close]]-E2244)/E2244</f>
        <v>3.4413305693563778E-3</v>
      </c>
      <c r="G2243" s="21">
        <v>18034200</v>
      </c>
      <c r="H2243" s="21">
        <f>IF(ISNUMBER(E2243),MAX($E$2:E2243),"")</f>
        <v>542.07000732421875</v>
      </c>
      <c r="I2243" s="21">
        <f>IF(AND(ISNUMBER(E2243),ISNUMBER(H2243)),E2243/H2243-1,"")</f>
        <v>-0.84400539336975822</v>
      </c>
      <c r="L2243"/>
      <c r="M2243"/>
      <c r="N2243" s="2">
        <v>43047</v>
      </c>
      <c r="O2243" s="21">
        <v>258.47000122070313</v>
      </c>
      <c r="P2243" s="21">
        <v>259.22000122070313</v>
      </c>
      <c r="Q2243" s="21">
        <v>258.14999389648438</v>
      </c>
      <c r="R2243" s="21">
        <v>259.1099853515625</v>
      </c>
      <c r="S2243">
        <v>50469600</v>
      </c>
      <c r="T2243" s="16">
        <f>(SP500_Data[[#This Row],[Close]]-R2244)/R2244</f>
        <v>1.7009003788181331E-3</v>
      </c>
      <c r="U2243" s="21">
        <v>54082000</v>
      </c>
    </row>
    <row r="2244" spans="1:21" x14ac:dyDescent="0.25">
      <c r="A2244" s="2">
        <v>43046</v>
      </c>
      <c r="B2244" s="21">
        <v>84.769996643066406</v>
      </c>
      <c r="C2244" s="21">
        <v>84.900001525878906</v>
      </c>
      <c r="D2244" s="21">
        <v>83.930000305175781</v>
      </c>
      <c r="E2244" s="21">
        <v>84.269996643066406</v>
      </c>
      <c r="F2244" s="16">
        <f>(StockData[[#This Row],[Close]]-E2245)/E2245</f>
        <v>-2.3677586687153823E-3</v>
      </c>
      <c r="G2244" s="21">
        <v>17939700</v>
      </c>
      <c r="H2244" s="21">
        <f>IF(ISNUMBER(E2244),MAX($E$2:E2244),"")</f>
        <v>542.07000732421875</v>
      </c>
      <c r="I2244" s="21">
        <f>IF(AND(ISNUMBER(E2244),ISNUMBER(H2244)),E2244/H2244-1,"")</f>
        <v>-0.84454038130786402</v>
      </c>
      <c r="L2244"/>
      <c r="M2244"/>
      <c r="N2244" s="2">
        <v>43046</v>
      </c>
      <c r="O2244" s="21">
        <v>258.97000122070313</v>
      </c>
      <c r="P2244" s="21">
        <v>259.35000610351563</v>
      </c>
      <c r="Q2244" s="21">
        <v>258.08999633789063</v>
      </c>
      <c r="R2244" s="21">
        <v>258.67001342773438</v>
      </c>
      <c r="S2244">
        <v>57502200</v>
      </c>
      <c r="T2244" s="16">
        <f>(SP500_Data[[#This Row],[Close]]-R2245)/R2245</f>
        <v>-6.9535511507490516E-4</v>
      </c>
      <c r="U2244" s="21">
        <v>57064400</v>
      </c>
    </row>
    <row r="2245" spans="1:21" x14ac:dyDescent="0.25">
      <c r="A2245" s="2">
        <v>43045</v>
      </c>
      <c r="B2245" s="21">
        <v>84.199996948242188</v>
      </c>
      <c r="C2245" s="21">
        <v>84.699996948242188</v>
      </c>
      <c r="D2245" s="21">
        <v>84.080001831054688</v>
      </c>
      <c r="E2245" s="21">
        <v>84.470001220703125</v>
      </c>
      <c r="F2245" s="16">
        <f>(StockData[[#This Row],[Close]]-E2246)/E2246</f>
        <v>3.9220564945153412E-3</v>
      </c>
      <c r="G2245" s="21">
        <v>19860900</v>
      </c>
      <c r="H2245" s="21">
        <f>IF(ISNUMBER(E2245),MAX($E$2:E2245),"")</f>
        <v>542.07000732421875</v>
      </c>
      <c r="I2245" s="21">
        <f>IF(AND(ISNUMBER(E2245),ISNUMBER(H2245)),E2245/H2245-1,"")</f>
        <v>-0.84417141682922781</v>
      </c>
      <c r="L2245"/>
      <c r="M2245"/>
      <c r="N2245" s="2">
        <v>43045</v>
      </c>
      <c r="O2245" s="21">
        <v>258.29998779296875</v>
      </c>
      <c r="P2245" s="21">
        <v>259</v>
      </c>
      <c r="Q2245" s="21">
        <v>258.22000122070313</v>
      </c>
      <c r="R2245" s="21">
        <v>258.85000610351563</v>
      </c>
      <c r="S2245">
        <v>49652600</v>
      </c>
      <c r="T2245" s="16">
        <f>(SP500_Data[[#This Row],[Close]]-R2246)/R2246</f>
        <v>1.5476644518939318E-3</v>
      </c>
      <c r="U2245" s="21">
        <v>51214000</v>
      </c>
    </row>
    <row r="2246" spans="1:21" x14ac:dyDescent="0.25">
      <c r="A2246" s="2">
        <v>43042</v>
      </c>
      <c r="B2246" s="21">
        <v>84.080001831054688</v>
      </c>
      <c r="C2246" s="21">
        <v>84.540000915527344</v>
      </c>
      <c r="D2246" s="21">
        <v>83.400001525878906</v>
      </c>
      <c r="E2246" s="21">
        <v>84.139999389648438</v>
      </c>
      <c r="F2246" s="16">
        <f>(StockData[[#This Row],[Close]]-E2247)/E2247</f>
        <v>1.0707475862339404E-3</v>
      </c>
      <c r="G2246" s="21">
        <v>17633500</v>
      </c>
      <c r="H2246" s="21">
        <f>IF(ISNUMBER(E2246),MAX($E$2:E2246),"")</f>
        <v>542.07000732421875</v>
      </c>
      <c r="I2246" s="21">
        <f>IF(AND(ISNUMBER(E2246),ISNUMBER(H2246)),E2246/H2246-1,"")</f>
        <v>-0.84478019766306078</v>
      </c>
      <c r="L2246"/>
      <c r="M2246"/>
      <c r="N2246" s="2">
        <v>43042</v>
      </c>
      <c r="O2246" s="21">
        <v>257.76998901367188</v>
      </c>
      <c r="P2246" s="21">
        <v>258.5</v>
      </c>
      <c r="Q2246" s="21">
        <v>257.29998779296875</v>
      </c>
      <c r="R2246" s="21">
        <v>258.45001220703125</v>
      </c>
      <c r="S2246">
        <v>59589700</v>
      </c>
      <c r="T2246" s="16">
        <f>(SP500_Data[[#This Row],[Close]]-R2247)/R2247</f>
        <v>3.3387005759824206E-3</v>
      </c>
      <c r="U2246" s="21">
        <v>48211400</v>
      </c>
    </row>
    <row r="2247" spans="1:21" x14ac:dyDescent="0.25">
      <c r="A2247" s="2">
        <v>43041</v>
      </c>
      <c r="B2247" s="21">
        <v>83.349998474121094</v>
      </c>
      <c r="C2247" s="21">
        <v>84.459999084472656</v>
      </c>
      <c r="D2247" s="21">
        <v>83.120002746582031</v>
      </c>
      <c r="E2247" s="21">
        <v>84.050003051757813</v>
      </c>
      <c r="F2247" s="16">
        <f>(StockData[[#This Row],[Close]]-E2248)/E2248</f>
        <v>1.045927799218698E-2</v>
      </c>
      <c r="G2247" s="21">
        <v>23992900</v>
      </c>
      <c r="H2247" s="21">
        <f>IF(ISNUMBER(E2247),MAX($E$2:E2247),"")</f>
        <v>542.07000732421875</v>
      </c>
      <c r="I2247" s="21">
        <f>IF(AND(ISNUMBER(E2247),ISNUMBER(H2247)),E2247/H2247-1,"")</f>
        <v>-0.84494622112253026</v>
      </c>
      <c r="L2247"/>
      <c r="M2247"/>
      <c r="N2247" s="2">
        <v>43041</v>
      </c>
      <c r="O2247" s="21">
        <v>257.41000366210938</v>
      </c>
      <c r="P2247" s="21">
        <v>257.75</v>
      </c>
      <c r="Q2247" s="21">
        <v>256.19000244140625</v>
      </c>
      <c r="R2247" s="21">
        <v>257.58999633789063</v>
      </c>
      <c r="S2247">
        <v>56449500</v>
      </c>
      <c r="T2247" s="16">
        <f>(SP500_Data[[#This Row],[Close]]-R2248)/R2248</f>
        <v>3.8838831530731149E-4</v>
      </c>
      <c r="U2247" s="21">
        <v>59574100</v>
      </c>
    </row>
    <row r="2248" spans="1:21" x14ac:dyDescent="0.25">
      <c r="A2248" s="2">
        <v>43040</v>
      </c>
      <c r="B2248" s="21">
        <v>83.680000305175781</v>
      </c>
      <c r="C2248" s="21">
        <v>83.760002136230469</v>
      </c>
      <c r="D2248" s="21">
        <v>82.879997253417969</v>
      </c>
      <c r="E2248" s="21">
        <v>83.180000305175781</v>
      </c>
      <c r="F2248" s="16">
        <f>(StockData[[#This Row],[Close]]-E2249)/E2249</f>
        <v>0</v>
      </c>
      <c r="G2248" s="21">
        <v>22307400</v>
      </c>
      <c r="H2248" s="21">
        <f>IF(ISNUMBER(E2248),MAX($E$2:E2248),"")</f>
        <v>542.07000732421875</v>
      </c>
      <c r="I2248" s="21">
        <f>IF(AND(ISNUMBER(E2248),ISNUMBER(H2248)),E2248/H2248-1,"")</f>
        <v>-0.84655118493684745</v>
      </c>
      <c r="L2248"/>
      <c r="M2248"/>
      <c r="N2248" s="2">
        <v>43040</v>
      </c>
      <c r="O2248" s="21">
        <v>258.04000854492188</v>
      </c>
      <c r="P2248" s="21">
        <v>258.42999267578125</v>
      </c>
      <c r="Q2248" s="21">
        <v>257.07000732421875</v>
      </c>
      <c r="R2248" s="21">
        <v>257.489990234375</v>
      </c>
      <c r="S2248">
        <v>54202700</v>
      </c>
      <c r="T2248" s="16">
        <f>(SP500_Data[[#This Row],[Close]]-R2249)/R2249</f>
        <v>1.32217128508854E-3</v>
      </c>
      <c r="U2248" s="21">
        <v>47108100</v>
      </c>
    </row>
    <row r="2249" spans="1:21" x14ac:dyDescent="0.25">
      <c r="A2249" s="2">
        <v>43039</v>
      </c>
      <c r="B2249" s="21">
        <v>84.360000610351563</v>
      </c>
      <c r="C2249" s="21">
        <v>84.360000610351563</v>
      </c>
      <c r="D2249" s="21">
        <v>83.110000610351563</v>
      </c>
      <c r="E2249" s="21">
        <v>83.180000305175781</v>
      </c>
      <c r="F2249" s="16">
        <f>(StockData[[#This Row],[Close]]-E2250)/E2250</f>
        <v>-8.4634532082290877E-3</v>
      </c>
      <c r="G2249" s="21">
        <v>27086600</v>
      </c>
      <c r="H2249" s="21">
        <f>IF(ISNUMBER(E2249),MAX($E$2:E2249),"")</f>
        <v>542.07000732421875</v>
      </c>
      <c r="I2249" s="21">
        <f>IF(AND(ISNUMBER(E2249),ISNUMBER(H2249)),E2249/H2249-1,"")</f>
        <v>-0.84655118493684745</v>
      </c>
      <c r="L2249"/>
      <c r="M2249"/>
      <c r="N2249" s="2">
        <v>43039</v>
      </c>
      <c r="O2249" s="21">
        <v>257.17999267578125</v>
      </c>
      <c r="P2249" s="21">
        <v>257.44000244140625</v>
      </c>
      <c r="Q2249" s="21">
        <v>256.80999755859375</v>
      </c>
      <c r="R2249" s="21">
        <v>257.14999389648438</v>
      </c>
      <c r="S2249">
        <v>60304800</v>
      </c>
      <c r="T2249" s="16">
        <f>(SP500_Data[[#This Row],[Close]]-R2250)/R2250</f>
        <v>1.5579119629381695E-3</v>
      </c>
      <c r="U2249" s="21">
        <v>46235200</v>
      </c>
    </row>
    <row r="2250" spans="1:21" x14ac:dyDescent="0.25">
      <c r="A2250" s="2">
        <v>43038</v>
      </c>
      <c r="B2250" s="21">
        <v>83.699996948242188</v>
      </c>
      <c r="C2250" s="21">
        <v>84.330001831054688</v>
      </c>
      <c r="D2250" s="21">
        <v>83.110000610351563</v>
      </c>
      <c r="E2250" s="21">
        <v>83.889999389648438</v>
      </c>
      <c r="F2250" s="16">
        <f>(StockData[[#This Row],[Close]]-E2251)/E2251</f>
        <v>9.5456190651665562E-4</v>
      </c>
      <c r="G2250" s="21">
        <v>31756700</v>
      </c>
      <c r="H2250" s="21">
        <f>IF(ISNUMBER(E2250),MAX($E$2:E2250),"")</f>
        <v>542.07000732421875</v>
      </c>
      <c r="I2250" s="21">
        <f>IF(AND(ISNUMBER(E2250),ISNUMBER(H2250)),E2250/H2250-1,"")</f>
        <v>-0.84524139270543919</v>
      </c>
      <c r="L2250"/>
      <c r="M2250"/>
      <c r="N2250" s="2">
        <v>43038</v>
      </c>
      <c r="O2250" s="21">
        <v>256.47000122070313</v>
      </c>
      <c r="P2250" s="21">
        <v>257.60000610351563</v>
      </c>
      <c r="Q2250" s="21">
        <v>256.41000366210938</v>
      </c>
      <c r="R2250" s="21">
        <v>256.75</v>
      </c>
      <c r="S2250">
        <v>54285700</v>
      </c>
      <c r="T2250" s="16">
        <f>(SP500_Data[[#This Row],[Close]]-R2251)/R2251</f>
        <v>-3.7250843463919898E-3</v>
      </c>
      <c r="U2250" s="21">
        <v>95432400</v>
      </c>
    </row>
    <row r="2251" spans="1:21" x14ac:dyDescent="0.25">
      <c r="A2251" s="2">
        <v>43035</v>
      </c>
      <c r="B2251" s="21">
        <v>84.370002746582031</v>
      </c>
      <c r="C2251" s="21">
        <v>86.199996948242188</v>
      </c>
      <c r="D2251" s="21">
        <v>83.610000610351563</v>
      </c>
      <c r="E2251" s="21">
        <v>83.80999755859375</v>
      </c>
      <c r="F2251" s="16">
        <f>(StockData[[#This Row],[Close]]-E2252)/E2252</f>
        <v>6.4118782191350754E-2</v>
      </c>
      <c r="G2251" s="21">
        <v>71066700</v>
      </c>
      <c r="H2251" s="21">
        <f>IF(ISNUMBER(E2251),MAX($E$2:E2251),"")</f>
        <v>542.07000732421875</v>
      </c>
      <c r="I2251" s="21">
        <f>IF(AND(ISNUMBER(E2251),ISNUMBER(H2251)),E2251/H2251-1,"")</f>
        <v>-0.84538897849689376</v>
      </c>
      <c r="L2251"/>
      <c r="M2251"/>
      <c r="N2251" s="2">
        <v>43035</v>
      </c>
      <c r="O2251" s="21">
        <v>256.47000122070313</v>
      </c>
      <c r="P2251" s="21">
        <v>257.8900146484375</v>
      </c>
      <c r="Q2251" s="21">
        <v>255.6300048828125</v>
      </c>
      <c r="R2251" s="21">
        <v>257.70999145507813</v>
      </c>
      <c r="S2251">
        <v>85562500</v>
      </c>
      <c r="T2251" s="16">
        <f>(SP500_Data[[#This Row],[Close]]-R2252)/R2252</f>
        <v>8.1761848752578154E-3</v>
      </c>
      <c r="U2251" s="21">
        <v>95446300</v>
      </c>
    </row>
    <row r="2252" spans="1:21" x14ac:dyDescent="0.25">
      <c r="A2252" s="2">
        <v>43034</v>
      </c>
      <c r="B2252" s="21">
        <v>79.199996948242188</v>
      </c>
      <c r="C2252" s="21">
        <v>79.419998168945313</v>
      </c>
      <c r="D2252" s="21">
        <v>78.75</v>
      </c>
      <c r="E2252" s="21">
        <v>78.760002136230469</v>
      </c>
      <c r="F2252" s="16">
        <f>(StockData[[#This Row],[Close]]-E2253)/E2253</f>
        <v>1.6533751412136646E-3</v>
      </c>
      <c r="G2252" s="21">
        <v>32120700</v>
      </c>
      <c r="H2252" s="21">
        <f>IF(ISNUMBER(E2252),MAX($E$2:E2252),"")</f>
        <v>542.07000732421875</v>
      </c>
      <c r="I2252" s="21">
        <f>IF(AND(ISNUMBER(E2252),ISNUMBER(H2252)),E2252/H2252-1,"")</f>
        <v>-0.8547051099082057</v>
      </c>
      <c r="L2252"/>
      <c r="M2252"/>
      <c r="N2252" s="2">
        <v>43034</v>
      </c>
      <c r="O2252" s="21">
        <v>255.99000549316409</v>
      </c>
      <c r="P2252" s="21">
        <v>256.29998779296875</v>
      </c>
      <c r="Q2252" s="21">
        <v>255.47999572753903</v>
      </c>
      <c r="R2252" s="21">
        <v>255.6199951171875</v>
      </c>
      <c r="S2252">
        <v>69798000</v>
      </c>
      <c r="T2252" s="16">
        <f>(SP500_Data[[#This Row],[Close]]-R2253)/R2253</f>
        <v>1.2926547837102903E-3</v>
      </c>
      <c r="U2252" s="21">
        <v>59228000</v>
      </c>
    </row>
    <row r="2253" spans="1:21" x14ac:dyDescent="0.25">
      <c r="A2253" s="2">
        <v>43033</v>
      </c>
      <c r="B2253" s="21">
        <v>78.580001831054688</v>
      </c>
      <c r="C2253" s="21">
        <v>79.099998474121094</v>
      </c>
      <c r="D2253" s="21">
        <v>78.010002136230469</v>
      </c>
      <c r="E2253" s="21">
        <v>78.629997253417969</v>
      </c>
      <c r="F2253" s="16">
        <f>(StockData[[#This Row],[Close]]-E2254)/E2254</f>
        <v>-2.9166035398610225E-3</v>
      </c>
      <c r="G2253" s="21">
        <v>20410800</v>
      </c>
      <c r="H2253" s="21">
        <f>IF(ISNUMBER(E2253),MAX($E$2:E2253),"")</f>
        <v>542.07000732421875</v>
      </c>
      <c r="I2253" s="21">
        <f>IF(AND(ISNUMBER(E2253),ISNUMBER(H2253)),E2253/H2253-1,"")</f>
        <v>-0.8549449403379582</v>
      </c>
      <c r="L2253"/>
      <c r="M2253"/>
      <c r="N2253" s="2">
        <v>43033</v>
      </c>
      <c r="O2253" s="21">
        <v>256.17999267578125</v>
      </c>
      <c r="P2253" s="21">
        <v>256.30999755859375</v>
      </c>
      <c r="Q2253" s="21">
        <v>254</v>
      </c>
      <c r="R2253" s="21">
        <v>255.28999328613281</v>
      </c>
      <c r="S2253">
        <v>103715300</v>
      </c>
      <c r="T2253" s="16">
        <f>(SP500_Data[[#This Row],[Close]]-R2254)/R2254</f>
        <v>-4.9501258362418367E-3</v>
      </c>
      <c r="U2253" s="21">
        <v>56896000</v>
      </c>
    </row>
    <row r="2254" spans="1:21" x14ac:dyDescent="0.25">
      <c r="A2254" s="2">
        <v>43032</v>
      </c>
      <c r="B2254" s="21">
        <v>78.900001525878906</v>
      </c>
      <c r="C2254" s="21">
        <v>79.199996948242188</v>
      </c>
      <c r="D2254" s="21">
        <v>78.459999084472656</v>
      </c>
      <c r="E2254" s="21">
        <v>78.860000610351563</v>
      </c>
      <c r="F2254" s="16">
        <f>(StockData[[#This Row],[Close]]-E2255)/E2255</f>
        <v>3.805502803509657E-4</v>
      </c>
      <c r="G2254" s="21">
        <v>17517200</v>
      </c>
      <c r="H2254" s="21">
        <f>IF(ISNUMBER(E2254),MAX($E$2:E2254),"")</f>
        <v>542.07000732421875</v>
      </c>
      <c r="I2254" s="21">
        <f>IF(AND(ISNUMBER(E2254),ISNUMBER(H2254)),E2254/H2254-1,"")</f>
        <v>-0.85452063470616546</v>
      </c>
      <c r="L2254"/>
      <c r="M2254"/>
      <c r="N2254" s="2">
        <v>43032</v>
      </c>
      <c r="O2254" s="21">
        <v>256.60000610351563</v>
      </c>
      <c r="P2254" s="21">
        <v>256.82998657226563</v>
      </c>
      <c r="Q2254" s="21">
        <v>256.14999389648438</v>
      </c>
      <c r="R2254" s="21">
        <v>256.55999755859375</v>
      </c>
      <c r="S2254">
        <v>66935900</v>
      </c>
      <c r="T2254" s="16">
        <f>(SP500_Data[[#This Row],[Close]]-R2255)/R2255</f>
        <v>1.7571052780840141E-3</v>
      </c>
      <c r="U2254" s="21">
        <v>71364800</v>
      </c>
    </row>
    <row r="2255" spans="1:21" x14ac:dyDescent="0.25">
      <c r="A2255" s="2">
        <v>43031</v>
      </c>
      <c r="B2255" s="21">
        <v>78.989997863769531</v>
      </c>
      <c r="C2255" s="21">
        <v>79.339996337890625</v>
      </c>
      <c r="D2255" s="21">
        <v>78.760002136230469</v>
      </c>
      <c r="E2255" s="21">
        <v>78.830001831054688</v>
      </c>
      <c r="F2255" s="16">
        <f>(StockData[[#This Row],[Close]]-E2256)/E2256</f>
        <v>2.5382912169315448E-4</v>
      </c>
      <c r="G2255" s="21">
        <v>20627200</v>
      </c>
      <c r="H2255" s="21">
        <f>IF(ISNUMBER(E2255),MAX($E$2:E2255),"")</f>
        <v>542.07000732421875</v>
      </c>
      <c r="I2255" s="21">
        <f>IF(AND(ISNUMBER(E2255),ISNUMBER(H2255)),E2255/H2255-1,"")</f>
        <v>-0.85457597585932199</v>
      </c>
      <c r="L2255"/>
      <c r="M2255"/>
      <c r="N2255" s="2">
        <v>43031</v>
      </c>
      <c r="O2255" s="21">
        <v>257.48001098632813</v>
      </c>
      <c r="P2255" s="21">
        <v>257.510009765625</v>
      </c>
      <c r="Q2255" s="21">
        <v>256.01998901367188</v>
      </c>
      <c r="R2255" s="21">
        <v>256.1099853515625</v>
      </c>
      <c r="S2255">
        <v>63915300</v>
      </c>
      <c r="T2255" s="16">
        <f>(SP500_Data[[#This Row],[Close]]-R2256)/R2256</f>
        <v>-3.8893860875634126E-3</v>
      </c>
      <c r="U2255" s="21">
        <v>63832800</v>
      </c>
    </row>
    <row r="2256" spans="1:21" x14ac:dyDescent="0.25">
      <c r="A2256" s="2">
        <v>43028</v>
      </c>
      <c r="B2256" s="21">
        <v>78.319999694824219</v>
      </c>
      <c r="C2256" s="21">
        <v>78.970001220703125</v>
      </c>
      <c r="D2256" s="21">
        <v>78.220001220703125</v>
      </c>
      <c r="E2256" s="21">
        <v>78.80999755859375</v>
      </c>
      <c r="F2256" s="16">
        <f>(StockData[[#This Row],[Close]]-E2257)/E2257</f>
        <v>1.1551711643957688E-2</v>
      </c>
      <c r="G2256" s="21">
        <v>22866400</v>
      </c>
      <c r="H2256" s="21">
        <f>IF(ISNUMBER(E2256),MAX($E$2:E2256),"")</f>
        <v>542.07000732421875</v>
      </c>
      <c r="I2256" s="21">
        <f>IF(AND(ISNUMBER(E2256),ISNUMBER(H2256)),E2256/H2256-1,"")</f>
        <v>-0.85461287934446351</v>
      </c>
      <c r="L2256"/>
      <c r="M2256"/>
      <c r="N2256" s="2">
        <v>43028</v>
      </c>
      <c r="O2256" s="21">
        <v>256.70001220703125</v>
      </c>
      <c r="P2256" s="21">
        <v>257.1400146484375</v>
      </c>
      <c r="Q2256" s="21">
        <v>255.77000427246097</v>
      </c>
      <c r="R2256" s="21">
        <v>257.1099853515625</v>
      </c>
      <c r="S2256">
        <v>89176400</v>
      </c>
      <c r="T2256" s="16">
        <f>(SP500_Data[[#This Row],[Close]]-R2257)/R2257</f>
        <v>5.1604523244703823E-3</v>
      </c>
      <c r="U2256" s="21">
        <v>58034700</v>
      </c>
    </row>
    <row r="2257" spans="1:21" x14ac:dyDescent="0.25">
      <c r="A2257" s="2">
        <v>43027</v>
      </c>
      <c r="B2257" s="21">
        <v>77.569999694824219</v>
      </c>
      <c r="C2257" s="21">
        <v>77.930000305175781</v>
      </c>
      <c r="D2257" s="21">
        <v>77.349998474121094</v>
      </c>
      <c r="E2257" s="21">
        <v>77.910003662109375</v>
      </c>
      <c r="F2257" s="16">
        <f>(StockData[[#This Row],[Close]]-E2258)/E2258</f>
        <v>3.865520543724855E-3</v>
      </c>
      <c r="G2257" s="21">
        <v>15092800</v>
      </c>
      <c r="H2257" s="21">
        <f>IF(ISNUMBER(E2257),MAX($E$2:E2257),"")</f>
        <v>542.07000732421875</v>
      </c>
      <c r="I2257" s="21">
        <f>IF(AND(ISNUMBER(E2257),ISNUMBER(H2257)),E2257/H2257-1,"")</f>
        <v>-0.85627317023738148</v>
      </c>
      <c r="L2257"/>
      <c r="M2257"/>
      <c r="N2257" s="2">
        <v>43027</v>
      </c>
      <c r="O2257" s="21">
        <v>254.83000183105469</v>
      </c>
      <c r="P2257" s="21">
        <v>255.83000183105469</v>
      </c>
      <c r="Q2257" s="21">
        <v>254.3500061035156</v>
      </c>
      <c r="R2257" s="21">
        <v>255.78999328613281</v>
      </c>
      <c r="S2257">
        <v>61903800</v>
      </c>
      <c r="T2257" s="16">
        <f>(SP500_Data[[#This Row],[Close]]-R2258)/R2258</f>
        <v>2.7370587007498001E-4</v>
      </c>
      <c r="U2257" s="21">
        <v>57916900</v>
      </c>
    </row>
    <row r="2258" spans="1:21" x14ac:dyDescent="0.25">
      <c r="A2258" s="2">
        <v>43026</v>
      </c>
      <c r="B2258" s="21">
        <v>77.669998168945313</v>
      </c>
      <c r="C2258" s="21">
        <v>77.849998474121094</v>
      </c>
      <c r="D2258" s="21">
        <v>77.370002746582031</v>
      </c>
      <c r="E2258" s="21">
        <v>77.610000610351563</v>
      </c>
      <c r="F2258" s="16">
        <f>(StockData[[#This Row],[Close]]-E2259)/E2259</f>
        <v>2.5782025267564719E-4</v>
      </c>
      <c r="G2258" s="21">
        <v>13300700</v>
      </c>
      <c r="H2258" s="21">
        <f>IF(ISNUMBER(E2258),MAX($E$2:E2258),"")</f>
        <v>542.07000732421875</v>
      </c>
      <c r="I2258" s="21">
        <f>IF(AND(ISNUMBER(E2258),ISNUMBER(H2258)),E2258/H2258-1,"")</f>
        <v>-0.85682660991805792</v>
      </c>
      <c r="L2258"/>
      <c r="M2258"/>
      <c r="N2258" s="2">
        <v>43026</v>
      </c>
      <c r="O2258" s="21">
        <v>255.8999938964844</v>
      </c>
      <c r="P2258" s="21">
        <v>255.94999694824219</v>
      </c>
      <c r="Q2258" s="21">
        <v>255.5</v>
      </c>
      <c r="R2258" s="21">
        <v>255.72000122070313</v>
      </c>
      <c r="S2258">
        <v>40888300</v>
      </c>
      <c r="T2258" s="16">
        <f>(SP500_Data[[#This Row],[Close]]-R2259)/R2259</f>
        <v>9.7858847929476649E-4</v>
      </c>
      <c r="U2258" s="21">
        <v>91398800</v>
      </c>
    </row>
    <row r="2259" spans="1:21" x14ac:dyDescent="0.25">
      <c r="A2259" s="2">
        <v>43025</v>
      </c>
      <c r="B2259" s="21">
        <v>77.470001220703125</v>
      </c>
      <c r="C2259" s="21">
        <v>77.620002746582031</v>
      </c>
      <c r="D2259" s="21">
        <v>77.25</v>
      </c>
      <c r="E2259" s="21">
        <v>77.589996337890625</v>
      </c>
      <c r="F2259" s="16">
        <f>(StockData[[#This Row],[Close]]-E2260)/E2260</f>
        <v>-7.7276480114791678E-4</v>
      </c>
      <c r="G2259" s="21">
        <v>16824000</v>
      </c>
      <c r="H2259" s="21">
        <f>IF(ISNUMBER(E2259),MAX($E$2:E2259),"")</f>
        <v>542.07000732421875</v>
      </c>
      <c r="I2259" s="21">
        <f>IF(AND(ISNUMBER(E2259),ISNUMBER(H2259)),E2259/H2259-1,"")</f>
        <v>-0.85686351340319944</v>
      </c>
      <c r="L2259"/>
      <c r="M2259"/>
      <c r="N2259" s="2">
        <v>43025</v>
      </c>
      <c r="O2259" s="21">
        <v>255.22999572753903</v>
      </c>
      <c r="P2259" s="21">
        <v>255.52000427246097</v>
      </c>
      <c r="Q2259" s="21">
        <v>254.97999572753903</v>
      </c>
      <c r="R2259" s="21">
        <v>255.47000122070313</v>
      </c>
      <c r="S2259">
        <v>31561000</v>
      </c>
      <c r="T2259" s="16">
        <f>(SP500_Data[[#This Row],[Close]]-R2260)/R2260</f>
        <v>7.0511159584918371E-4</v>
      </c>
      <c r="U2259" s="21">
        <v>62007000</v>
      </c>
    </row>
    <row r="2260" spans="1:21" x14ac:dyDescent="0.25">
      <c r="A2260" s="2">
        <v>43024</v>
      </c>
      <c r="B2260" s="21">
        <v>77.419998168945313</v>
      </c>
      <c r="C2260" s="21">
        <v>77.80999755859375</v>
      </c>
      <c r="D2260" s="21">
        <v>77.349998474121094</v>
      </c>
      <c r="E2260" s="21">
        <v>77.650001525878906</v>
      </c>
      <c r="F2260" s="16">
        <f>(StockData[[#This Row],[Close]]-E2261)/E2261</f>
        <v>2.0648298686324362E-3</v>
      </c>
      <c r="G2260" s="21">
        <v>12380100</v>
      </c>
      <c r="H2260" s="21">
        <f>IF(ISNUMBER(E2260),MAX($E$2:E2260),"")</f>
        <v>542.07000732421875</v>
      </c>
      <c r="I2260" s="21">
        <f>IF(AND(ISNUMBER(E2260),ISNUMBER(H2260)),E2260/H2260-1,"")</f>
        <v>-0.85675281702233064</v>
      </c>
      <c r="L2260"/>
      <c r="M2260"/>
      <c r="N2260" s="2">
        <v>43024</v>
      </c>
      <c r="O2260" s="21">
        <v>255.21000671386719</v>
      </c>
      <c r="P2260" s="21">
        <v>255.50999450683591</v>
      </c>
      <c r="Q2260" s="21">
        <v>254.82000732421875</v>
      </c>
      <c r="R2260" s="21">
        <v>255.28999328613281</v>
      </c>
      <c r="S2260">
        <v>38221700</v>
      </c>
      <c r="T2260" s="16">
        <f>(SP500_Data[[#This Row],[Close]]-R2261)/R2261</f>
        <v>1.333580474447498E-3</v>
      </c>
      <c r="U2260" s="21">
        <v>103803900</v>
      </c>
    </row>
    <row r="2261" spans="1:21" x14ac:dyDescent="0.25">
      <c r="A2261" s="2">
        <v>43021</v>
      </c>
      <c r="B2261" s="21">
        <v>77.589996337890625</v>
      </c>
      <c r="C2261" s="21">
        <v>77.870002746582031</v>
      </c>
      <c r="D2261" s="21">
        <v>77.290000915527344</v>
      </c>
      <c r="E2261" s="21">
        <v>77.489997863769531</v>
      </c>
      <c r="F2261" s="16">
        <f>(StockData[[#This Row],[Close]]-E2262)/E2262</f>
        <v>4.7976543569806631E-3</v>
      </c>
      <c r="G2261" s="21">
        <v>15335700</v>
      </c>
      <c r="H2261" s="21">
        <f>IF(ISNUMBER(E2261),MAX($E$2:E2261),"")</f>
        <v>542.07000732421875</v>
      </c>
      <c r="I2261" s="21">
        <f>IF(AND(ISNUMBER(E2261),ISNUMBER(H2261)),E2261/H2261-1,"")</f>
        <v>-0.85704798860523967</v>
      </c>
      <c r="L2261"/>
      <c r="M2261"/>
      <c r="N2261" s="2">
        <v>43021</v>
      </c>
      <c r="O2261" s="21">
        <v>255.13999938964844</v>
      </c>
      <c r="P2261" s="21">
        <v>255.27000427246097</v>
      </c>
      <c r="Q2261" s="21">
        <v>254.63999938964844</v>
      </c>
      <c r="R2261" s="21">
        <v>254.94999694824219</v>
      </c>
      <c r="S2261">
        <v>54800400</v>
      </c>
      <c r="T2261" s="16">
        <f>(SP500_Data[[#This Row],[Close]]-R2262)/R2262</f>
        <v>1.217395379110859E-3</v>
      </c>
      <c r="U2261" s="21">
        <v>62030800</v>
      </c>
    </row>
    <row r="2262" spans="1:21" x14ac:dyDescent="0.25">
      <c r="A2262" s="2">
        <v>43020</v>
      </c>
      <c r="B2262" s="21">
        <v>76.489997863769531</v>
      </c>
      <c r="C2262" s="21">
        <v>77.290000915527344</v>
      </c>
      <c r="D2262" s="21">
        <v>76.370002746582031</v>
      </c>
      <c r="E2262" s="21">
        <v>77.120002746582031</v>
      </c>
      <c r="F2262" s="16">
        <f>(StockData[[#This Row],[Close]]-E2263)/E2263</f>
        <v>9.1599659043328611E-3</v>
      </c>
      <c r="G2262" s="21">
        <v>16876500</v>
      </c>
      <c r="H2262" s="21">
        <f>IF(ISNUMBER(E2262),MAX($E$2:E2262),"")</f>
        <v>542.07000732421875</v>
      </c>
      <c r="I2262" s="21">
        <f>IF(AND(ISNUMBER(E2262),ISNUMBER(H2262)),E2262/H2262-1,"")</f>
        <v>-0.8577305482602442</v>
      </c>
      <c r="L2262"/>
      <c r="M2262"/>
      <c r="N2262" s="2">
        <v>43020</v>
      </c>
      <c r="O2262" s="21">
        <v>254.66000366210935</v>
      </c>
      <c r="P2262" s="21">
        <v>255.05999755859375</v>
      </c>
      <c r="Q2262" s="21">
        <v>254.3699951171875</v>
      </c>
      <c r="R2262" s="21">
        <v>254.63999938964844</v>
      </c>
      <c r="S2262">
        <v>47065100</v>
      </c>
      <c r="T2262" s="16">
        <f>(SP500_Data[[#This Row],[Close]]-R2263)/R2263</f>
        <v>-1.4900983312922181E-3</v>
      </c>
      <c r="U2262" s="21">
        <v>51135700</v>
      </c>
    </row>
    <row r="2263" spans="1:21" x14ac:dyDescent="0.25">
      <c r="A2263" s="2">
        <v>43019</v>
      </c>
      <c r="B2263" s="21">
        <v>76.360000610351563</v>
      </c>
      <c r="C2263" s="21">
        <v>76.459999084472656</v>
      </c>
      <c r="D2263" s="21">
        <v>75.949996948242188</v>
      </c>
      <c r="E2263" s="21">
        <v>76.419998168945313</v>
      </c>
      <c r="F2263" s="16">
        <f>(StockData[[#This Row],[Close]]-E2264)/E2264</f>
        <v>1.7039880961845727E-3</v>
      </c>
      <c r="G2263" s="21">
        <v>15388900</v>
      </c>
      <c r="H2263" s="21">
        <f>IF(ISNUMBER(E2263),MAX($E$2:E2263),"")</f>
        <v>542.07000732421875</v>
      </c>
      <c r="I2263" s="21">
        <f>IF(AND(ISNUMBER(E2263),ISNUMBER(H2263)),E2263/H2263-1,"")</f>
        <v>-0.85902190282363744</v>
      </c>
      <c r="L2263"/>
      <c r="M2263"/>
      <c r="N2263" s="2">
        <v>43019</v>
      </c>
      <c r="O2263" s="21">
        <v>254.50999450683591</v>
      </c>
      <c r="P2263" s="21">
        <v>255.02000427246097</v>
      </c>
      <c r="Q2263" s="21">
        <v>254.32000732421875</v>
      </c>
      <c r="R2263" s="21">
        <v>255.02000427246097</v>
      </c>
      <c r="S2263">
        <v>47674300</v>
      </c>
      <c r="T2263" s="16">
        <f>(SP500_Data[[#This Row],[Close]]-R2264)/R2264</f>
        <v>1.5710044888240762E-3</v>
      </c>
      <c r="U2263" s="21">
        <v>40565600</v>
      </c>
    </row>
    <row r="2264" spans="1:21" x14ac:dyDescent="0.25">
      <c r="A2264" s="2">
        <v>43018</v>
      </c>
      <c r="B2264" s="21">
        <v>76.330001831054688</v>
      </c>
      <c r="C2264" s="21">
        <v>76.629997253417969</v>
      </c>
      <c r="D2264" s="21">
        <v>76.139999389648438</v>
      </c>
      <c r="E2264" s="21">
        <v>76.290000915527344</v>
      </c>
      <c r="F2264" s="16">
        <f>(StockData[[#This Row],[Close]]-E2265)/E2265</f>
        <v>0</v>
      </c>
      <c r="G2264" s="21">
        <v>13944500</v>
      </c>
      <c r="H2264" s="21">
        <f>IF(ISNUMBER(E2264),MAX($E$2:E2264),"")</f>
        <v>542.07000732421875</v>
      </c>
      <c r="I2264" s="21">
        <f>IF(AND(ISNUMBER(E2264),ISNUMBER(H2264)),E2264/H2264-1,"")</f>
        <v>-0.85926171917883409</v>
      </c>
      <c r="L2264"/>
      <c r="M2264"/>
      <c r="N2264" s="2">
        <v>43018</v>
      </c>
      <c r="O2264" s="21">
        <v>254.6000061035156</v>
      </c>
      <c r="P2264" s="21">
        <v>255.05000305175781</v>
      </c>
      <c r="Q2264" s="21">
        <v>253.97999572753903</v>
      </c>
      <c r="R2264" s="21">
        <v>254.6199951171875</v>
      </c>
      <c r="S2264">
        <v>43057400</v>
      </c>
      <c r="T2264" s="16">
        <f>(SP500_Data[[#This Row],[Close]]-R2265)/R2265</f>
        <v>2.6383074502728406E-3</v>
      </c>
      <c r="U2264" s="21">
        <v>64445900</v>
      </c>
    </row>
    <row r="2265" spans="1:21" x14ac:dyDescent="0.25">
      <c r="A2265" s="2">
        <v>43017</v>
      </c>
      <c r="B2265" s="21">
        <v>75.970001220703125</v>
      </c>
      <c r="C2265" s="21">
        <v>76.550003051757813</v>
      </c>
      <c r="D2265" s="21">
        <v>75.860000610351563</v>
      </c>
      <c r="E2265" s="21">
        <v>76.290000915527344</v>
      </c>
      <c r="F2265" s="16">
        <f>(StockData[[#This Row],[Close]]-E2266)/E2266</f>
        <v>3.8158015200966283E-3</v>
      </c>
      <c r="G2265" s="21">
        <v>11386500</v>
      </c>
      <c r="H2265" s="21">
        <f>IF(ISNUMBER(E2265),MAX($E$2:E2265),"")</f>
        <v>542.07000732421875</v>
      </c>
      <c r="I2265" s="21">
        <f>IF(AND(ISNUMBER(E2265),ISNUMBER(H2265)),E2265/H2265-1,"")</f>
        <v>-0.85926171917883409</v>
      </c>
      <c r="L2265"/>
      <c r="M2265"/>
      <c r="N2265" s="2">
        <v>43017</v>
      </c>
      <c r="O2265" s="21">
        <v>254.6300048828125</v>
      </c>
      <c r="P2265" s="21">
        <v>254.69999694824219</v>
      </c>
      <c r="Q2265" s="21">
        <v>253.6499938964844</v>
      </c>
      <c r="R2265" s="21">
        <v>253.94999694824219</v>
      </c>
      <c r="S2265">
        <v>35803100</v>
      </c>
      <c r="T2265" s="16">
        <f>(SP500_Data[[#This Row],[Close]]-R2266)/R2266</f>
        <v>-1.6511309392124671E-3</v>
      </c>
      <c r="U2265" s="21">
        <v>50741700</v>
      </c>
    </row>
    <row r="2266" spans="1:21" x14ac:dyDescent="0.25">
      <c r="A2266" s="2">
        <v>43014</v>
      </c>
      <c r="B2266" s="21">
        <v>75.669998168945313</v>
      </c>
      <c r="C2266" s="21">
        <v>76.029998779296875</v>
      </c>
      <c r="D2266" s="21">
        <v>75.540000915527344</v>
      </c>
      <c r="E2266" s="21">
        <v>76</v>
      </c>
      <c r="F2266" s="16">
        <f>(StockData[[#This Row],[Close]]-E2267)/E2267</f>
        <v>3.9487664623993478E-4</v>
      </c>
      <c r="G2266" s="21">
        <v>13959800</v>
      </c>
      <c r="H2266" s="21">
        <f>IF(ISNUMBER(E2266),MAX($E$2:E2266),"")</f>
        <v>542.07000732421875</v>
      </c>
      <c r="I2266" s="21">
        <f>IF(AND(ISNUMBER(E2266),ISNUMBER(H2266)),E2266/H2266-1,"")</f>
        <v>-0.8597967071169399</v>
      </c>
      <c r="L2266"/>
      <c r="M2266"/>
      <c r="N2266" s="2">
        <v>43014</v>
      </c>
      <c r="O2266" s="21">
        <v>254.1499938964844</v>
      </c>
      <c r="P2266" s="21">
        <v>254.69999694824219</v>
      </c>
      <c r="Q2266" s="21">
        <v>253.8500061035156</v>
      </c>
      <c r="R2266" s="21">
        <v>254.3699951171875</v>
      </c>
      <c r="S2266">
        <v>80646000</v>
      </c>
      <c r="T2266" s="16">
        <f>(SP500_Data[[#This Row],[Close]]-R2267)/R2267</f>
        <v>-1.1388068041758091E-3</v>
      </c>
      <c r="U2266" s="21">
        <v>50203800</v>
      </c>
    </row>
    <row r="2267" spans="1:21" x14ac:dyDescent="0.25">
      <c r="A2267" s="2">
        <v>43013</v>
      </c>
      <c r="B2267" s="21">
        <v>75.220001220703125</v>
      </c>
      <c r="C2267" s="21">
        <v>76.120002746582031</v>
      </c>
      <c r="D2267" s="21">
        <v>74.959999084472656</v>
      </c>
      <c r="E2267" s="21">
        <v>75.970001220703125</v>
      </c>
      <c r="F2267" s="16">
        <f>(StockData[[#This Row],[Close]]-E2268)/E2268</f>
        <v>1.7137484769812725E-2</v>
      </c>
      <c r="G2267" s="21">
        <v>21195300</v>
      </c>
      <c r="H2267" s="21">
        <f>IF(ISNUMBER(E2267),MAX($E$2:E2267),"")</f>
        <v>542.07000732421875</v>
      </c>
      <c r="I2267" s="21">
        <f>IF(AND(ISNUMBER(E2267),ISNUMBER(H2267)),E2267/H2267-1,"")</f>
        <v>-0.85985204827009631</v>
      </c>
      <c r="L2267"/>
      <c r="M2267"/>
      <c r="N2267" s="2">
        <v>43013</v>
      </c>
      <c r="O2267" s="21">
        <v>253.53999328613281</v>
      </c>
      <c r="P2267" s="21">
        <v>254.67999267578125</v>
      </c>
      <c r="Q2267" s="21">
        <v>253.19999694824219</v>
      </c>
      <c r="R2267" s="21">
        <v>254.66000366210935</v>
      </c>
      <c r="S2267">
        <v>63522800</v>
      </c>
      <c r="T2267" s="16">
        <f>(SP500_Data[[#This Row],[Close]]-R2268)/R2268</f>
        <v>5.9251065662095587E-3</v>
      </c>
      <c r="U2267" s="21">
        <v>63140100</v>
      </c>
    </row>
    <row r="2268" spans="1:21" x14ac:dyDescent="0.25">
      <c r="A2268" s="2">
        <v>43012</v>
      </c>
      <c r="B2268" s="21">
        <v>74.089996337890625</v>
      </c>
      <c r="C2268" s="21">
        <v>74.720001220703125</v>
      </c>
      <c r="D2268" s="21">
        <v>73.709999084472656</v>
      </c>
      <c r="E2268" s="21">
        <v>74.69000244140625</v>
      </c>
      <c r="F2268" s="16">
        <f>(StockData[[#This Row],[Close]]-E2269)/E2269</f>
        <v>5.7904698734985603E-3</v>
      </c>
      <c r="G2268" s="21">
        <v>13317700</v>
      </c>
      <c r="H2268" s="21">
        <f>IF(ISNUMBER(E2268),MAX($E$2:E2268),"")</f>
        <v>542.07000732421875</v>
      </c>
      <c r="I2268" s="21">
        <f>IF(AND(ISNUMBER(E2268),ISNUMBER(H2268)),E2268/H2268-1,"")</f>
        <v>-0.86221336463514531</v>
      </c>
      <c r="L2268"/>
      <c r="M2268"/>
      <c r="N2268" s="2">
        <v>43012</v>
      </c>
      <c r="O2268" s="21">
        <v>252.69000244140625</v>
      </c>
      <c r="P2268" s="21">
        <v>253.44000244140625</v>
      </c>
      <c r="Q2268" s="21">
        <v>252.55999755859375</v>
      </c>
      <c r="R2268" s="21">
        <v>253.16000366210935</v>
      </c>
      <c r="S2268">
        <v>55953600</v>
      </c>
      <c r="T2268" s="16">
        <f>(SP500_Data[[#This Row],[Close]]-R2269)/R2269</f>
        <v>1.1864393381066161E-3</v>
      </c>
      <c r="U2268" s="21">
        <v>65469700</v>
      </c>
    </row>
    <row r="2269" spans="1:21" x14ac:dyDescent="0.25">
      <c r="A2269" s="2">
        <v>43011</v>
      </c>
      <c r="B2269" s="21">
        <v>74.669998168945313</v>
      </c>
      <c r="C2269" s="21">
        <v>74.879997253417969</v>
      </c>
      <c r="D2269" s="21">
        <v>74.19000244140625</v>
      </c>
      <c r="E2269" s="21">
        <v>74.260002136230469</v>
      </c>
      <c r="F2269" s="16">
        <f>(StockData[[#This Row],[Close]]-E2270)/E2270</f>
        <v>-4.6910396898258997E-3</v>
      </c>
      <c r="G2269" s="21">
        <v>12190400</v>
      </c>
      <c r="H2269" s="21">
        <f>IF(ISNUMBER(E2269),MAX($E$2:E2269),"")</f>
        <v>542.07000732421875</v>
      </c>
      <c r="I2269" s="21">
        <f>IF(AND(ISNUMBER(E2269),ISNUMBER(H2269)),E2269/H2269-1,"")</f>
        <v>-0.86300662067101852</v>
      </c>
      <c r="L2269"/>
      <c r="M2269"/>
      <c r="N2269" s="2">
        <v>43011</v>
      </c>
      <c r="O2269" s="21">
        <v>252.32000732421875</v>
      </c>
      <c r="P2269" s="21">
        <v>252.88999938964844</v>
      </c>
      <c r="Q2269" s="21">
        <v>252.22999572753903</v>
      </c>
      <c r="R2269" s="21">
        <v>252.86000061035156</v>
      </c>
      <c r="S2269">
        <v>66810200</v>
      </c>
      <c r="T2269" s="16">
        <f>(SP500_Data[[#This Row],[Close]]-R2270)/R2270</f>
        <v>2.1401128347263709E-3</v>
      </c>
      <c r="U2269" s="21">
        <v>136748000</v>
      </c>
    </row>
    <row r="2270" spans="1:21" x14ac:dyDescent="0.25">
      <c r="A2270" s="2">
        <v>43010</v>
      </c>
      <c r="B2270" s="21">
        <v>74.709999084472656</v>
      </c>
      <c r="C2270" s="21">
        <v>75.010002136230469</v>
      </c>
      <c r="D2270" s="21">
        <v>74.300003051757813</v>
      </c>
      <c r="E2270" s="21">
        <v>74.610000610351563</v>
      </c>
      <c r="F2270" s="16">
        <f>(StockData[[#This Row],[Close]]-E2271)/E2271</f>
        <v>1.6109914085579297E-3</v>
      </c>
      <c r="G2270" s="21">
        <v>15304800</v>
      </c>
      <c r="H2270" s="21">
        <f>IF(ISNUMBER(E2270),MAX($E$2:E2270),"")</f>
        <v>542.07000732421875</v>
      </c>
      <c r="I2270" s="21">
        <f>IF(AND(ISNUMBER(E2270),ISNUMBER(H2270)),E2270/H2270-1,"")</f>
        <v>-0.86236095042659977</v>
      </c>
      <c r="L2270"/>
      <c r="M2270"/>
      <c r="N2270" s="2">
        <v>43010</v>
      </c>
      <c r="O2270" s="21">
        <v>251.49000549316409</v>
      </c>
      <c r="P2270" s="21">
        <v>252.32000732421875</v>
      </c>
      <c r="Q2270" s="21">
        <v>251.28999328613281</v>
      </c>
      <c r="R2270" s="21">
        <v>252.32000732421875</v>
      </c>
      <c r="S2270">
        <v>59023000</v>
      </c>
      <c r="T2270" s="16">
        <f>(SP500_Data[[#This Row],[Close]]-R2271)/R2271</f>
        <v>4.3387000565881569E-3</v>
      </c>
      <c r="U2270" s="21">
        <v>128490400</v>
      </c>
    </row>
    <row r="2271" spans="1:21" x14ac:dyDescent="0.25">
      <c r="A2271" s="2">
        <v>43007</v>
      </c>
      <c r="B2271" s="21">
        <v>73.94000244140625</v>
      </c>
      <c r="C2271" s="21">
        <v>74.540000915527344</v>
      </c>
      <c r="D2271" s="21">
        <v>73.879997253417969</v>
      </c>
      <c r="E2271" s="21">
        <v>74.489997863769531</v>
      </c>
      <c r="F2271" s="16">
        <f>(StockData[[#This Row],[Close]]-E2272)/E2272</f>
        <v>8.393056641874664E-3</v>
      </c>
      <c r="G2271" s="21">
        <v>17079100</v>
      </c>
      <c r="H2271" s="21">
        <f>IF(ISNUMBER(E2271),MAX($E$2:E2271),"")</f>
        <v>542.07000732421875</v>
      </c>
      <c r="I2271" s="21">
        <f>IF(AND(ISNUMBER(E2271),ISNUMBER(H2271)),E2271/H2271-1,"")</f>
        <v>-0.86258232911378152</v>
      </c>
      <c r="L2271"/>
      <c r="M2271"/>
      <c r="N2271" s="2">
        <v>43007</v>
      </c>
      <c r="O2271" s="21">
        <v>250.33999633789065</v>
      </c>
      <c r="P2271" s="21">
        <v>251.32000732421875</v>
      </c>
      <c r="Q2271" s="21">
        <v>250.1300048828125</v>
      </c>
      <c r="R2271" s="21">
        <v>251.22999572753903</v>
      </c>
      <c r="S2271">
        <v>85578000</v>
      </c>
      <c r="T2271" s="16">
        <f>(SP500_Data[[#This Row],[Close]]-R2272)/R2272</f>
        <v>3.5150373579762419E-3</v>
      </c>
      <c r="U2271" s="21">
        <v>56715500</v>
      </c>
    </row>
    <row r="2272" spans="1:21" x14ac:dyDescent="0.25">
      <c r="A2272" s="2">
        <v>43006</v>
      </c>
      <c r="B2272" s="21">
        <v>73.540000915527344</v>
      </c>
      <c r="C2272" s="21">
        <v>73.970001220703125</v>
      </c>
      <c r="D2272" s="21">
        <v>73.30999755859375</v>
      </c>
      <c r="E2272" s="21">
        <v>73.870002746582031</v>
      </c>
      <c r="F2272" s="16">
        <f>(StockData[[#This Row],[Close]]-E2273)/E2273</f>
        <v>2.7087708699069914E-4</v>
      </c>
      <c r="G2272" s="21">
        <v>10883800</v>
      </c>
      <c r="H2272" s="21">
        <f>IF(ISNUMBER(E2272),MAX($E$2:E2272),"")</f>
        <v>542.07000732421875</v>
      </c>
      <c r="I2272" s="21">
        <f>IF(AND(ISNUMBER(E2272),ISNUMBER(H2272)),E2272/H2272-1,"")</f>
        <v>-0.86372608381116445</v>
      </c>
      <c r="L2272"/>
      <c r="M2272"/>
      <c r="N2272" s="2">
        <v>43006</v>
      </c>
      <c r="O2272" s="21">
        <v>249.72999572753903</v>
      </c>
      <c r="P2272" s="21">
        <v>250.44000244140625</v>
      </c>
      <c r="Q2272" s="21">
        <v>249.6300048828125</v>
      </c>
      <c r="R2272" s="21">
        <v>250.3500061035156</v>
      </c>
      <c r="S2272">
        <v>44778800</v>
      </c>
      <c r="T2272" s="16">
        <f>(SP500_Data[[#This Row],[Close]]-R2273)/R2273</f>
        <v>1.1997722379378916E-3</v>
      </c>
      <c r="U2272" s="21">
        <v>55242700</v>
      </c>
    </row>
    <row r="2273" spans="1:21" x14ac:dyDescent="0.25">
      <c r="A2273" s="2">
        <v>43005</v>
      </c>
      <c r="B2273" s="21">
        <v>73.550003051757813</v>
      </c>
      <c r="C2273" s="21">
        <v>74.169998168945313</v>
      </c>
      <c r="D2273" s="21">
        <v>73.169998168945313</v>
      </c>
      <c r="E2273" s="21">
        <v>73.849998474121094</v>
      </c>
      <c r="F2273" s="16">
        <f>(StockData[[#This Row],[Close]]-E2274)/E2274</f>
        <v>8.053457830829688E-3</v>
      </c>
      <c r="G2273" s="21">
        <v>19565100</v>
      </c>
      <c r="H2273" s="21">
        <f>IF(ISNUMBER(E2273),MAX($E$2:E2273),"")</f>
        <v>542.07000732421875</v>
      </c>
      <c r="I2273" s="21">
        <f>IF(AND(ISNUMBER(E2273),ISNUMBER(H2273)),E2273/H2273-1,"")</f>
        <v>-0.86376298729630596</v>
      </c>
      <c r="L2273"/>
      <c r="M2273"/>
      <c r="N2273" s="2">
        <v>43005</v>
      </c>
      <c r="O2273" s="21">
        <v>249.8800048828125</v>
      </c>
      <c r="P2273" s="21">
        <v>250.49000549316409</v>
      </c>
      <c r="Q2273" s="21">
        <v>248.8699951171875</v>
      </c>
      <c r="R2273" s="21">
        <v>250.05000305175781</v>
      </c>
      <c r="S2273">
        <v>81001400</v>
      </c>
      <c r="T2273" s="16">
        <f>(SP500_Data[[#This Row],[Close]]-R2274)/R2274</f>
        <v>3.8943360108093096E-3</v>
      </c>
      <c r="U2273" s="21">
        <v>73291900</v>
      </c>
    </row>
    <row r="2274" spans="1:21" x14ac:dyDescent="0.25">
      <c r="A2274" s="2">
        <v>43004</v>
      </c>
      <c r="B2274" s="21">
        <v>73.669998168945313</v>
      </c>
      <c r="C2274" s="21">
        <v>73.80999755859375</v>
      </c>
      <c r="D2274" s="21">
        <v>72.989997863769531</v>
      </c>
      <c r="E2274" s="21">
        <v>73.260002136230469</v>
      </c>
      <c r="F2274" s="16">
        <f>(StockData[[#This Row],[Close]]-E2275)/E2275</f>
        <v>0</v>
      </c>
      <c r="G2274" s="21">
        <v>18019600</v>
      </c>
      <c r="H2274" s="21">
        <f>IF(ISNUMBER(E2274),MAX($E$2:E2274),"")</f>
        <v>542.07000732421875</v>
      </c>
      <c r="I2274" s="21">
        <f>IF(AND(ISNUMBER(E2274),ISNUMBER(H2274)),E2274/H2274-1,"")</f>
        <v>-0.86485140084053247</v>
      </c>
      <c r="L2274"/>
      <c r="M2274"/>
      <c r="N2274" s="2">
        <v>43004</v>
      </c>
      <c r="O2274" s="21">
        <v>249.41999816894531</v>
      </c>
      <c r="P2274" s="21">
        <v>249.69999694824219</v>
      </c>
      <c r="Q2274" s="21">
        <v>248.80999755859375</v>
      </c>
      <c r="R2274" s="21">
        <v>249.08000183105469</v>
      </c>
      <c r="S2274">
        <v>54082000</v>
      </c>
      <c r="T2274" s="16">
        <f>(SP500_Data[[#This Row],[Close]]-R2275)/R2275</f>
        <v>6.0261583452025751E-4</v>
      </c>
      <c r="U2274" s="21">
        <v>74869900</v>
      </c>
    </row>
    <row r="2275" spans="1:21" x14ac:dyDescent="0.25">
      <c r="A2275" s="2">
        <v>43003</v>
      </c>
      <c r="B2275" s="21">
        <v>74.089996337890625</v>
      </c>
      <c r="C2275" s="21">
        <v>74.25</v>
      </c>
      <c r="D2275" s="21">
        <v>72.919998168945313</v>
      </c>
      <c r="E2275" s="21">
        <v>73.260002136230469</v>
      </c>
      <c r="F2275" s="16">
        <f>(StockData[[#This Row],[Close]]-E2276)/E2276</f>
        <v>-1.5454931719946996E-2</v>
      </c>
      <c r="G2275" s="21">
        <v>24149200</v>
      </c>
      <c r="H2275" s="21">
        <f>IF(ISNUMBER(E2275),MAX($E$2:E2275),"")</f>
        <v>542.07000732421875</v>
      </c>
      <c r="I2275" s="21">
        <f>IF(AND(ISNUMBER(E2275),ISNUMBER(H2275)),E2275/H2275-1,"")</f>
        <v>-0.86485140084053247</v>
      </c>
      <c r="L2275"/>
      <c r="M2275"/>
      <c r="N2275" s="2">
        <v>43003</v>
      </c>
      <c r="O2275" s="21">
        <v>249.1499938964844</v>
      </c>
      <c r="P2275" s="21">
        <v>249.55000305175781</v>
      </c>
      <c r="Q2275" s="21">
        <v>248.08000183105469</v>
      </c>
      <c r="R2275" s="21">
        <v>248.92999267578125</v>
      </c>
      <c r="S2275">
        <v>57064400</v>
      </c>
      <c r="T2275" s="16">
        <f>(SP500_Data[[#This Row],[Close]]-R2276)/R2276</f>
        <v>-2.0446189890685313E-3</v>
      </c>
      <c r="U2275" s="21">
        <v>120479500</v>
      </c>
    </row>
    <row r="2276" spans="1:21" x14ac:dyDescent="0.25">
      <c r="A2276" s="2">
        <v>43000</v>
      </c>
      <c r="B2276" s="21">
        <v>73.989997863769531</v>
      </c>
      <c r="C2276" s="21">
        <v>74.510002136230469</v>
      </c>
      <c r="D2276" s="21">
        <v>73.849998474121094</v>
      </c>
      <c r="E2276" s="21">
        <v>74.410003662109375</v>
      </c>
      <c r="F2276" s="16">
        <f>(StockData[[#This Row],[Close]]-E2277)/E2277</f>
        <v>2.6951162930086434E-3</v>
      </c>
      <c r="G2276" s="21">
        <v>14111400</v>
      </c>
      <c r="H2276" s="21">
        <f>IF(ISNUMBER(E2276),MAX($E$2:E2276),"")</f>
        <v>542.07000732421875</v>
      </c>
      <c r="I2276" s="21">
        <f>IF(AND(ISNUMBER(E2276),ISNUMBER(H2276)),E2276/H2276-1,"")</f>
        <v>-0.86272990083068024</v>
      </c>
      <c r="L2276"/>
      <c r="M2276"/>
      <c r="N2276" s="2">
        <v>43000</v>
      </c>
      <c r="O2276" s="21">
        <v>249.05000305175781</v>
      </c>
      <c r="P2276" s="21">
        <v>249.6300048828125</v>
      </c>
      <c r="Q2276" s="21">
        <v>249.02000427246097</v>
      </c>
      <c r="R2276" s="21">
        <v>249.44000244140625</v>
      </c>
      <c r="S2276">
        <v>51214000</v>
      </c>
      <c r="T2276" s="16">
        <f>(SP500_Data[[#This Row],[Close]]-R2277)/R2277</f>
        <v>2.0050143101242577E-4</v>
      </c>
      <c r="U2276" s="21">
        <v>62632600</v>
      </c>
    </row>
    <row r="2277" spans="1:21" x14ac:dyDescent="0.25">
      <c r="A2277" s="2">
        <v>42999</v>
      </c>
      <c r="B2277" s="21">
        <v>75.110000610351563</v>
      </c>
      <c r="C2277" s="21">
        <v>75.239997863769531</v>
      </c>
      <c r="D2277" s="21">
        <v>74.110000610351563</v>
      </c>
      <c r="E2277" s="21">
        <v>74.209999084472656</v>
      </c>
      <c r="F2277" s="16">
        <f>(StockData[[#This Row],[Close]]-E2278)/E2278</f>
        <v>-9.7411707119220529E-3</v>
      </c>
      <c r="G2277" s="21">
        <v>19186100</v>
      </c>
      <c r="H2277" s="21">
        <f>IF(ISNUMBER(E2277),MAX($E$2:E2277),"")</f>
        <v>542.07000732421875</v>
      </c>
      <c r="I2277" s="21">
        <f>IF(AND(ISNUMBER(E2277),ISNUMBER(H2277)),E2277/H2277-1,"")</f>
        <v>-0.86309886530931657</v>
      </c>
      <c r="L2277"/>
      <c r="M2277"/>
      <c r="N2277" s="2">
        <v>42999</v>
      </c>
      <c r="O2277" s="21">
        <v>249.8800048828125</v>
      </c>
      <c r="P2277" s="21">
        <v>249.97999572753903</v>
      </c>
      <c r="Q2277" s="21">
        <v>249.19000244140625</v>
      </c>
      <c r="R2277" s="21">
        <v>249.38999938964844</v>
      </c>
      <c r="S2277">
        <v>48211400</v>
      </c>
      <c r="T2277" s="16">
        <f>(SP500_Data[[#This Row],[Close]]-R2278)/R2278</f>
        <v>-2.6793496580288473E-3</v>
      </c>
      <c r="U2277" s="21">
        <v>61719400</v>
      </c>
    </row>
    <row r="2278" spans="1:21" x14ac:dyDescent="0.25">
      <c r="A2278" s="2">
        <v>42998</v>
      </c>
      <c r="B2278" s="21">
        <v>75.349998474121094</v>
      </c>
      <c r="C2278" s="21">
        <v>75.550003051757813</v>
      </c>
      <c r="D2278" s="21">
        <v>74.30999755859375</v>
      </c>
      <c r="E2278" s="21">
        <v>74.94000244140625</v>
      </c>
      <c r="F2278" s="16">
        <f>(StockData[[#This Row],[Close]]-E2279)/E2279</f>
        <v>-6.6277834546512203E-3</v>
      </c>
      <c r="G2278" s="21">
        <v>21587900</v>
      </c>
      <c r="H2278" s="21">
        <f>IF(ISNUMBER(E2278),MAX($E$2:E2278),"")</f>
        <v>542.07000732421875</v>
      </c>
      <c r="I2278" s="21">
        <f>IF(AND(ISNUMBER(E2278),ISNUMBER(H2278)),E2278/H2278-1,"")</f>
        <v>-0.86175216959276679</v>
      </c>
      <c r="L2278"/>
      <c r="M2278"/>
      <c r="N2278" s="2">
        <v>42998</v>
      </c>
      <c r="O2278" s="21">
        <v>250.07000732421875</v>
      </c>
      <c r="P2278" s="21">
        <v>250.19000244140625</v>
      </c>
      <c r="Q2278" s="21">
        <v>248.91999816894531</v>
      </c>
      <c r="R2278" s="21">
        <v>250.05999755859375</v>
      </c>
      <c r="S2278">
        <v>59574100</v>
      </c>
      <c r="T2278" s="16">
        <f>(SP500_Data[[#This Row],[Close]]-R2279)/R2279</f>
        <v>3.6002855323093581E-4</v>
      </c>
      <c r="U2278" s="21">
        <v>31995000</v>
      </c>
    </row>
    <row r="2279" spans="1:21" x14ac:dyDescent="0.25">
      <c r="A2279" s="2">
        <v>42997</v>
      </c>
      <c r="B2279" s="21">
        <v>75.209999084472656</v>
      </c>
      <c r="C2279" s="21">
        <v>75.709999084472656</v>
      </c>
      <c r="D2279" s="21">
        <v>75.010002136230469</v>
      </c>
      <c r="E2279" s="21">
        <v>75.44000244140625</v>
      </c>
      <c r="F2279" s="16">
        <f>(StockData[[#This Row],[Close]]-E2280)/E2280</f>
        <v>3.7253694206248631E-3</v>
      </c>
      <c r="G2279" s="21">
        <v>16093300</v>
      </c>
      <c r="H2279" s="21">
        <f>IF(ISNUMBER(E2279),MAX($E$2:E2279),"")</f>
        <v>542.07000732421875</v>
      </c>
      <c r="I2279" s="21">
        <f>IF(AND(ISNUMBER(E2279),ISNUMBER(H2279)),E2279/H2279-1,"")</f>
        <v>-0.86082977950800976</v>
      </c>
      <c r="L2279"/>
      <c r="M2279"/>
      <c r="N2279" s="2">
        <v>42997</v>
      </c>
      <c r="O2279" s="21">
        <v>250</v>
      </c>
      <c r="P2279" s="21">
        <v>250.07000732421875</v>
      </c>
      <c r="Q2279" s="21">
        <v>249.6000061035156</v>
      </c>
      <c r="R2279" s="21">
        <v>249.97000122070313</v>
      </c>
      <c r="S2279">
        <v>47108100</v>
      </c>
      <c r="T2279" s="16">
        <f>(SP500_Data[[#This Row],[Close]]-R2280)/R2280</f>
        <v>1.0011212509127348E-3</v>
      </c>
      <c r="U2279" s="21">
        <v>60191800</v>
      </c>
    </row>
    <row r="2280" spans="1:21" x14ac:dyDescent="0.25">
      <c r="A2280" s="2">
        <v>42996</v>
      </c>
      <c r="B2280" s="21">
        <v>75.230003356933594</v>
      </c>
      <c r="C2280" s="21">
        <v>75.970001220703125</v>
      </c>
      <c r="D2280" s="21">
        <v>75.040000915527344</v>
      </c>
      <c r="E2280" s="21">
        <v>75.160003662109375</v>
      </c>
      <c r="F2280" s="16">
        <f>(StockData[[#This Row],[Close]]-E2281)/E2281</f>
        <v>-1.9916863809174156E-3</v>
      </c>
      <c r="G2280" s="21">
        <v>23307000</v>
      </c>
      <c r="H2280" s="21">
        <f>IF(ISNUMBER(E2280),MAX($E$2:E2280),"")</f>
        <v>542.07000732421875</v>
      </c>
      <c r="I2280" s="21">
        <f>IF(AND(ISNUMBER(E2280),ISNUMBER(H2280)),E2280/H2280-1,"")</f>
        <v>-0.86134631570354481</v>
      </c>
      <c r="L2280"/>
      <c r="M2280"/>
      <c r="N2280" s="2">
        <v>42996</v>
      </c>
      <c r="O2280" s="21">
        <v>249.61000061035156</v>
      </c>
      <c r="P2280" s="21">
        <v>250.1199951171875</v>
      </c>
      <c r="Q2280" s="21">
        <v>249.27999877929688</v>
      </c>
      <c r="R2280" s="21">
        <v>249.72000122070313</v>
      </c>
      <c r="S2280">
        <v>46235200</v>
      </c>
      <c r="T2280" s="16">
        <f>(SP500_Data[[#This Row],[Close]]-R2281)/R2281</f>
        <v>2.1268862077301726E-3</v>
      </c>
      <c r="U2280" s="21">
        <v>40856000</v>
      </c>
    </row>
    <row r="2281" spans="1:21" x14ac:dyDescent="0.25">
      <c r="A2281" s="2">
        <v>42993</v>
      </c>
      <c r="B2281" s="21">
        <v>74.830001831054688</v>
      </c>
      <c r="C2281" s="21">
        <v>75.389999389648438</v>
      </c>
      <c r="D2281" s="21">
        <v>74.069999694824219</v>
      </c>
      <c r="E2281" s="21">
        <v>75.30999755859375</v>
      </c>
      <c r="F2281" s="16">
        <f>(StockData[[#This Row],[Close]]-E2282)/E2282</f>
        <v>7.2221604891220667E-3</v>
      </c>
      <c r="G2281" s="21">
        <v>38578400</v>
      </c>
      <c r="H2281" s="21">
        <f>IF(ISNUMBER(E2281),MAX($E$2:E2281),"")</f>
        <v>542.07000732421875</v>
      </c>
      <c r="I2281" s="21">
        <f>IF(AND(ISNUMBER(E2281),ISNUMBER(H2281)),E2281/H2281-1,"")</f>
        <v>-0.86106960993776238</v>
      </c>
      <c r="L2281"/>
      <c r="M2281"/>
      <c r="N2281" s="2">
        <v>42993</v>
      </c>
      <c r="O2281" s="21">
        <v>248.69000244140625</v>
      </c>
      <c r="P2281" s="21">
        <v>249.28999328613281</v>
      </c>
      <c r="Q2281" s="21">
        <v>248.57000732421875</v>
      </c>
      <c r="R2281" s="21">
        <v>249.19000244140625</v>
      </c>
      <c r="S2281">
        <v>95432400</v>
      </c>
      <c r="T2281" s="16">
        <f>(SP500_Data[[#This Row],[Close]]-R2282)/R2282</f>
        <v>-3.5986801138116818E-3</v>
      </c>
      <c r="U2281" s="21">
        <v>47211200</v>
      </c>
    </row>
    <row r="2282" spans="1:21" x14ac:dyDescent="0.25">
      <c r="A2282" s="2">
        <v>42992</v>
      </c>
      <c r="B2282" s="21">
        <v>75</v>
      </c>
      <c r="C2282" s="21">
        <v>75.489997863769531</v>
      </c>
      <c r="D2282" s="21">
        <v>74.519996643066406</v>
      </c>
      <c r="E2282" s="21">
        <v>74.769996643066406</v>
      </c>
      <c r="F2282" s="16">
        <f>(StockData[[#This Row],[Close]]-E2283)/E2283</f>
        <v>-5.8503183986488025E-3</v>
      </c>
      <c r="G2282" s="21">
        <v>15733900</v>
      </c>
      <c r="H2282" s="21">
        <f>IF(ISNUMBER(E2282),MAX($E$2:E2282),"")</f>
        <v>542.07000732421875</v>
      </c>
      <c r="I2282" s="21">
        <f>IF(AND(ISNUMBER(E2282),ISNUMBER(H2282)),E2282/H2282-1,"")</f>
        <v>-0.86206579291824648</v>
      </c>
      <c r="L2282"/>
      <c r="M2282"/>
      <c r="N2282" s="2">
        <v>42992</v>
      </c>
      <c r="O2282" s="21">
        <v>249.80000305175781</v>
      </c>
      <c r="P2282" s="21">
        <v>250.32000732421875</v>
      </c>
      <c r="Q2282" s="21">
        <v>249.6000061035156</v>
      </c>
      <c r="R2282" s="21">
        <v>250.08999633789065</v>
      </c>
      <c r="S2282">
        <v>95446300</v>
      </c>
      <c r="T2282" s="16">
        <f>(SP500_Data[[#This Row],[Close]]-R2283)/R2283</f>
        <v>-3.1978986944962152E-4</v>
      </c>
      <c r="U2282" s="21">
        <v>55050400</v>
      </c>
    </row>
    <row r="2283" spans="1:21" x14ac:dyDescent="0.25">
      <c r="A2283" s="2">
        <v>42991</v>
      </c>
      <c r="B2283" s="21">
        <v>74.930000305175781</v>
      </c>
      <c r="C2283" s="21">
        <v>75.230003356933594</v>
      </c>
      <c r="D2283" s="21">
        <v>74.550003051757813</v>
      </c>
      <c r="E2283" s="21">
        <v>75.209999084472656</v>
      </c>
      <c r="F2283" s="16">
        <f>(StockData[[#This Row],[Close]]-E2284)/E2284</f>
        <v>7.0969305989697865E-3</v>
      </c>
      <c r="G2283" s="21">
        <v>13380800</v>
      </c>
      <c r="H2283" s="21">
        <f>IF(ISNUMBER(E2283),MAX($E$2:E2283),"")</f>
        <v>542.07000732421875</v>
      </c>
      <c r="I2283" s="21">
        <f>IF(AND(ISNUMBER(E2283),ISNUMBER(H2283)),E2283/H2283-1,"")</f>
        <v>-0.86125408513980251</v>
      </c>
      <c r="L2283"/>
      <c r="M2283"/>
      <c r="N2283" s="2">
        <v>42991</v>
      </c>
      <c r="O2283" s="21">
        <v>249.72000122070313</v>
      </c>
      <c r="P2283" s="21">
        <v>250.21000671386719</v>
      </c>
      <c r="Q2283" s="21">
        <v>249.58999633789065</v>
      </c>
      <c r="R2283" s="21">
        <v>250.16999816894531</v>
      </c>
      <c r="S2283">
        <v>59228000</v>
      </c>
      <c r="T2283" s="16">
        <f>(SP500_Data[[#This Row],[Close]]-R2284)/R2284</f>
        <v>4.7988448599483609E-4</v>
      </c>
      <c r="U2283" s="21">
        <v>65838700</v>
      </c>
    </row>
    <row r="2284" spans="1:21" x14ac:dyDescent="0.25">
      <c r="A2284" s="2">
        <v>42990</v>
      </c>
      <c r="B2284" s="21">
        <v>74.760002136230469</v>
      </c>
      <c r="C2284" s="21">
        <v>75.239997863769531</v>
      </c>
      <c r="D2284" s="21">
        <v>74.370002746582031</v>
      </c>
      <c r="E2284" s="21">
        <v>74.680000305175781</v>
      </c>
      <c r="F2284" s="16">
        <f>(StockData[[#This Row],[Close]]-E2285)/E2285</f>
        <v>-1.0701154195916845E-3</v>
      </c>
      <c r="G2284" s="21">
        <v>14394900</v>
      </c>
      <c r="H2284" s="21">
        <f>IF(ISNUMBER(E2284),MAX($E$2:E2284),"")</f>
        <v>542.07000732421875</v>
      </c>
      <c r="I2284" s="21">
        <f>IF(AND(ISNUMBER(E2284),ISNUMBER(H2284)),E2284/H2284-1,"")</f>
        <v>-0.86223181637771606</v>
      </c>
      <c r="L2284"/>
      <c r="M2284"/>
      <c r="N2284" s="2">
        <v>42990</v>
      </c>
      <c r="O2284" s="21">
        <v>249.6300048828125</v>
      </c>
      <c r="P2284" s="21">
        <v>250.08999633789065</v>
      </c>
      <c r="Q2284" s="21">
        <v>249.41999816894531</v>
      </c>
      <c r="R2284" s="21">
        <v>250.05000305175781</v>
      </c>
      <c r="S2284">
        <v>56896000</v>
      </c>
      <c r="T2284" s="16">
        <f>(SP500_Data[[#This Row],[Close]]-R2285)/R2285</f>
        <v>3.3706364722949295E-3</v>
      </c>
      <c r="U2284" s="21">
        <v>50088400</v>
      </c>
    </row>
    <row r="2285" spans="1:21" x14ac:dyDescent="0.25">
      <c r="A2285" s="2">
        <v>42989</v>
      </c>
      <c r="B2285" s="21">
        <v>74.30999755859375</v>
      </c>
      <c r="C2285" s="21">
        <v>74.94000244140625</v>
      </c>
      <c r="D2285" s="21">
        <v>74.30999755859375</v>
      </c>
      <c r="E2285" s="21">
        <v>74.760002136230469</v>
      </c>
      <c r="F2285" s="16">
        <f>(StockData[[#This Row],[Close]]-E2286)/E2286</f>
        <v>1.0543373126567607E-2</v>
      </c>
      <c r="G2285" s="21">
        <v>17910400</v>
      </c>
      <c r="H2285" s="21">
        <f>IF(ISNUMBER(E2285),MAX($E$2:E2285),"")</f>
        <v>542.07000732421875</v>
      </c>
      <c r="I2285" s="21">
        <f>IF(AND(ISNUMBER(E2285),ISNUMBER(H2285)),E2285/H2285-1,"")</f>
        <v>-0.86208423058626149</v>
      </c>
      <c r="L2285"/>
      <c r="M2285"/>
      <c r="N2285" s="2">
        <v>42989</v>
      </c>
      <c r="O2285" s="21">
        <v>248.03999328613281</v>
      </c>
      <c r="P2285" s="21">
        <v>249.30000305175781</v>
      </c>
      <c r="Q2285" s="21">
        <v>248.02000427246097</v>
      </c>
      <c r="R2285" s="21">
        <v>249.21000671386719</v>
      </c>
      <c r="S2285">
        <v>71364800</v>
      </c>
      <c r="T2285" s="16">
        <f>(SP500_Data[[#This Row],[Close]]-R2286)/R2286</f>
        <v>1.066592936686917E-2</v>
      </c>
      <c r="U2285" s="21">
        <v>70766600</v>
      </c>
    </row>
    <row r="2286" spans="1:21" x14ac:dyDescent="0.25">
      <c r="A2286" s="2">
        <v>42986</v>
      </c>
      <c r="B2286" s="21">
        <v>74.330001831054688</v>
      </c>
      <c r="C2286" s="21">
        <v>74.44000244140625</v>
      </c>
      <c r="D2286" s="21">
        <v>73.839996337890625</v>
      </c>
      <c r="E2286" s="21">
        <v>73.980003356933594</v>
      </c>
      <c r="F2286" s="16">
        <f>(StockData[[#This Row],[Close]]-E2287)/E2287</f>
        <v>-4.8425208325379634E-3</v>
      </c>
      <c r="G2286" s="21">
        <v>14703800</v>
      </c>
      <c r="H2286" s="21">
        <f>IF(ISNUMBER(E2286),MAX($E$2:E2286),"")</f>
        <v>542.07000732421875</v>
      </c>
      <c r="I2286" s="21">
        <f>IF(AND(ISNUMBER(E2286),ISNUMBER(H2286)),E2286/H2286-1,"")</f>
        <v>-0.86352315686655357</v>
      </c>
      <c r="L2286"/>
      <c r="M2286"/>
      <c r="N2286" s="2">
        <v>42986</v>
      </c>
      <c r="O2286" s="21">
        <v>246.53999328613281</v>
      </c>
      <c r="P2286" s="21">
        <v>247.11000061035156</v>
      </c>
      <c r="Q2286" s="21">
        <v>246.30000305175781</v>
      </c>
      <c r="R2286" s="21">
        <v>246.58000183105469</v>
      </c>
      <c r="S2286">
        <v>63832800</v>
      </c>
      <c r="T2286" s="16">
        <f>(SP500_Data[[#This Row],[Close]]-R2287)/R2287</f>
        <v>-1.1746801631164398E-3</v>
      </c>
      <c r="U2286" s="21">
        <v>47575400</v>
      </c>
    </row>
    <row r="2287" spans="1:21" x14ac:dyDescent="0.25">
      <c r="A2287" s="2">
        <v>42985</v>
      </c>
      <c r="B2287" s="21">
        <v>73.680000305175781</v>
      </c>
      <c r="C2287" s="21">
        <v>74.599998474121094</v>
      </c>
      <c r="D2287" s="21">
        <v>73.599998474121094</v>
      </c>
      <c r="E2287" s="21">
        <v>74.339996337890625</v>
      </c>
      <c r="F2287" s="16">
        <f>(StockData[[#This Row],[Close]]-E2288)/E2288</f>
        <v>1.2806468562269734E-2</v>
      </c>
      <c r="G2287" s="21">
        <v>17471200</v>
      </c>
      <c r="H2287" s="21">
        <f>IF(ISNUMBER(E2287),MAX($E$2:E2287),"")</f>
        <v>542.07000732421875</v>
      </c>
      <c r="I2287" s="21">
        <f>IF(AND(ISNUMBER(E2287),ISNUMBER(H2287)),E2287/H2287-1,"")</f>
        <v>-0.8628590489541198</v>
      </c>
      <c r="L2287"/>
      <c r="M2287"/>
      <c r="N2287" s="2">
        <v>42985</v>
      </c>
      <c r="O2287" s="21">
        <v>247.25</v>
      </c>
      <c r="P2287" s="21">
        <v>247.27000427246097</v>
      </c>
      <c r="Q2287" s="21">
        <v>246.3999938964844</v>
      </c>
      <c r="R2287" s="21">
        <v>246.8699951171875</v>
      </c>
      <c r="S2287">
        <v>58034700</v>
      </c>
      <c r="T2287" s="16">
        <f>(SP500_Data[[#This Row],[Close]]-R2288)/R2288</f>
        <v>-1.215017417516857E-4</v>
      </c>
      <c r="U2287" s="21">
        <v>54915600</v>
      </c>
    </row>
    <row r="2288" spans="1:21" x14ac:dyDescent="0.25">
      <c r="A2288" s="2">
        <v>42984</v>
      </c>
      <c r="B2288" s="21">
        <v>73.739997863769531</v>
      </c>
      <c r="C2288" s="21">
        <v>74.040000915527344</v>
      </c>
      <c r="D2288" s="21">
        <v>73.349998474121094</v>
      </c>
      <c r="E2288" s="21">
        <v>73.400001525878906</v>
      </c>
      <c r="F2288" s="16">
        <f>(StockData[[#This Row],[Close]]-E2289)/E2289</f>
        <v>-2.8528607897216167E-3</v>
      </c>
      <c r="G2288" s="21">
        <v>16535800</v>
      </c>
      <c r="H2288" s="21">
        <f>IF(ISNUMBER(E2288),MAX($E$2:E2288),"")</f>
        <v>542.07000732421875</v>
      </c>
      <c r="I2288" s="21">
        <f>IF(AND(ISNUMBER(E2288),ISNUMBER(H2288)),E2288/H2288-1,"")</f>
        <v>-0.86459313274276495</v>
      </c>
      <c r="L2288"/>
      <c r="M2288"/>
      <c r="N2288" s="2">
        <v>42984</v>
      </c>
      <c r="O2288" s="21">
        <v>246.83999633789065</v>
      </c>
      <c r="P2288" s="21">
        <v>247.27999877929688</v>
      </c>
      <c r="Q2288" s="21">
        <v>246.22999572753903</v>
      </c>
      <c r="R2288" s="21">
        <v>246.8999938964844</v>
      </c>
      <c r="S2288">
        <v>57916900</v>
      </c>
      <c r="T2288" s="16">
        <f>(SP500_Data[[#This Row],[Close]]-R2289)/R2289</f>
        <v>3.4137866627045985E-3</v>
      </c>
      <c r="U2288" s="21">
        <v>46622300</v>
      </c>
    </row>
    <row r="2289" spans="1:21" x14ac:dyDescent="0.25">
      <c r="A2289" s="2">
        <v>42983</v>
      </c>
      <c r="B2289" s="21">
        <v>73.339996337890625</v>
      </c>
      <c r="C2289" s="21">
        <v>73.889999389648438</v>
      </c>
      <c r="D2289" s="21">
        <v>72.980003356933594</v>
      </c>
      <c r="E2289" s="21">
        <v>73.610000610351563</v>
      </c>
      <c r="F2289" s="16">
        <f>(StockData[[#This Row],[Close]]-E2290)/E2290</f>
        <v>-4.463102788185562E-3</v>
      </c>
      <c r="G2289" s="21">
        <v>21556000</v>
      </c>
      <c r="H2289" s="21">
        <f>IF(ISNUMBER(E2289),MAX($E$2:E2289),"")</f>
        <v>542.07000732421875</v>
      </c>
      <c r="I2289" s="21">
        <f>IF(AND(ISNUMBER(E2289),ISNUMBER(H2289)),E2289/H2289-1,"")</f>
        <v>-0.86420573059611372</v>
      </c>
      <c r="L2289"/>
      <c r="M2289"/>
      <c r="N2289" s="2">
        <v>42983</v>
      </c>
      <c r="O2289" s="21">
        <v>247.25999450683591</v>
      </c>
      <c r="P2289" s="21">
        <v>247.52000427246097</v>
      </c>
      <c r="Q2289" s="21">
        <v>244.94999694824219</v>
      </c>
      <c r="R2289" s="21">
        <v>246.05999755859375</v>
      </c>
      <c r="S2289">
        <v>91398800</v>
      </c>
      <c r="T2289" s="16">
        <f>(SP500_Data[[#This Row],[Close]]-R2290)/R2290</f>
        <v>-7.1820481181340745E-3</v>
      </c>
      <c r="U2289" s="21">
        <v>82340800</v>
      </c>
    </row>
    <row r="2290" spans="1:21" x14ac:dyDescent="0.25">
      <c r="A2290" s="2">
        <v>42979</v>
      </c>
      <c r="B2290" s="21">
        <v>74.709999084472656</v>
      </c>
      <c r="C2290" s="21">
        <v>74.739997863769531</v>
      </c>
      <c r="D2290" s="21">
        <v>73.639999389648438</v>
      </c>
      <c r="E2290" s="21">
        <v>73.94000244140625</v>
      </c>
      <c r="F2290" s="16">
        <f>(StockData[[#This Row],[Close]]-E2291)/E2291</f>
        <v>-1.1100631789811957E-2</v>
      </c>
      <c r="G2290" s="21">
        <v>21736200</v>
      </c>
      <c r="H2290" s="21">
        <f>IF(ISNUMBER(E2290),MAX($E$2:E2290),"")</f>
        <v>542.07000732421875</v>
      </c>
      <c r="I2290" s="21">
        <f>IF(AND(ISNUMBER(E2290),ISNUMBER(H2290)),E2290/H2290-1,"")</f>
        <v>-0.86359694976228074</v>
      </c>
      <c r="L2290"/>
      <c r="M2290"/>
      <c r="N2290" s="2">
        <v>42979</v>
      </c>
      <c r="O2290" s="21">
        <v>247.91999816894531</v>
      </c>
      <c r="P2290" s="21">
        <v>248.33000183105469</v>
      </c>
      <c r="Q2290" s="21">
        <v>247.66999816894531</v>
      </c>
      <c r="R2290" s="21">
        <v>247.83999633789065</v>
      </c>
      <c r="S2290">
        <v>62007000</v>
      </c>
      <c r="T2290" s="16">
        <f>(SP500_Data[[#This Row],[Close]]-R2291)/R2291</f>
        <v>1.4141615295904528E-3</v>
      </c>
      <c r="U2290" s="21">
        <v>47135200</v>
      </c>
    </row>
    <row r="2291" spans="1:21" x14ac:dyDescent="0.25">
      <c r="A2291" s="2">
        <v>42978</v>
      </c>
      <c r="B2291" s="21">
        <v>74.029998779296875</v>
      </c>
      <c r="C2291" s="21">
        <v>74.959999084472656</v>
      </c>
      <c r="D2291" s="21">
        <v>73.800003051757813</v>
      </c>
      <c r="E2291" s="21">
        <v>74.769996643066406</v>
      </c>
      <c r="F2291" s="16">
        <f>(StockData[[#This Row],[Close]]-E2292)/E2292</f>
        <v>1.0268808065118184E-2</v>
      </c>
      <c r="G2291" s="21">
        <v>27652800</v>
      </c>
      <c r="H2291" s="21">
        <f>IF(ISNUMBER(E2291),MAX($E$2:E2291),"")</f>
        <v>542.07000732421875</v>
      </c>
      <c r="I2291" s="21">
        <f>IF(AND(ISNUMBER(E2291),ISNUMBER(H2291)),E2291/H2291-1,"")</f>
        <v>-0.86206579291824648</v>
      </c>
      <c r="L2291"/>
      <c r="M2291"/>
      <c r="N2291" s="2">
        <v>42978</v>
      </c>
      <c r="O2291" s="21">
        <v>246.72000122070313</v>
      </c>
      <c r="P2291" s="21">
        <v>247.77000427246097</v>
      </c>
      <c r="Q2291" s="21">
        <v>246.05000305175781</v>
      </c>
      <c r="R2291" s="21">
        <v>247.49000549316409</v>
      </c>
      <c r="S2291">
        <v>103803900</v>
      </c>
      <c r="T2291" s="16">
        <f>(SP500_Data[[#This Row],[Close]]-R2292)/R2292</f>
        <v>6.0160604015096495E-3</v>
      </c>
      <c r="U2291" s="21">
        <v>51034300</v>
      </c>
    </row>
    <row r="2292" spans="1:21" x14ac:dyDescent="0.25">
      <c r="A2292" s="2">
        <v>42977</v>
      </c>
      <c r="B2292" s="21">
        <v>73.010002136230469</v>
      </c>
      <c r="C2292" s="21">
        <v>74.209999084472656</v>
      </c>
      <c r="D2292" s="21">
        <v>72.830001831054688</v>
      </c>
      <c r="E2292" s="21">
        <v>74.010002136230469</v>
      </c>
      <c r="F2292" s="16">
        <f>(StockData[[#This Row],[Close]]-E2293)/E2293</f>
        <v>1.3141670696337577E-2</v>
      </c>
      <c r="G2292" s="21">
        <v>16897800</v>
      </c>
      <c r="H2292" s="21">
        <f>IF(ISNUMBER(E2292),MAX($E$2:E2292),"")</f>
        <v>542.07000732421875</v>
      </c>
      <c r="I2292" s="21">
        <f>IF(AND(ISNUMBER(E2292),ISNUMBER(H2292)),E2292/H2292-1,"")</f>
        <v>-0.86346781571339704</v>
      </c>
      <c r="L2292"/>
      <c r="M2292"/>
      <c r="N2292" s="2">
        <v>42977</v>
      </c>
      <c r="O2292" s="21">
        <v>244.83000183105469</v>
      </c>
      <c r="P2292" s="21">
        <v>246.32000732421875</v>
      </c>
      <c r="Q2292" s="21">
        <v>244.6199951171875</v>
      </c>
      <c r="R2292" s="21">
        <v>246.00999450683591</v>
      </c>
      <c r="S2292">
        <v>62030800</v>
      </c>
      <c r="T2292" s="16">
        <f>(SP500_Data[[#This Row],[Close]]-R2293)/R2293</f>
        <v>4.7375469650995329E-3</v>
      </c>
      <c r="U2292" s="21">
        <v>42742500</v>
      </c>
    </row>
    <row r="2293" spans="1:21" x14ac:dyDescent="0.25">
      <c r="A2293" s="2">
        <v>42976</v>
      </c>
      <c r="B2293" s="21">
        <v>72.25</v>
      </c>
      <c r="C2293" s="21">
        <v>73.160003662109375</v>
      </c>
      <c r="D2293" s="21">
        <v>72.050003051757813</v>
      </c>
      <c r="E2293" s="21">
        <v>73.050003051757813</v>
      </c>
      <c r="F2293" s="16">
        <f>(StockData[[#This Row],[Close]]-E2294)/E2294</f>
        <v>3.020749899381666E-3</v>
      </c>
      <c r="G2293" s="21">
        <v>11478400</v>
      </c>
      <c r="H2293" s="21">
        <f>IF(ISNUMBER(E2293),MAX($E$2:E2293),"")</f>
        <v>542.07000732421875</v>
      </c>
      <c r="I2293" s="21">
        <f>IF(AND(ISNUMBER(E2293),ISNUMBER(H2293)),E2293/H2293-1,"")</f>
        <v>-0.8652388029871837</v>
      </c>
      <c r="L2293"/>
      <c r="M2293"/>
      <c r="N2293" s="2">
        <v>42976</v>
      </c>
      <c r="O2293" s="21">
        <v>243.05999755859375</v>
      </c>
      <c r="P2293" s="21">
        <v>245.1499938964844</v>
      </c>
      <c r="Q2293" s="21">
        <v>242.92999267578125</v>
      </c>
      <c r="R2293" s="21">
        <v>244.8500061035156</v>
      </c>
      <c r="S2293">
        <v>51135700</v>
      </c>
      <c r="T2293" s="16">
        <f>(SP500_Data[[#This Row],[Close]]-R2294)/R2294</f>
        <v>1.1448614748809367E-3</v>
      </c>
      <c r="U2293" s="21">
        <v>33531900</v>
      </c>
    </row>
    <row r="2294" spans="1:21" x14ac:dyDescent="0.25">
      <c r="A2294" s="2">
        <v>42975</v>
      </c>
      <c r="B2294" s="21">
        <v>73.05999755859375</v>
      </c>
      <c r="C2294" s="21">
        <v>73.089996337890625</v>
      </c>
      <c r="D2294" s="21">
        <v>72.550003051757813</v>
      </c>
      <c r="E2294" s="21">
        <v>72.830001831054688</v>
      </c>
      <c r="F2294" s="16">
        <f>(StockData[[#This Row],[Close]]-E2295)/E2295</f>
        <v>1.3735424708027932E-4</v>
      </c>
      <c r="G2294" s="21">
        <v>14569700</v>
      </c>
      <c r="H2294" s="21">
        <f>IF(ISNUMBER(E2294),MAX($E$2:E2294),"")</f>
        <v>542.07000732421875</v>
      </c>
      <c r="I2294" s="21">
        <f>IF(AND(ISNUMBER(E2294),ISNUMBER(H2294)),E2294/H2294-1,"")</f>
        <v>-0.86564465687640568</v>
      </c>
      <c r="L2294"/>
      <c r="M2294"/>
      <c r="N2294" s="2">
        <v>42975</v>
      </c>
      <c r="O2294" s="21">
        <v>245.16999816894531</v>
      </c>
      <c r="P2294" s="21">
        <v>245.19999694824219</v>
      </c>
      <c r="Q2294" s="21">
        <v>244.08999633789065</v>
      </c>
      <c r="R2294" s="21">
        <v>244.57000732421875</v>
      </c>
      <c r="S2294">
        <v>40565600</v>
      </c>
      <c r="T2294" s="16">
        <f>(SP500_Data[[#This Row],[Close]]-R2295)/R2295</f>
        <v>4.0929693019815214E-5</v>
      </c>
      <c r="U2294" s="21">
        <v>60262700</v>
      </c>
    </row>
    <row r="2295" spans="1:21" x14ac:dyDescent="0.25">
      <c r="A2295" s="2">
        <v>42972</v>
      </c>
      <c r="B2295" s="21">
        <v>72.860000610351563</v>
      </c>
      <c r="C2295" s="21">
        <v>73.349998474121094</v>
      </c>
      <c r="D2295" s="21">
        <v>72.480003356933594</v>
      </c>
      <c r="E2295" s="21">
        <v>72.819999694824219</v>
      </c>
      <c r="F2295" s="16">
        <f>(StockData[[#This Row],[Close]]-E2296)/E2296</f>
        <v>1.788378718555644E-3</v>
      </c>
      <c r="G2295" s="21">
        <v>12794300</v>
      </c>
      <c r="H2295" s="21">
        <f>IF(ISNUMBER(E2295),MAX($E$2:E2295),"")</f>
        <v>542.07000732421875</v>
      </c>
      <c r="I2295" s="21">
        <f>IF(AND(ISNUMBER(E2295),ISNUMBER(H2295)),E2295/H2295-1,"")</f>
        <v>-0.86566310861897644</v>
      </c>
      <c r="L2295"/>
      <c r="M2295"/>
      <c r="N2295" s="2">
        <v>42972</v>
      </c>
      <c r="O2295" s="21">
        <v>244.8999938964844</v>
      </c>
      <c r="P2295" s="21">
        <v>245.61000061035156</v>
      </c>
      <c r="Q2295" s="21">
        <v>244.38999938964844</v>
      </c>
      <c r="R2295" s="21">
        <v>244.55999755859375</v>
      </c>
      <c r="S2295">
        <v>64445900</v>
      </c>
      <c r="T2295" s="16">
        <f>(SP500_Data[[#This Row],[Close]]-R2296)/R2296</f>
        <v>2.3361287454277658E-3</v>
      </c>
      <c r="U2295" s="21">
        <v>39471600</v>
      </c>
    </row>
    <row r="2296" spans="1:21" x14ac:dyDescent="0.25">
      <c r="A2296" s="2">
        <v>42971</v>
      </c>
      <c r="B2296" s="21">
        <v>72.739997863769531</v>
      </c>
      <c r="C2296" s="21">
        <v>72.860000610351563</v>
      </c>
      <c r="D2296" s="21">
        <v>72.069999694824219</v>
      </c>
      <c r="E2296" s="21">
        <v>72.69000244140625</v>
      </c>
      <c r="F2296" s="16">
        <f>(StockData[[#This Row],[Close]]-E2297)/E2297</f>
        <v>-4.1252446085403055E-4</v>
      </c>
      <c r="G2296" s="21">
        <v>17098300</v>
      </c>
      <c r="H2296" s="21">
        <f>IF(ISNUMBER(E2296),MAX($E$2:E2296),"")</f>
        <v>542.07000732421875</v>
      </c>
      <c r="I2296" s="21">
        <f>IF(AND(ISNUMBER(E2296),ISNUMBER(H2296)),E2296/H2296-1,"")</f>
        <v>-0.8659029249741732</v>
      </c>
      <c r="L2296"/>
      <c r="M2296"/>
      <c r="N2296" s="2">
        <v>42971</v>
      </c>
      <c r="O2296" s="21">
        <v>245</v>
      </c>
      <c r="P2296" s="21">
        <v>245.17999267578125</v>
      </c>
      <c r="Q2296" s="21">
        <v>243.75</v>
      </c>
      <c r="R2296" s="21">
        <v>243.99000549316409</v>
      </c>
      <c r="S2296">
        <v>50741700</v>
      </c>
      <c r="T2296" s="16">
        <f>(SP500_Data[[#This Row],[Close]]-R2297)/R2297</f>
        <v>-2.3306839676145137E-3</v>
      </c>
      <c r="U2296" s="21">
        <v>59610400</v>
      </c>
    </row>
    <row r="2297" spans="1:21" x14ac:dyDescent="0.25">
      <c r="A2297" s="2">
        <v>42970</v>
      </c>
      <c r="B2297" s="21">
        <v>72.959999084472656</v>
      </c>
      <c r="C2297" s="21">
        <v>73.150001525878906</v>
      </c>
      <c r="D2297" s="21">
        <v>72.529998779296875</v>
      </c>
      <c r="E2297" s="21">
        <v>72.720001220703125</v>
      </c>
      <c r="F2297" s="16">
        <f>(StockData[[#This Row],[Close]]-E2298)/E2298</f>
        <v>-6.0142484879909001E-3</v>
      </c>
      <c r="G2297" s="21">
        <v>13766500</v>
      </c>
      <c r="H2297" s="21">
        <f>IF(ISNUMBER(E2297),MAX($E$2:E2297),"")</f>
        <v>542.07000732421875</v>
      </c>
      <c r="I2297" s="21">
        <f>IF(AND(ISNUMBER(E2297),ISNUMBER(H2297)),E2297/H2297-1,"")</f>
        <v>-0.86584758382101668</v>
      </c>
      <c r="L2297"/>
      <c r="M2297"/>
      <c r="N2297" s="2">
        <v>42970</v>
      </c>
      <c r="O2297" s="21">
        <v>244.33000183105469</v>
      </c>
      <c r="P2297" s="21">
        <v>245.05000305175781</v>
      </c>
      <c r="Q2297" s="21">
        <v>244.16000366210935</v>
      </c>
      <c r="R2297" s="21">
        <v>244.55999755859375</v>
      </c>
      <c r="S2297">
        <v>50203800</v>
      </c>
      <c r="T2297" s="16">
        <f>(SP500_Data[[#This Row],[Close]]-R2298)/R2298</f>
        <v>-3.585417511648628E-3</v>
      </c>
      <c r="U2297" s="21">
        <v>50354600</v>
      </c>
    </row>
    <row r="2298" spans="1:21" x14ac:dyDescent="0.25">
      <c r="A2298" s="2">
        <v>42969</v>
      </c>
      <c r="B2298" s="21">
        <v>72.349998474121094</v>
      </c>
      <c r="C2298" s="21">
        <v>73.239997863769531</v>
      </c>
      <c r="D2298" s="21">
        <v>72.349998474121094</v>
      </c>
      <c r="E2298" s="21">
        <v>73.160003662109375</v>
      </c>
      <c r="F2298" s="16">
        <f>(StockData[[#This Row],[Close]]-E2299)/E2299</f>
        <v>1.3998643310744756E-2</v>
      </c>
      <c r="G2298" s="21">
        <v>14343700</v>
      </c>
      <c r="H2298" s="21">
        <f>IF(ISNUMBER(E2298),MAX($E$2:E2298),"")</f>
        <v>542.07000732421875</v>
      </c>
      <c r="I2298" s="21">
        <f>IF(AND(ISNUMBER(E2298),ISNUMBER(H2298)),E2298/H2298-1,"")</f>
        <v>-0.8650358760425727</v>
      </c>
      <c r="L2298"/>
      <c r="M2298"/>
      <c r="N2298" s="2">
        <v>42969</v>
      </c>
      <c r="O2298" s="21">
        <v>243.57000732421875</v>
      </c>
      <c r="P2298" s="21">
        <v>245.6199951171875</v>
      </c>
      <c r="Q2298" s="21">
        <v>243.55000305175781</v>
      </c>
      <c r="R2298" s="21">
        <v>245.44000244140625</v>
      </c>
      <c r="S2298">
        <v>63140100</v>
      </c>
      <c r="T2298" s="16">
        <f>(SP500_Data[[#This Row],[Close]]-R2299)/R2299</f>
        <v>1.0457013621845996E-2</v>
      </c>
      <c r="U2298" s="21">
        <v>36663300</v>
      </c>
    </row>
    <row r="2299" spans="1:21" x14ac:dyDescent="0.25">
      <c r="A2299" s="2">
        <v>42968</v>
      </c>
      <c r="B2299" s="21">
        <v>72.470001220703125</v>
      </c>
      <c r="C2299" s="21">
        <v>72.480003356933594</v>
      </c>
      <c r="D2299" s="21">
        <v>71.699996948242188</v>
      </c>
      <c r="E2299" s="21">
        <v>72.150001525878906</v>
      </c>
      <c r="F2299" s="16">
        <f>(StockData[[#This Row],[Close]]-E2300)/E2300</f>
        <v>-4.6902517300328826E-3</v>
      </c>
      <c r="G2299" s="21">
        <v>17734800</v>
      </c>
      <c r="H2299" s="21">
        <f>IF(ISNUMBER(E2299),MAX($E$2:E2299),"")</f>
        <v>542.07000732421875</v>
      </c>
      <c r="I2299" s="21">
        <f>IF(AND(ISNUMBER(E2299),ISNUMBER(H2299)),E2299/H2299-1,"")</f>
        <v>-0.86689910795465741</v>
      </c>
      <c r="L2299"/>
      <c r="M2299"/>
      <c r="N2299" s="2">
        <v>42968</v>
      </c>
      <c r="O2299" s="21">
        <v>242.63999938964844</v>
      </c>
      <c r="P2299" s="21">
        <v>243.19999694824219</v>
      </c>
      <c r="Q2299" s="21">
        <v>241.83000183105469</v>
      </c>
      <c r="R2299" s="21">
        <v>242.8999938964844</v>
      </c>
      <c r="S2299">
        <v>65469700</v>
      </c>
      <c r="T2299" s="16">
        <f>(SP500_Data[[#This Row],[Close]]-R2300)/R2300</f>
        <v>7.8277441128001522E-4</v>
      </c>
      <c r="U2299" s="21">
        <v>57972300</v>
      </c>
    </row>
    <row r="2300" spans="1:21" x14ac:dyDescent="0.25">
      <c r="A2300" s="2">
        <v>42965</v>
      </c>
      <c r="B2300" s="21">
        <v>72.269996643066406</v>
      </c>
      <c r="C2300" s="21">
        <v>72.839996337890625</v>
      </c>
      <c r="D2300" s="21">
        <v>71.930000305175781</v>
      </c>
      <c r="E2300" s="21">
        <v>72.489997863769531</v>
      </c>
      <c r="F2300" s="16">
        <f>(StockData[[#This Row],[Close]]-E2301)/E2301</f>
        <v>1.2430433148327546E-3</v>
      </c>
      <c r="G2300" s="21">
        <v>18761500</v>
      </c>
      <c r="H2300" s="21">
        <f>IF(ISNUMBER(E2300),MAX($E$2:E2300),"")</f>
        <v>542.07000732421875</v>
      </c>
      <c r="I2300" s="21">
        <f>IF(AND(ISNUMBER(E2300),ISNUMBER(H2300)),E2300/H2300-1,"")</f>
        <v>-0.86627188945280942</v>
      </c>
      <c r="L2300"/>
      <c r="M2300"/>
      <c r="N2300" s="2">
        <v>42965</v>
      </c>
      <c r="O2300" s="21">
        <v>242.8999938964844</v>
      </c>
      <c r="P2300" s="21">
        <v>244.19000244140625</v>
      </c>
      <c r="Q2300" s="21">
        <v>242.19999694824219</v>
      </c>
      <c r="R2300" s="21">
        <v>242.71000671386719</v>
      </c>
      <c r="S2300">
        <v>136748000</v>
      </c>
      <c r="T2300" s="16">
        <f>(SP500_Data[[#This Row],[Close]]-R2301)/R2301</f>
        <v>-1.5631643825247637E-3</v>
      </c>
      <c r="U2300" s="21">
        <v>65400800</v>
      </c>
    </row>
    <row r="2301" spans="1:21" x14ac:dyDescent="0.25">
      <c r="A2301" s="2">
        <v>42964</v>
      </c>
      <c r="B2301" s="21">
        <v>73.580001831054688</v>
      </c>
      <c r="C2301" s="21">
        <v>73.870002746582031</v>
      </c>
      <c r="D2301" s="21">
        <v>72.400001525878906</v>
      </c>
      <c r="E2301" s="21">
        <v>72.400001525878906</v>
      </c>
      <c r="F2301" s="16">
        <f>(StockData[[#This Row],[Close]]-E2302)/E2302</f>
        <v>-1.6972165296707819E-2</v>
      </c>
      <c r="G2301" s="21">
        <v>22977500</v>
      </c>
      <c r="H2301" s="21">
        <f>IF(ISNUMBER(E2301),MAX($E$2:E2301),"")</f>
        <v>542.07000732421875</v>
      </c>
      <c r="I2301" s="21">
        <f>IF(AND(ISNUMBER(E2301),ISNUMBER(H2301)),E2301/H2301-1,"")</f>
        <v>-0.8664379129122789</v>
      </c>
      <c r="L2301"/>
      <c r="M2301"/>
      <c r="N2301" s="2">
        <v>42964</v>
      </c>
      <c r="O2301" s="21">
        <v>246.24000549316409</v>
      </c>
      <c r="P2301" s="21">
        <v>246.6000061035156</v>
      </c>
      <c r="Q2301" s="21">
        <v>243.08999633789065</v>
      </c>
      <c r="R2301" s="21">
        <v>243.08999633789065</v>
      </c>
      <c r="S2301">
        <v>128490400</v>
      </c>
      <c r="T2301" s="16">
        <f>(SP500_Data[[#This Row],[Close]]-R2302)/R2302</f>
        <v>-1.5590856343451779E-2</v>
      </c>
      <c r="U2301" s="21">
        <v>54427600</v>
      </c>
    </row>
    <row r="2302" spans="1:21" x14ac:dyDescent="0.25">
      <c r="A2302" s="2">
        <v>42963</v>
      </c>
      <c r="B2302" s="21">
        <v>73.339996337890625</v>
      </c>
      <c r="C2302" s="21">
        <v>74.099998474121094</v>
      </c>
      <c r="D2302" s="21">
        <v>73.169998168945313</v>
      </c>
      <c r="E2302" s="21">
        <v>73.650001525878906</v>
      </c>
      <c r="F2302" s="16">
        <f>(StockData[[#This Row],[Close]]-E2303)/E2303</f>
        <v>5.8727164436894012E-3</v>
      </c>
      <c r="G2302" s="21">
        <v>18150400</v>
      </c>
      <c r="H2302" s="21">
        <f>IF(ISNUMBER(E2302),MAX($E$2:E2302),"")</f>
        <v>542.07000732421875</v>
      </c>
      <c r="I2302" s="21">
        <f>IF(AND(ISNUMBER(E2302),ISNUMBER(H2302)),E2302/H2302-1,"")</f>
        <v>-0.86413193770038643</v>
      </c>
      <c r="L2302"/>
      <c r="M2302"/>
      <c r="N2302" s="2">
        <v>42963</v>
      </c>
      <c r="O2302" s="21">
        <v>247.11000061035156</v>
      </c>
      <c r="P2302" s="21">
        <v>247.57000732421875</v>
      </c>
      <c r="Q2302" s="21">
        <v>246.44999694824219</v>
      </c>
      <c r="R2302" s="21">
        <v>246.94000244140625</v>
      </c>
      <c r="S2302">
        <v>56715500</v>
      </c>
      <c r="T2302" s="16">
        <f>(SP500_Data[[#This Row],[Close]]-R2303)/R2303</f>
        <v>1.7443833684334306E-3</v>
      </c>
      <c r="U2302" s="21">
        <v>39153800</v>
      </c>
    </row>
    <row r="2303" spans="1:21" x14ac:dyDescent="0.25">
      <c r="A2303" s="2">
        <v>42962</v>
      </c>
      <c r="B2303" s="21">
        <v>73.589996337890625</v>
      </c>
      <c r="C2303" s="21">
        <v>73.589996337890625</v>
      </c>
      <c r="D2303" s="21">
        <v>73.040000915527344</v>
      </c>
      <c r="E2303" s="21">
        <v>73.220001220703125</v>
      </c>
      <c r="F2303" s="16">
        <f>(StockData[[#This Row],[Close]]-E2304)/E2304</f>
        <v>-5.0277909444193551E-3</v>
      </c>
      <c r="G2303" s="21">
        <v>19181400</v>
      </c>
      <c r="H2303" s="21">
        <f>IF(ISNUMBER(E2303),MAX($E$2:E2303),"")</f>
        <v>542.07000732421875</v>
      </c>
      <c r="I2303" s="21">
        <f>IF(AND(ISNUMBER(E2303),ISNUMBER(H2303)),E2303/H2303-1,"")</f>
        <v>-0.86492519373625976</v>
      </c>
      <c r="L2303"/>
      <c r="M2303"/>
      <c r="N2303" s="2">
        <v>42962</v>
      </c>
      <c r="O2303" s="21">
        <v>246.97999572753903</v>
      </c>
      <c r="P2303" s="21">
        <v>247</v>
      </c>
      <c r="Q2303" s="21">
        <v>246.16000366210935</v>
      </c>
      <c r="R2303" s="21">
        <v>246.50999450683591</v>
      </c>
      <c r="S2303">
        <v>55242700</v>
      </c>
      <c r="T2303" s="16">
        <f>(SP500_Data[[#This Row],[Close]]-R2304)/R2304</f>
        <v>-1.2167916003018229E-4</v>
      </c>
      <c r="U2303" s="21">
        <v>86820700</v>
      </c>
    </row>
    <row r="2304" spans="1:21" x14ac:dyDescent="0.25">
      <c r="A2304" s="2">
        <v>42961</v>
      </c>
      <c r="B2304" s="21">
        <v>73.05999755859375</v>
      </c>
      <c r="C2304" s="21">
        <v>73.720001220703125</v>
      </c>
      <c r="D2304" s="21">
        <v>72.949996948242188</v>
      </c>
      <c r="E2304" s="21">
        <v>73.589996337890625</v>
      </c>
      <c r="F2304" s="16">
        <f>(StockData[[#This Row],[Close]]-E2305)/E2305</f>
        <v>1.5034432246767241E-2</v>
      </c>
      <c r="G2304" s="21">
        <v>20096600</v>
      </c>
      <c r="H2304" s="21">
        <f>IF(ISNUMBER(E2304),MAX($E$2:E2304),"")</f>
        <v>542.07000732421875</v>
      </c>
      <c r="I2304" s="21">
        <f>IF(AND(ISNUMBER(E2304),ISNUMBER(H2304)),E2304/H2304-1,"")</f>
        <v>-0.86424263408125523</v>
      </c>
      <c r="L2304"/>
      <c r="M2304"/>
      <c r="N2304" s="2">
        <v>42961</v>
      </c>
      <c r="O2304" s="21">
        <v>245.58999633789065</v>
      </c>
      <c r="P2304" s="21">
        <v>246.78999328613281</v>
      </c>
      <c r="Q2304" s="21">
        <v>245.55000305175781</v>
      </c>
      <c r="R2304" s="21">
        <v>246.53999328613281</v>
      </c>
      <c r="S2304">
        <v>73291900</v>
      </c>
      <c r="T2304" s="16">
        <f>(SP500_Data[[#This Row],[Close]]-R2305)/R2305</f>
        <v>9.9131501611886205E-3</v>
      </c>
      <c r="U2304" s="21">
        <v>106949700</v>
      </c>
    </row>
    <row r="2305" spans="1:21" x14ac:dyDescent="0.25">
      <c r="A2305" s="2">
        <v>42958</v>
      </c>
      <c r="B2305" s="21">
        <v>71.610000610351563</v>
      </c>
      <c r="C2305" s="21">
        <v>72.699996948242188</v>
      </c>
      <c r="D2305" s="21">
        <v>71.279998779296875</v>
      </c>
      <c r="E2305" s="21">
        <v>72.5</v>
      </c>
      <c r="F2305" s="16">
        <f>(StockData[[#This Row],[Close]]-E2306)/E2306</f>
        <v>1.5263916566202115E-2</v>
      </c>
      <c r="G2305" s="21">
        <v>21443700</v>
      </c>
      <c r="H2305" s="21">
        <f>IF(ISNUMBER(E2305),MAX($E$2:E2305),"")</f>
        <v>542.07000732421875</v>
      </c>
      <c r="I2305" s="21">
        <f>IF(AND(ISNUMBER(E2305),ISNUMBER(H2305)),E2305/H2305-1,"")</f>
        <v>-0.86625343771023866</v>
      </c>
      <c r="L2305"/>
      <c r="M2305"/>
      <c r="N2305" s="2">
        <v>42958</v>
      </c>
      <c r="O2305" s="21">
        <v>244.02000427246097</v>
      </c>
      <c r="P2305" s="21">
        <v>244.80000305175781</v>
      </c>
      <c r="Q2305" s="21">
        <v>243.75</v>
      </c>
      <c r="R2305" s="21">
        <v>244.1199951171875</v>
      </c>
      <c r="S2305">
        <v>74869900</v>
      </c>
      <c r="T2305" s="16">
        <f>(SP500_Data[[#This Row],[Close]]-R2306)/R2306</f>
        <v>1.4768650248779653E-3</v>
      </c>
      <c r="U2305" s="21">
        <v>70042600</v>
      </c>
    </row>
    <row r="2306" spans="1:21" x14ac:dyDescent="0.25">
      <c r="A2306" s="2">
        <v>42957</v>
      </c>
      <c r="B2306" s="21">
        <v>71.900001525878906</v>
      </c>
      <c r="C2306" s="21">
        <v>72.19000244140625</v>
      </c>
      <c r="D2306" s="21">
        <v>71.349998474121094</v>
      </c>
      <c r="E2306" s="21">
        <v>71.410003662109375</v>
      </c>
      <c r="F2306" s="16">
        <f>(StockData[[#This Row],[Close]]-E2307)/E2307</f>
        <v>-1.4626708165294352E-2</v>
      </c>
      <c r="G2306" s="21">
        <v>24734500</v>
      </c>
      <c r="H2306" s="21">
        <f>IF(ISNUMBER(E2306),MAX($E$2:E2306),"")</f>
        <v>542.07000732421875</v>
      </c>
      <c r="I2306" s="21">
        <f>IF(AND(ISNUMBER(E2306),ISNUMBER(H2306)),E2306/H2306-1,"")</f>
        <v>-0.86826424133922209</v>
      </c>
      <c r="L2306"/>
      <c r="M2306"/>
      <c r="N2306" s="2">
        <v>42957</v>
      </c>
      <c r="O2306" s="21">
        <v>246.28999328613281</v>
      </c>
      <c r="P2306" s="21">
        <v>246.44000244140625</v>
      </c>
      <c r="Q2306" s="21">
        <v>243.69999694824219</v>
      </c>
      <c r="R2306" s="21">
        <v>243.75999450683591</v>
      </c>
      <c r="S2306">
        <v>120479500</v>
      </c>
      <c r="T2306" s="16">
        <f>(SP500_Data[[#This Row],[Close]]-R2307)/R2307</f>
        <v>-1.4115290164465484E-2</v>
      </c>
      <c r="U2306" s="21">
        <v>82247700</v>
      </c>
    </row>
    <row r="2307" spans="1:21" x14ac:dyDescent="0.25">
      <c r="A2307" s="2">
        <v>42956</v>
      </c>
      <c r="B2307" s="21">
        <v>72.25</v>
      </c>
      <c r="C2307" s="21">
        <v>72.510002136230469</v>
      </c>
      <c r="D2307" s="21">
        <v>72.050003051757813</v>
      </c>
      <c r="E2307" s="21">
        <v>72.470001220703125</v>
      </c>
      <c r="F2307" s="16">
        <f>(StockData[[#This Row],[Close]]-E2308)/E2308</f>
        <v>-4.3962040225219642E-3</v>
      </c>
      <c r="G2307" s="21">
        <v>22213400</v>
      </c>
      <c r="H2307" s="21">
        <f>IF(ISNUMBER(E2307),MAX($E$2:E2307),"")</f>
        <v>542.07000732421875</v>
      </c>
      <c r="I2307" s="21">
        <f>IF(AND(ISNUMBER(E2307),ISNUMBER(H2307)),E2307/H2307-1,"")</f>
        <v>-0.86630877886339519</v>
      </c>
      <c r="L2307"/>
      <c r="M2307"/>
      <c r="N2307" s="2">
        <v>42956</v>
      </c>
      <c r="O2307" s="21">
        <v>246.47000122070313</v>
      </c>
      <c r="P2307" s="21">
        <v>247.30999755859375</v>
      </c>
      <c r="Q2307" s="21">
        <v>246.05999755859375</v>
      </c>
      <c r="R2307" s="21">
        <v>247.25</v>
      </c>
      <c r="S2307">
        <v>62632600</v>
      </c>
      <c r="T2307" s="16">
        <f>(SP500_Data[[#This Row],[Close]]-R2308)/R2308</f>
        <v>-4.0421042861556662E-5</v>
      </c>
      <c r="U2307" s="21">
        <v>56700500</v>
      </c>
    </row>
    <row r="2308" spans="1:21" x14ac:dyDescent="0.25">
      <c r="A2308" s="2">
        <v>42955</v>
      </c>
      <c r="B2308" s="21">
        <v>72.089996337890625</v>
      </c>
      <c r="C2308" s="21">
        <v>73.129997253417969</v>
      </c>
      <c r="D2308" s="21">
        <v>71.75</v>
      </c>
      <c r="E2308" s="21">
        <v>72.790000915527344</v>
      </c>
      <c r="F2308" s="16">
        <f>(StockData[[#This Row],[Close]]-E2309)/E2309</f>
        <v>5.3867317876925011E-3</v>
      </c>
      <c r="G2308" s="21">
        <v>22044600</v>
      </c>
      <c r="H2308" s="21">
        <f>IF(ISNUMBER(E2308),MAX($E$2:E2308),"")</f>
        <v>542.07000732421875</v>
      </c>
      <c r="I2308" s="21">
        <f>IF(AND(ISNUMBER(E2308),ISNUMBER(H2308)),E2308/H2308-1,"")</f>
        <v>-0.86571844977213297</v>
      </c>
      <c r="L2308"/>
      <c r="M2308"/>
      <c r="N2308" s="2">
        <v>42955</v>
      </c>
      <c r="O2308" s="21">
        <v>247.50999450683591</v>
      </c>
      <c r="P2308" s="21">
        <v>248.91000366210935</v>
      </c>
      <c r="Q2308" s="21">
        <v>246.83000183105469</v>
      </c>
      <c r="R2308" s="21">
        <v>247.25999450683591</v>
      </c>
      <c r="S2308">
        <v>61719400</v>
      </c>
      <c r="T2308" s="16">
        <f>(SP500_Data[[#This Row],[Close]]-R2309)/R2309</f>
        <v>-2.4609699534757969E-3</v>
      </c>
      <c r="U2308" s="21">
        <v>66986800</v>
      </c>
    </row>
    <row r="2309" spans="1:21" x14ac:dyDescent="0.25">
      <c r="A2309" s="2">
        <v>42954</v>
      </c>
      <c r="B2309" s="21">
        <v>72.800003051757813</v>
      </c>
      <c r="C2309" s="21">
        <v>72.900001525878906</v>
      </c>
      <c r="D2309" s="21">
        <v>72.260002136230469</v>
      </c>
      <c r="E2309" s="21">
        <v>72.400001525878906</v>
      </c>
      <c r="F2309" s="16">
        <f>(StockData[[#This Row],[Close]]-E2310)/E2310</f>
        <v>-3.8524873159217002E-3</v>
      </c>
      <c r="G2309" s="21">
        <v>18705700</v>
      </c>
      <c r="H2309" s="21">
        <f>IF(ISNUMBER(E2309),MAX($E$2:E2309),"")</f>
        <v>542.07000732421875</v>
      </c>
      <c r="I2309" s="21">
        <f>IF(AND(ISNUMBER(E2309),ISNUMBER(H2309)),E2309/H2309-1,"")</f>
        <v>-0.8664379129122789</v>
      </c>
      <c r="L2309"/>
      <c r="M2309"/>
      <c r="N2309" s="2">
        <v>42954</v>
      </c>
      <c r="O2309" s="21">
        <v>247.49000549316409</v>
      </c>
      <c r="P2309" s="21">
        <v>247.8699951171875</v>
      </c>
      <c r="Q2309" s="21">
        <v>247.3699951171875</v>
      </c>
      <c r="R2309" s="21">
        <v>247.8699951171875</v>
      </c>
      <c r="S2309">
        <v>31995000</v>
      </c>
      <c r="T2309" s="16">
        <f>(SP500_Data[[#This Row],[Close]]-R2310)/R2310</f>
        <v>1.8592273888260759E-3</v>
      </c>
      <c r="U2309" s="21">
        <v>44148100</v>
      </c>
    </row>
    <row r="2310" spans="1:21" x14ac:dyDescent="0.25">
      <c r="A2310" s="2">
        <v>42951</v>
      </c>
      <c r="B2310" s="21">
        <v>72.400001525878906</v>
      </c>
      <c r="C2310" s="21">
        <v>73.040000915527344</v>
      </c>
      <c r="D2310" s="21">
        <v>72.239997863769531</v>
      </c>
      <c r="E2310" s="21">
        <v>72.680000305175781</v>
      </c>
      <c r="F2310" s="16">
        <f>(StockData[[#This Row],[Close]]-E2311)/E2311</f>
        <v>7.345790271491179E-3</v>
      </c>
      <c r="G2310" s="21">
        <v>22579000</v>
      </c>
      <c r="H2310" s="21">
        <f>IF(ISNUMBER(E2310),MAX($E$2:E2310),"")</f>
        <v>542.07000732421875</v>
      </c>
      <c r="I2310" s="21">
        <f>IF(AND(ISNUMBER(E2310),ISNUMBER(H2310)),E2310/H2310-1,"")</f>
        <v>-0.86592137671674396</v>
      </c>
      <c r="L2310"/>
      <c r="M2310"/>
      <c r="N2310" s="2">
        <v>42951</v>
      </c>
      <c r="O2310" s="21">
        <v>247.52000427246097</v>
      </c>
      <c r="P2310" s="21">
        <v>247.78999328613281</v>
      </c>
      <c r="Q2310" s="21">
        <v>246.97000122070313</v>
      </c>
      <c r="R2310" s="21">
        <v>247.41000366210935</v>
      </c>
      <c r="S2310">
        <v>60191800</v>
      </c>
      <c r="T2310" s="16">
        <f>(SP500_Data[[#This Row],[Close]]-R2311)/R2311</f>
        <v>1.8221450275693204E-3</v>
      </c>
      <c r="U2310" s="21">
        <v>55977600</v>
      </c>
    </row>
    <row r="2311" spans="1:21" x14ac:dyDescent="0.25">
      <c r="A2311" s="2">
        <v>42950</v>
      </c>
      <c r="B2311" s="21">
        <v>72.19000244140625</v>
      </c>
      <c r="C2311" s="21">
        <v>72.44000244140625</v>
      </c>
      <c r="D2311" s="21">
        <v>71.849998474121094</v>
      </c>
      <c r="E2311" s="21">
        <v>72.150001525878906</v>
      </c>
      <c r="F2311" s="16">
        <f>(StockData[[#This Row],[Close]]-E2312)/E2312</f>
        <v>-1.5222890547965989E-3</v>
      </c>
      <c r="G2311" s="21">
        <v>18214400</v>
      </c>
      <c r="H2311" s="21">
        <f>IF(ISNUMBER(E2311),MAX($E$2:E2311),"")</f>
        <v>542.07000732421875</v>
      </c>
      <c r="I2311" s="21">
        <f>IF(AND(ISNUMBER(E2311),ISNUMBER(H2311)),E2311/H2311-1,"")</f>
        <v>-0.86689910795465741</v>
      </c>
      <c r="L2311"/>
      <c r="M2311"/>
      <c r="N2311" s="2">
        <v>42950</v>
      </c>
      <c r="O2311" s="21">
        <v>247.30999755859375</v>
      </c>
      <c r="P2311" s="21">
        <v>247.33999633789065</v>
      </c>
      <c r="Q2311" s="21">
        <v>246.63999938964844</v>
      </c>
      <c r="R2311" s="21">
        <v>246.96000671386719</v>
      </c>
      <c r="S2311">
        <v>40856000</v>
      </c>
      <c r="T2311" s="16">
        <f>(SP500_Data[[#This Row],[Close]]-R2312)/R2312</f>
        <v>-1.9398469237112354E-3</v>
      </c>
      <c r="U2311" s="21">
        <v>56906400</v>
      </c>
    </row>
    <row r="2312" spans="1:21" x14ac:dyDescent="0.25">
      <c r="A2312" s="2">
        <v>42949</v>
      </c>
      <c r="B2312" s="21">
        <v>72.550003051757813</v>
      </c>
      <c r="C2312" s="21">
        <v>72.55999755859375</v>
      </c>
      <c r="D2312" s="21">
        <v>71.44000244140625</v>
      </c>
      <c r="E2312" s="21">
        <v>72.260002136230469</v>
      </c>
      <c r="F2312" s="16">
        <f>(StockData[[#This Row],[Close]]-E2313)/E2313</f>
        <v>-4.4089237634505132E-3</v>
      </c>
      <c r="G2312" s="21">
        <v>26499200</v>
      </c>
      <c r="H2312" s="21">
        <f>IF(ISNUMBER(E2312),MAX($E$2:E2312),"")</f>
        <v>542.07000732421875</v>
      </c>
      <c r="I2312" s="21">
        <f>IF(AND(ISNUMBER(E2312),ISNUMBER(H2312)),E2312/H2312-1,"")</f>
        <v>-0.86669618101004642</v>
      </c>
      <c r="L2312"/>
      <c r="M2312"/>
      <c r="N2312" s="2">
        <v>42949</v>
      </c>
      <c r="O2312" s="21">
        <v>247.47000122070313</v>
      </c>
      <c r="P2312" s="21">
        <v>247.6000061035156</v>
      </c>
      <c r="Q2312" s="21">
        <v>246.3699951171875</v>
      </c>
      <c r="R2312" s="21">
        <v>247.44000244140625</v>
      </c>
      <c r="S2312">
        <v>47211200</v>
      </c>
      <c r="T2312" s="16">
        <f>(SP500_Data[[#This Row],[Close]]-R2313)/R2313</f>
        <v>4.8518160130164894E-4</v>
      </c>
      <c r="U2312" s="21">
        <v>65123800</v>
      </c>
    </row>
    <row r="2313" spans="1:21" x14ac:dyDescent="0.25">
      <c r="A2313" s="2">
        <v>42948</v>
      </c>
      <c r="B2313" s="21">
        <v>73.099998474121094</v>
      </c>
      <c r="C2313" s="21">
        <v>73.419998168945313</v>
      </c>
      <c r="D2313" s="21">
        <v>72.489997863769531</v>
      </c>
      <c r="E2313" s="21">
        <v>72.580001831054688</v>
      </c>
      <c r="F2313" s="16">
        <f>(StockData[[#This Row],[Close]]-E2314)/E2314</f>
        <v>-1.6505518875458683E-3</v>
      </c>
      <c r="G2313" s="21">
        <v>22132300</v>
      </c>
      <c r="H2313" s="21">
        <f>IF(ISNUMBER(E2313),MAX($E$2:E2313),"")</f>
        <v>542.07000732421875</v>
      </c>
      <c r="I2313" s="21">
        <f>IF(AND(ISNUMBER(E2313),ISNUMBER(H2313)),E2313/H2313-1,"")</f>
        <v>-0.8661058519187842</v>
      </c>
      <c r="L2313"/>
      <c r="M2313"/>
      <c r="N2313" s="2">
        <v>42948</v>
      </c>
      <c r="O2313" s="21">
        <v>247.46000671386719</v>
      </c>
      <c r="P2313" s="21">
        <v>247.5</v>
      </c>
      <c r="Q2313" s="21">
        <v>246.72000122070313</v>
      </c>
      <c r="R2313" s="21">
        <v>247.32000732421875</v>
      </c>
      <c r="S2313">
        <v>55050400</v>
      </c>
      <c r="T2313" s="16">
        <f>(SP500_Data[[#This Row],[Close]]-R2314)/R2314</f>
        <v>2.2288083731218837E-3</v>
      </c>
      <c r="U2313" s="21">
        <v>84553100</v>
      </c>
    </row>
    <row r="2314" spans="1:21" x14ac:dyDescent="0.25">
      <c r="A2314" s="2">
        <v>42947</v>
      </c>
      <c r="B2314" s="21">
        <v>73.300003051757813</v>
      </c>
      <c r="C2314" s="21">
        <v>73.44000244140625</v>
      </c>
      <c r="D2314" s="21">
        <v>72.410003662109375</v>
      </c>
      <c r="E2314" s="21">
        <v>72.699996948242188</v>
      </c>
      <c r="F2314" s="16">
        <f>(StockData[[#This Row],[Close]]-E2315)/E2315</f>
        <v>-4.6550378289066515E-3</v>
      </c>
      <c r="G2314" s="21">
        <v>23600100</v>
      </c>
      <c r="H2314" s="21">
        <f>IF(ISNUMBER(E2314),MAX($E$2:E2314),"")</f>
        <v>542.07000732421875</v>
      </c>
      <c r="I2314" s="21">
        <f>IF(AND(ISNUMBER(E2314),ISNUMBER(H2314)),E2314/H2314-1,"")</f>
        <v>-0.86588448730615819</v>
      </c>
      <c r="L2314"/>
      <c r="M2314"/>
      <c r="N2314" s="2">
        <v>42947</v>
      </c>
      <c r="O2314" s="21">
        <v>247.3699951171875</v>
      </c>
      <c r="P2314" s="21">
        <v>247.47999572753903</v>
      </c>
      <c r="Q2314" s="21">
        <v>246.52999877929688</v>
      </c>
      <c r="R2314" s="21">
        <v>246.77000427246097</v>
      </c>
      <c r="S2314">
        <v>65838700</v>
      </c>
      <c r="T2314" s="16">
        <f>(SP500_Data[[#This Row],[Close]]-R2315)/R2315</f>
        <v>-5.6700574124961983E-4</v>
      </c>
      <c r="U2314" s="21">
        <v>66464900</v>
      </c>
    </row>
    <row r="2315" spans="1:21" x14ac:dyDescent="0.25">
      <c r="A2315" s="2">
        <v>42944</v>
      </c>
      <c r="B2315" s="21">
        <v>72.669998168945313</v>
      </c>
      <c r="C2315" s="21">
        <v>73.30999755859375</v>
      </c>
      <c r="D2315" s="21">
        <v>72.540000915527344</v>
      </c>
      <c r="E2315" s="21">
        <v>73.040000915527344</v>
      </c>
      <c r="F2315" s="16">
        <f>(StockData[[#This Row],[Close]]-E2316)/E2316</f>
        <v>-1.6402780286379674E-3</v>
      </c>
      <c r="G2315" s="21">
        <v>18306700</v>
      </c>
      <c r="H2315" s="21">
        <f>IF(ISNUMBER(E2315),MAX($E$2:E2315),"")</f>
        <v>542.07000732421875</v>
      </c>
      <c r="I2315" s="21">
        <f>IF(AND(ISNUMBER(E2315),ISNUMBER(H2315)),E2315/H2315-1,"")</f>
        <v>-0.86525725472975445</v>
      </c>
      <c r="L2315"/>
      <c r="M2315"/>
      <c r="N2315" s="2">
        <v>42944</v>
      </c>
      <c r="O2315" s="21">
        <v>246.6499938964844</v>
      </c>
      <c r="P2315" s="21">
        <v>247.05999755859375</v>
      </c>
      <c r="Q2315" s="21">
        <v>246.1300048828125</v>
      </c>
      <c r="R2315" s="21">
        <v>246.91000366210935</v>
      </c>
      <c r="S2315">
        <v>50088400</v>
      </c>
      <c r="T2315" s="16">
        <f>(SP500_Data[[#This Row],[Close]]-R2316)/R2316</f>
        <v>-1.1731120134016776E-3</v>
      </c>
      <c r="U2315" s="21">
        <v>78602300</v>
      </c>
    </row>
    <row r="2316" spans="1:21" x14ac:dyDescent="0.25">
      <c r="A2316" s="2">
        <v>42943</v>
      </c>
      <c r="B2316" s="21">
        <v>73.760002136230469</v>
      </c>
      <c r="C2316" s="21">
        <v>74.419998168945313</v>
      </c>
      <c r="D2316" s="21">
        <v>72.319999694824219</v>
      </c>
      <c r="E2316" s="21">
        <v>73.160003662109375</v>
      </c>
      <c r="F2316" s="16">
        <f>(StockData[[#This Row],[Close]]-E2317)/E2317</f>
        <v>-1.2018897406747784E-2</v>
      </c>
      <c r="G2316" s="21">
        <v>36844200</v>
      </c>
      <c r="H2316" s="21">
        <f>IF(ISNUMBER(E2316),MAX($E$2:E2316),"")</f>
        <v>542.07000732421875</v>
      </c>
      <c r="I2316" s="21">
        <f>IF(AND(ISNUMBER(E2316),ISNUMBER(H2316)),E2316/H2316-1,"")</f>
        <v>-0.8650358760425727</v>
      </c>
      <c r="L2316"/>
      <c r="M2316"/>
      <c r="N2316" s="2">
        <v>42943</v>
      </c>
      <c r="O2316" s="21">
        <v>247.96000671386719</v>
      </c>
      <c r="P2316" s="21">
        <v>248</v>
      </c>
      <c r="Q2316" s="21">
        <v>245.67999267578125</v>
      </c>
      <c r="R2316" s="21">
        <v>247.19999694824219</v>
      </c>
      <c r="S2316">
        <v>70766600</v>
      </c>
      <c r="T2316" s="16">
        <f>(SP500_Data[[#This Row],[Close]]-R2317)/R2317</f>
        <v>-9.2953859413654968E-4</v>
      </c>
      <c r="U2316" s="21">
        <v>60067000</v>
      </c>
    </row>
    <row r="2317" spans="1:21" x14ac:dyDescent="0.25">
      <c r="A2317" s="2">
        <v>42942</v>
      </c>
      <c r="B2317" s="21">
        <v>74.339996337890625</v>
      </c>
      <c r="C2317" s="21">
        <v>74.379997253417969</v>
      </c>
      <c r="D2317" s="21">
        <v>73.80999755859375</v>
      </c>
      <c r="E2317" s="21">
        <v>74.050003051757813</v>
      </c>
      <c r="F2317" s="16">
        <f>(StockData[[#This Row],[Close]]-E2318)/E2318</f>
        <v>-1.8870384828334002E-3</v>
      </c>
      <c r="G2317" s="21">
        <v>16252200</v>
      </c>
      <c r="H2317" s="21">
        <f>IF(ISNUMBER(E2317),MAX($E$2:E2317),"")</f>
        <v>542.07000732421875</v>
      </c>
      <c r="I2317" s="21">
        <f>IF(AND(ISNUMBER(E2317),ISNUMBER(H2317)),E2317/H2317-1,"")</f>
        <v>-0.86339402281766975</v>
      </c>
      <c r="L2317"/>
      <c r="M2317"/>
      <c r="N2317" s="2">
        <v>42942</v>
      </c>
      <c r="O2317" s="21">
        <v>247.75</v>
      </c>
      <c r="P2317" s="21">
        <v>247.78999328613281</v>
      </c>
      <c r="Q2317" s="21">
        <v>247.1300048828125</v>
      </c>
      <c r="R2317" s="21">
        <v>247.42999267578125</v>
      </c>
      <c r="S2317">
        <v>47575400</v>
      </c>
      <c r="T2317" s="16">
        <f>(SP500_Data[[#This Row],[Close]]-R2318)/R2318</f>
        <v>4.0394903038973311E-5</v>
      </c>
      <c r="U2317" s="21">
        <v>86108100</v>
      </c>
    </row>
    <row r="2318" spans="1:21" x14ac:dyDescent="0.25">
      <c r="A2318" s="2">
        <v>42941</v>
      </c>
      <c r="B2318" s="21">
        <v>73.800003051757813</v>
      </c>
      <c r="C2318" s="21">
        <v>74.30999755859375</v>
      </c>
      <c r="D2318" s="21">
        <v>73.5</v>
      </c>
      <c r="E2318" s="21">
        <v>74.19000244140625</v>
      </c>
      <c r="F2318" s="16">
        <f>(StockData[[#This Row],[Close]]-E2319)/E2319</f>
        <v>8.01635841735256E-3</v>
      </c>
      <c r="G2318" s="21">
        <v>22018700</v>
      </c>
      <c r="H2318" s="21">
        <f>IF(ISNUMBER(E2318),MAX($E$2:E2318),"")</f>
        <v>542.07000732421875</v>
      </c>
      <c r="I2318" s="21">
        <f>IF(AND(ISNUMBER(E2318),ISNUMBER(H2318)),E2318/H2318-1,"")</f>
        <v>-0.86313575471990223</v>
      </c>
      <c r="L2318"/>
      <c r="M2318"/>
      <c r="N2318" s="2">
        <v>42941</v>
      </c>
      <c r="O2318" s="21">
        <v>247.67999267578125</v>
      </c>
      <c r="P2318" s="21">
        <v>247.80000305175781</v>
      </c>
      <c r="Q2318" s="21">
        <v>247.16000366210935</v>
      </c>
      <c r="R2318" s="21">
        <v>247.41999816894531</v>
      </c>
      <c r="S2318">
        <v>54915600</v>
      </c>
      <c r="T2318" s="16">
        <f>(SP500_Data[[#This Row],[Close]]-R2319)/R2319</f>
        <v>2.4308841541294678E-3</v>
      </c>
      <c r="U2318" s="21">
        <v>132256400</v>
      </c>
    </row>
    <row r="2319" spans="1:21" x14ac:dyDescent="0.25">
      <c r="A2319" s="2">
        <v>42940</v>
      </c>
      <c r="B2319" s="21">
        <v>73.529998779296875</v>
      </c>
      <c r="C2319" s="21">
        <v>73.75</v>
      </c>
      <c r="D2319" s="21">
        <v>73.129997253417969</v>
      </c>
      <c r="E2319" s="21">
        <v>73.599998474121094</v>
      </c>
      <c r="F2319" s="16">
        <f>(StockData[[#This Row],[Close]]-E2320)/E2320</f>
        <v>-2.5749076981820248E-3</v>
      </c>
      <c r="G2319" s="21">
        <v>21394800</v>
      </c>
      <c r="H2319" s="21">
        <f>IF(ISNUMBER(E2319),MAX($E$2:E2319),"")</f>
        <v>542.07000732421875</v>
      </c>
      <c r="I2319" s="21">
        <f>IF(AND(ISNUMBER(E2319),ISNUMBER(H2319)),E2319/H2319-1,"")</f>
        <v>-0.86422418233868448</v>
      </c>
      <c r="L2319"/>
      <c r="M2319"/>
      <c r="N2319" s="2">
        <v>42940</v>
      </c>
      <c r="O2319" s="21">
        <v>246.78999328613281</v>
      </c>
      <c r="P2319" s="21">
        <v>246.97999572753903</v>
      </c>
      <c r="Q2319" s="21">
        <v>246.27999877929688</v>
      </c>
      <c r="R2319" s="21">
        <v>246.82000732421875</v>
      </c>
      <c r="S2319">
        <v>46622300</v>
      </c>
      <c r="T2319" s="16">
        <f>(SP500_Data[[#This Row],[Close]]-R2320)/R2320</f>
        <v>-2.4302315864838578E-4</v>
      </c>
      <c r="U2319" s="21">
        <v>65950700</v>
      </c>
    </row>
    <row r="2320" spans="1:21" x14ac:dyDescent="0.25">
      <c r="A2320" s="2">
        <v>42937</v>
      </c>
      <c r="B2320" s="21">
        <v>73.449996948242188</v>
      </c>
      <c r="C2320" s="21">
        <v>74.290000915527344</v>
      </c>
      <c r="D2320" s="21">
        <v>73.169998168945313</v>
      </c>
      <c r="E2320" s="21">
        <v>73.790000915527344</v>
      </c>
      <c r="F2320" s="16">
        <f>(StockData[[#This Row],[Close]]-E2321)/E2321</f>
        <v>-5.7935906508155086E-3</v>
      </c>
      <c r="G2320" s="21">
        <v>46717100</v>
      </c>
      <c r="H2320" s="21">
        <f>IF(ISNUMBER(E2320),MAX($E$2:E2320),"")</f>
        <v>542.07000732421875</v>
      </c>
      <c r="I2320" s="21">
        <f>IF(AND(ISNUMBER(E2320),ISNUMBER(H2320)),E2320/H2320-1,"")</f>
        <v>-0.86387366960261902</v>
      </c>
      <c r="L2320"/>
      <c r="M2320"/>
      <c r="N2320" s="2">
        <v>42937</v>
      </c>
      <c r="O2320" s="21">
        <v>246.44000244140625</v>
      </c>
      <c r="P2320" s="21">
        <v>246.91000366210935</v>
      </c>
      <c r="Q2320" s="21">
        <v>246.17999267578125</v>
      </c>
      <c r="R2320" s="21">
        <v>246.8800048828125</v>
      </c>
      <c r="S2320">
        <v>82340800</v>
      </c>
      <c r="T2320" s="16">
        <f>(SP500_Data[[#This Row],[Close]]-R2321)/R2321</f>
        <v>-8.9033272063511503E-4</v>
      </c>
      <c r="U2320" s="21">
        <v>54144300</v>
      </c>
    </row>
    <row r="2321" spans="1:21" x14ac:dyDescent="0.25">
      <c r="A2321" s="2">
        <v>42936</v>
      </c>
      <c r="B2321" s="21">
        <v>74.180000305175781</v>
      </c>
      <c r="C2321" s="21">
        <v>74.300003051757813</v>
      </c>
      <c r="D2321" s="21">
        <v>73.279998779296875</v>
      </c>
      <c r="E2321" s="21">
        <v>74.220001220703125</v>
      </c>
      <c r="F2321" s="16">
        <f>(StockData[[#This Row],[Close]]-E2322)/E2322</f>
        <v>4.8740943322048659E-3</v>
      </c>
      <c r="G2321" s="21">
        <v>42361000</v>
      </c>
      <c r="H2321" s="21">
        <f>IF(ISNUMBER(E2321),MAX($E$2:E2321),"")</f>
        <v>542.07000732421875</v>
      </c>
      <c r="I2321" s="21">
        <f>IF(AND(ISNUMBER(E2321),ISNUMBER(H2321)),E2321/H2321-1,"")</f>
        <v>-0.86308041356674581</v>
      </c>
      <c r="L2321"/>
      <c r="M2321"/>
      <c r="N2321" s="2">
        <v>42936</v>
      </c>
      <c r="O2321" s="21">
        <v>247.27999877929688</v>
      </c>
      <c r="P2321" s="21">
        <v>247.41999816894531</v>
      </c>
      <c r="Q2321" s="21">
        <v>246.47000122070313</v>
      </c>
      <c r="R2321" s="21">
        <v>247.1000061035156</v>
      </c>
      <c r="S2321">
        <v>47135200</v>
      </c>
      <c r="T2321" s="16">
        <f>(SP500_Data[[#This Row],[Close]]-R2322)/R2322</f>
        <v>4.4536462166502573E-4</v>
      </c>
      <c r="U2321" s="21">
        <v>50375400</v>
      </c>
    </row>
    <row r="2322" spans="1:21" x14ac:dyDescent="0.25">
      <c r="A2322" s="2">
        <v>42935</v>
      </c>
      <c r="B2322" s="21">
        <v>73.5</v>
      </c>
      <c r="C2322" s="21">
        <v>74.040000915527344</v>
      </c>
      <c r="D2322" s="21">
        <v>73.449996948242188</v>
      </c>
      <c r="E2322" s="21">
        <v>73.860000610351563</v>
      </c>
      <c r="F2322" s="16">
        <f>(StockData[[#This Row],[Close]]-E2323)/E2323</f>
        <v>7.6398026641053551E-3</v>
      </c>
      <c r="G2322" s="21">
        <v>22416200</v>
      </c>
      <c r="H2322" s="21">
        <f>IF(ISNUMBER(E2322),MAX($E$2:E2322),"")</f>
        <v>542.07000732421875</v>
      </c>
      <c r="I2322" s="21">
        <f>IF(AND(ISNUMBER(E2322),ISNUMBER(H2322)),E2322/H2322-1,"")</f>
        <v>-0.8637445355537352</v>
      </c>
      <c r="L2322"/>
      <c r="M2322"/>
      <c r="N2322" s="2">
        <v>42935</v>
      </c>
      <c r="O2322" s="21">
        <v>246.02000427246097</v>
      </c>
      <c r="P2322" s="21">
        <v>247</v>
      </c>
      <c r="Q2322" s="21">
        <v>246.00999450683591</v>
      </c>
      <c r="R2322" s="21">
        <v>246.99000549316409</v>
      </c>
      <c r="S2322">
        <v>51034300</v>
      </c>
      <c r="T2322" s="16">
        <f>(SP500_Data[[#This Row],[Close]]-R2323)/R2323</f>
        <v>5.4139941839457199E-3</v>
      </c>
      <c r="U2322" s="21">
        <v>44698800</v>
      </c>
    </row>
    <row r="2323" spans="1:21" x14ac:dyDescent="0.25">
      <c r="A2323" s="2">
        <v>42934</v>
      </c>
      <c r="B2323" s="21">
        <v>73.089996337890625</v>
      </c>
      <c r="C2323" s="21">
        <v>73.389999389648438</v>
      </c>
      <c r="D2323" s="21">
        <v>72.660003662109375</v>
      </c>
      <c r="E2323" s="21">
        <v>73.300003051757813</v>
      </c>
      <c r="F2323" s="16">
        <f>(StockData[[#This Row],[Close]]-E2324)/E2324</f>
        <v>-6.8160086439429625E-4</v>
      </c>
      <c r="G2323" s="21">
        <v>26435300</v>
      </c>
      <c r="H2323" s="21">
        <f>IF(ISNUMBER(E2323),MAX($E$2:E2323),"")</f>
        <v>542.07000732421875</v>
      </c>
      <c r="I2323" s="21">
        <f>IF(AND(ISNUMBER(E2323),ISNUMBER(H2323)),E2323/H2323-1,"")</f>
        <v>-0.86477760794480518</v>
      </c>
      <c r="L2323"/>
      <c r="M2323"/>
      <c r="N2323" s="2">
        <v>42934</v>
      </c>
      <c r="O2323" s="21">
        <v>245.05999755859375</v>
      </c>
      <c r="P2323" s="21">
        <v>245.72000122070313</v>
      </c>
      <c r="Q2323" s="21">
        <v>244.66999816894531</v>
      </c>
      <c r="R2323" s="21">
        <v>245.66000366210935</v>
      </c>
      <c r="S2323">
        <v>42742500</v>
      </c>
      <c r="T2323" s="16">
        <f>(SP500_Data[[#This Row],[Close]]-R2324)/R2324</f>
        <v>5.2948675705134904E-4</v>
      </c>
      <c r="U2323" s="21">
        <v>88666100</v>
      </c>
    </row>
    <row r="2324" spans="1:21" x14ac:dyDescent="0.25">
      <c r="A2324" s="2">
        <v>42933</v>
      </c>
      <c r="B2324" s="21">
        <v>72.800003051757813</v>
      </c>
      <c r="C2324" s="21">
        <v>73.449996948242188</v>
      </c>
      <c r="D2324" s="21">
        <v>72.720001220703125</v>
      </c>
      <c r="E2324" s="21">
        <v>73.349998474121094</v>
      </c>
      <c r="F2324" s="16">
        <f>(StockData[[#This Row],[Close]]-E2325)/E2325</f>
        <v>7.8318178673336541E-3</v>
      </c>
      <c r="G2324" s="21">
        <v>21803900</v>
      </c>
      <c r="H2324" s="21">
        <f>IF(ISNUMBER(E2324),MAX($E$2:E2324),"")</f>
        <v>542.07000732421875</v>
      </c>
      <c r="I2324" s="21">
        <f>IF(AND(ISNUMBER(E2324),ISNUMBER(H2324)),E2324/H2324-1,"")</f>
        <v>-0.86468537738106299</v>
      </c>
      <c r="L2324"/>
      <c r="M2324"/>
      <c r="N2324" s="2">
        <v>42933</v>
      </c>
      <c r="O2324" s="21">
        <v>245.47000122070313</v>
      </c>
      <c r="P2324" s="21">
        <v>245.91000366210935</v>
      </c>
      <c r="Q2324" s="21">
        <v>245.33000183105469</v>
      </c>
      <c r="R2324" s="21">
        <v>245.52999877929688</v>
      </c>
      <c r="S2324">
        <v>33531900</v>
      </c>
      <c r="T2324" s="16">
        <f>(SP500_Data[[#This Row],[Close]]-R2325)/R2325</f>
        <v>-1.2216476459980786E-4</v>
      </c>
      <c r="U2324" s="21">
        <v>68962000</v>
      </c>
    </row>
    <row r="2325" spans="1:21" x14ac:dyDescent="0.25">
      <c r="A2325" s="2">
        <v>42930</v>
      </c>
      <c r="B2325" s="21">
        <v>72.239997863769531</v>
      </c>
      <c r="C2325" s="21">
        <v>73.269996643066406</v>
      </c>
      <c r="D2325" s="21">
        <v>71.959999084472656</v>
      </c>
      <c r="E2325" s="21">
        <v>72.779998779296875</v>
      </c>
      <c r="F2325" s="16">
        <f>(StockData[[#This Row],[Close]]-E2326)/E2326</f>
        <v>1.4072762762599956E-2</v>
      </c>
      <c r="G2325" s="21">
        <v>25868100</v>
      </c>
      <c r="H2325" s="21">
        <f>IF(ISNUMBER(E2325),MAX($E$2:E2325),"")</f>
        <v>542.07000732421875</v>
      </c>
      <c r="I2325" s="21">
        <f>IF(AND(ISNUMBER(E2325),ISNUMBER(H2325)),E2325/H2325-1,"")</f>
        <v>-0.86573690151470373</v>
      </c>
      <c r="L2325"/>
      <c r="M2325"/>
      <c r="N2325" s="2">
        <v>42930</v>
      </c>
      <c r="O2325" s="21">
        <v>244.41999816894531</v>
      </c>
      <c r="P2325" s="21">
        <v>245.97000122070313</v>
      </c>
      <c r="Q2325" s="21">
        <v>244.30999755859375</v>
      </c>
      <c r="R2325" s="21">
        <v>245.55999755859375</v>
      </c>
      <c r="S2325">
        <v>60262700</v>
      </c>
      <c r="T2325" s="16">
        <f>(SP500_Data[[#This Row],[Close]]-R2326)/R2326</f>
        <v>4.6641003117120538E-3</v>
      </c>
      <c r="U2325" s="21">
        <v>91796000</v>
      </c>
    </row>
    <row r="2326" spans="1:21" x14ac:dyDescent="0.25">
      <c r="A2326" s="2">
        <v>42929</v>
      </c>
      <c r="B2326" s="21">
        <v>71.5</v>
      </c>
      <c r="C2326" s="21">
        <v>72.040000915527344</v>
      </c>
      <c r="D2326" s="21">
        <v>71.30999755859375</v>
      </c>
      <c r="E2326" s="21">
        <v>71.769996643066406</v>
      </c>
      <c r="F2326" s="16">
        <f>(StockData[[#This Row],[Close]]-E2327)/E2327</f>
        <v>8.7139157258063222E-3</v>
      </c>
      <c r="G2326" s="21">
        <v>20269800</v>
      </c>
      <c r="H2326" s="21">
        <f>IF(ISNUMBER(E2326),MAX($E$2:E2326),"")</f>
        <v>542.07000732421875</v>
      </c>
      <c r="I2326" s="21">
        <f>IF(AND(ISNUMBER(E2326),ISNUMBER(H2326)),E2326/H2326-1,"")</f>
        <v>-0.86760013342678843</v>
      </c>
      <c r="L2326"/>
      <c r="M2326"/>
      <c r="N2326" s="2">
        <v>42929</v>
      </c>
      <c r="O2326" s="21">
        <v>244.02000427246097</v>
      </c>
      <c r="P2326" s="21">
        <v>244.55000305175781</v>
      </c>
      <c r="Q2326" s="21">
        <v>243.75999450683591</v>
      </c>
      <c r="R2326" s="21">
        <v>244.41999816894531</v>
      </c>
      <c r="S2326">
        <v>39471600</v>
      </c>
      <c r="T2326" s="16">
        <f>(SP500_Data[[#This Row],[Close]]-R2327)/R2327</f>
        <v>1.6802740516348694E-3</v>
      </c>
      <c r="U2326" s="21">
        <v>35201900</v>
      </c>
    </row>
    <row r="2327" spans="1:21" x14ac:dyDescent="0.25">
      <c r="A2327" s="2">
        <v>42928</v>
      </c>
      <c r="B2327" s="21">
        <v>70.69000244140625</v>
      </c>
      <c r="C2327" s="21">
        <v>71.279998779296875</v>
      </c>
      <c r="D2327" s="21">
        <v>70.550003051757813</v>
      </c>
      <c r="E2327" s="21">
        <v>71.150001525878906</v>
      </c>
      <c r="F2327" s="16">
        <f>(StockData[[#This Row],[Close]]-E2328)/E2328</f>
        <v>1.6573849085797062E-2</v>
      </c>
      <c r="G2327" s="21">
        <v>17750900</v>
      </c>
      <c r="H2327" s="21">
        <f>IF(ISNUMBER(E2327),MAX($E$2:E2327),"")</f>
        <v>542.07000732421875</v>
      </c>
      <c r="I2327" s="21">
        <f>IF(AND(ISNUMBER(E2327),ISNUMBER(H2327)),E2327/H2327-1,"")</f>
        <v>-0.86874388812417136</v>
      </c>
      <c r="L2327"/>
      <c r="M2327"/>
      <c r="N2327" s="2">
        <v>42928</v>
      </c>
      <c r="O2327" s="21">
        <v>243.30000305175781</v>
      </c>
      <c r="P2327" s="21">
        <v>244.19999694824219</v>
      </c>
      <c r="Q2327" s="21">
        <v>243.30000305175781</v>
      </c>
      <c r="R2327" s="21">
        <v>244.00999450683591</v>
      </c>
      <c r="S2327">
        <v>59610400</v>
      </c>
      <c r="T2327" s="16">
        <f>(SP500_Data[[#This Row],[Close]]-R2328)/R2328</f>
        <v>7.5147283004383105E-3</v>
      </c>
      <c r="U2327" s="21">
        <v>46629900</v>
      </c>
    </row>
    <row r="2328" spans="1:21" x14ac:dyDescent="0.25">
      <c r="A2328" s="2">
        <v>42927</v>
      </c>
      <c r="B2328" s="21">
        <v>70</v>
      </c>
      <c r="C2328" s="21">
        <v>70.680000305175781</v>
      </c>
      <c r="D2328" s="21">
        <v>69.75</v>
      </c>
      <c r="E2328" s="21">
        <v>69.989997863769531</v>
      </c>
      <c r="F2328" s="16">
        <f>(StockData[[#This Row],[Close]]-E2329)/E2329</f>
        <v>1.4281946779797129E-4</v>
      </c>
      <c r="G2328" s="21">
        <v>17460000</v>
      </c>
      <c r="H2328" s="21">
        <f>IF(ISNUMBER(E2328),MAX($E$2:E2328),"")</f>
        <v>542.07000732421875</v>
      </c>
      <c r="I2328" s="21">
        <f>IF(AND(ISNUMBER(E2328),ISNUMBER(H2328)),E2328/H2328-1,"")</f>
        <v>-0.87088383987659435</v>
      </c>
      <c r="L2328"/>
      <c r="M2328"/>
      <c r="N2328" s="2">
        <v>42927</v>
      </c>
      <c r="O2328" s="21">
        <v>242.3699951171875</v>
      </c>
      <c r="P2328" s="21">
        <v>242.55000305175781</v>
      </c>
      <c r="Q2328" s="21">
        <v>240.8500061035156</v>
      </c>
      <c r="R2328" s="21">
        <v>242.19000244140625</v>
      </c>
      <c r="S2328">
        <v>50354600</v>
      </c>
      <c r="T2328" s="16">
        <f>(SP500_Data[[#This Row],[Close]]-R2329)/R2329</f>
        <v>-7.4263596735322927E-4</v>
      </c>
      <c r="U2328" s="21">
        <v>64071700</v>
      </c>
    </row>
    <row r="2329" spans="1:21" x14ac:dyDescent="0.25">
      <c r="A2329" s="2">
        <v>42926</v>
      </c>
      <c r="B2329" s="21">
        <v>69.459999084472656</v>
      </c>
      <c r="C2329" s="21">
        <v>70.25</v>
      </c>
      <c r="D2329" s="21">
        <v>69.199996948242188</v>
      </c>
      <c r="E2329" s="21">
        <v>69.980003356933594</v>
      </c>
      <c r="F2329" s="16">
        <f>(StockData[[#This Row],[Close]]-E2330)/E2330</f>
        <v>7.4863846719684336E-3</v>
      </c>
      <c r="G2329" s="21">
        <v>15014500</v>
      </c>
      <c r="H2329" s="21">
        <f>IF(ISNUMBER(E2329),MAX($E$2:E2329),"")</f>
        <v>542.07000732421875</v>
      </c>
      <c r="I2329" s="21">
        <f>IF(AND(ISNUMBER(E2329),ISNUMBER(H2329)),E2329/H2329-1,"")</f>
        <v>-0.87090227754460936</v>
      </c>
      <c r="L2329"/>
      <c r="M2329"/>
      <c r="N2329" s="2">
        <v>42926</v>
      </c>
      <c r="O2329" s="21">
        <v>242.11000061035156</v>
      </c>
      <c r="P2329" s="21">
        <v>242.80000305175781</v>
      </c>
      <c r="Q2329" s="21">
        <v>241.75999450683591</v>
      </c>
      <c r="R2329" s="21">
        <v>242.3699951171875</v>
      </c>
      <c r="S2329">
        <v>36663300</v>
      </c>
      <c r="T2329" s="16">
        <f>(SP500_Data[[#This Row],[Close]]-R2330)/R2330</f>
        <v>1.0738693411279983E-3</v>
      </c>
      <c r="U2329" s="21">
        <v>46927700</v>
      </c>
    </row>
    <row r="2330" spans="1:21" x14ac:dyDescent="0.25">
      <c r="A2330" s="2">
        <v>42923</v>
      </c>
      <c r="B2330" s="21">
        <v>68.699996948242188</v>
      </c>
      <c r="C2330" s="21">
        <v>69.839996337890625</v>
      </c>
      <c r="D2330" s="21">
        <v>68.699996948242188</v>
      </c>
      <c r="E2330" s="21">
        <v>69.459999084472656</v>
      </c>
      <c r="F2330" s="16">
        <f>(StockData[[#This Row],[Close]]-E2331)/E2331</f>
        <v>1.2979428228225823E-2</v>
      </c>
      <c r="G2330" s="21">
        <v>16878300</v>
      </c>
      <c r="H2330" s="21">
        <f>IF(ISNUMBER(E2330),MAX($E$2:E2330),"")</f>
        <v>542.07000732421875</v>
      </c>
      <c r="I2330" s="21">
        <f>IF(AND(ISNUMBER(E2330),ISNUMBER(H2330)),E2330/H2330-1,"")</f>
        <v>-0.87186157111450779</v>
      </c>
      <c r="L2330"/>
      <c r="M2330"/>
      <c r="N2330" s="2">
        <v>42923</v>
      </c>
      <c r="O2330" s="21">
        <v>241.21000671386719</v>
      </c>
      <c r="P2330" s="21">
        <v>242.27999877929688</v>
      </c>
      <c r="Q2330" s="21">
        <v>240.55999755859375</v>
      </c>
      <c r="R2330" s="21">
        <v>242.11000061035156</v>
      </c>
      <c r="S2330">
        <v>57972300</v>
      </c>
      <c r="T2330" s="16">
        <f>(SP500_Data[[#This Row],[Close]]-R2331)/R2331</f>
        <v>6.4851279933598417E-3</v>
      </c>
      <c r="U2330" s="21">
        <v>48341700</v>
      </c>
    </row>
    <row r="2331" spans="1:21" x14ac:dyDescent="0.25">
      <c r="A2331" s="2">
        <v>42922</v>
      </c>
      <c r="B2331" s="21">
        <v>68.269996643066406</v>
      </c>
      <c r="C2331" s="21">
        <v>68.779998779296875</v>
      </c>
      <c r="D2331" s="21">
        <v>68.120002746582031</v>
      </c>
      <c r="E2331" s="21">
        <v>68.569999694824219</v>
      </c>
      <c r="F2331" s="16">
        <f>(StockData[[#This Row],[Close]]-E2332)/E2332</f>
        <v>-7.3827753722090807E-3</v>
      </c>
      <c r="G2331" s="21">
        <v>21117600</v>
      </c>
      <c r="H2331" s="21">
        <f>IF(ISNUMBER(E2331),MAX($E$2:E2331),"")</f>
        <v>542.07000732421875</v>
      </c>
      <c r="I2331" s="21">
        <f>IF(AND(ISNUMBER(E2331),ISNUMBER(H2331)),E2331/H2331-1,"")</f>
        <v>-0.87350342433941075</v>
      </c>
      <c r="L2331"/>
      <c r="M2331"/>
      <c r="N2331" s="2">
        <v>42922</v>
      </c>
      <c r="O2331" s="21">
        <v>241.88999938964844</v>
      </c>
      <c r="P2331" s="21">
        <v>242.02999877929688</v>
      </c>
      <c r="Q2331" s="21">
        <v>240.33999633789065</v>
      </c>
      <c r="R2331" s="21">
        <v>240.55000305175781</v>
      </c>
      <c r="S2331">
        <v>65400800</v>
      </c>
      <c r="T2331" s="16">
        <f>(SP500_Data[[#This Row],[Close]]-R2332)/R2332</f>
        <v>-9.1444625844782877E-3</v>
      </c>
      <c r="U2331" s="21">
        <v>61010600</v>
      </c>
    </row>
    <row r="2332" spans="1:21" x14ac:dyDescent="0.25">
      <c r="A2332" s="2">
        <v>42921</v>
      </c>
      <c r="B2332" s="21">
        <v>68.260002136230469</v>
      </c>
      <c r="C2332" s="21">
        <v>69.44000244140625</v>
      </c>
      <c r="D2332" s="21">
        <v>68.220001220703125</v>
      </c>
      <c r="E2332" s="21">
        <v>69.080001831054688</v>
      </c>
      <c r="F2332" s="16">
        <f>(StockData[[#This Row],[Close]]-E2333)/E2333</f>
        <v>1.3349034568757332E-2</v>
      </c>
      <c r="G2332" s="21">
        <v>21176300</v>
      </c>
      <c r="H2332" s="21">
        <f>IF(ISNUMBER(E2332),MAX($E$2:E2332),"")</f>
        <v>542.07000732421875</v>
      </c>
      <c r="I2332" s="21">
        <f>IF(AND(ISNUMBER(E2332),ISNUMBER(H2332)),E2332/H2332-1,"")</f>
        <v>-0.87256258251208307</v>
      </c>
      <c r="L2332"/>
      <c r="M2332"/>
      <c r="N2332" s="2">
        <v>42921</v>
      </c>
      <c r="O2332" s="21">
        <v>242.6300048828125</v>
      </c>
      <c r="P2332" s="21">
        <v>243.00999450683591</v>
      </c>
      <c r="Q2332" s="21">
        <v>241.69999694824219</v>
      </c>
      <c r="R2332" s="21">
        <v>242.77000427246097</v>
      </c>
      <c r="S2332">
        <v>54427600</v>
      </c>
      <c r="T2332" s="16">
        <f>(SP500_Data[[#This Row],[Close]]-R2333)/R2333</f>
        <v>2.312033124441993E-3</v>
      </c>
      <c r="U2332" s="21">
        <v>115011400</v>
      </c>
    </row>
    <row r="2333" spans="1:21" x14ac:dyDescent="0.25">
      <c r="A2333" s="2">
        <v>42919</v>
      </c>
      <c r="B2333" s="21">
        <v>69.330001831054688</v>
      </c>
      <c r="C2333" s="21">
        <v>69.599998474121094</v>
      </c>
      <c r="D2333" s="21">
        <v>68.019996643066406</v>
      </c>
      <c r="E2333" s="21">
        <v>68.169998168945313</v>
      </c>
      <c r="F2333" s="16">
        <f>(StockData[[#This Row],[Close]]-E2334)/E2334</f>
        <v>-1.1025709166773383E-2</v>
      </c>
      <c r="G2333" s="21">
        <v>16165500</v>
      </c>
      <c r="H2333" s="21">
        <f>IF(ISNUMBER(E2333),MAX($E$2:E2333),"")</f>
        <v>542.07000732421875</v>
      </c>
      <c r="I2333" s="21">
        <f>IF(AND(ISNUMBER(E2333),ISNUMBER(H2333)),E2333/H2333-1,"")</f>
        <v>-0.87424133922212743</v>
      </c>
      <c r="L2333"/>
      <c r="M2333"/>
      <c r="N2333" s="2">
        <v>42919</v>
      </c>
      <c r="O2333" s="21">
        <v>242.8800048828125</v>
      </c>
      <c r="P2333" s="21">
        <v>243.3800048828125</v>
      </c>
      <c r="Q2333" s="21">
        <v>242.21000671386719</v>
      </c>
      <c r="R2333" s="21">
        <v>242.21000671386719</v>
      </c>
      <c r="S2333">
        <v>39153800</v>
      </c>
      <c r="T2333" s="16">
        <f>(SP500_Data[[#This Row],[Close]]-R2334)/R2334</f>
        <v>1.6956313355447428E-3</v>
      </c>
      <c r="U2333" s="21">
        <v>107047700</v>
      </c>
    </row>
    <row r="2334" spans="1:21" x14ac:dyDescent="0.25">
      <c r="A2334" s="2">
        <v>42916</v>
      </c>
      <c r="B2334" s="21">
        <v>68.779998779296875</v>
      </c>
      <c r="C2334" s="21">
        <v>69.379997253417969</v>
      </c>
      <c r="D2334" s="21">
        <v>68.739997863769531</v>
      </c>
      <c r="E2334" s="21">
        <v>68.930000305175781</v>
      </c>
      <c r="F2334" s="16">
        <f>(StockData[[#This Row],[Close]]-E2335)/E2335</f>
        <v>6.424331364142246E-3</v>
      </c>
      <c r="G2334" s="21">
        <v>24161100</v>
      </c>
      <c r="H2334" s="21">
        <f>IF(ISNUMBER(E2334),MAX($E$2:E2334),"")</f>
        <v>542.07000732421875</v>
      </c>
      <c r="I2334" s="21">
        <f>IF(AND(ISNUMBER(E2334),ISNUMBER(H2334)),E2334/H2334-1,"")</f>
        <v>-0.87283930235242124</v>
      </c>
      <c r="L2334"/>
      <c r="M2334"/>
      <c r="N2334" s="2">
        <v>42916</v>
      </c>
      <c r="O2334" s="21">
        <v>242.27999877929688</v>
      </c>
      <c r="P2334" s="21">
        <v>242.71000671386719</v>
      </c>
      <c r="Q2334" s="21">
        <v>241.58000183105469</v>
      </c>
      <c r="R2334" s="21">
        <v>241.80000305175781</v>
      </c>
      <c r="S2334">
        <v>86820700</v>
      </c>
      <c r="T2334" s="16">
        <f>(SP500_Data[[#This Row],[Close]]-R2335)/R2335</f>
        <v>1.8644994276453889E-3</v>
      </c>
      <c r="U2334" s="21">
        <v>172174100</v>
      </c>
    </row>
    <row r="2335" spans="1:21" x14ac:dyDescent="0.25">
      <c r="A2335" s="2">
        <v>42915</v>
      </c>
      <c r="B2335" s="21">
        <v>69.379997253417969</v>
      </c>
      <c r="C2335" s="21">
        <v>69.489997863769531</v>
      </c>
      <c r="D2335" s="21">
        <v>68.089996337890625</v>
      </c>
      <c r="E2335" s="21">
        <v>68.489997863769531</v>
      </c>
      <c r="F2335" s="16">
        <f>(StockData[[#This Row],[Close]]-E2336)/E2336</f>
        <v>-1.8767981815371721E-2</v>
      </c>
      <c r="G2335" s="21">
        <v>28918700</v>
      </c>
      <c r="H2335" s="21">
        <f>IF(ISNUMBER(E2335),MAX($E$2:E2335),"")</f>
        <v>542.07000732421875</v>
      </c>
      <c r="I2335" s="21">
        <f>IF(AND(ISNUMBER(E2335),ISNUMBER(H2335)),E2335/H2335-1,"")</f>
        <v>-0.87365101013086521</v>
      </c>
      <c r="L2335"/>
      <c r="M2335"/>
      <c r="N2335" s="2">
        <v>42915</v>
      </c>
      <c r="O2335" s="21">
        <v>243.66000366210935</v>
      </c>
      <c r="P2335" s="21">
        <v>243.72000122070313</v>
      </c>
      <c r="Q2335" s="21">
        <v>239.96000671386719</v>
      </c>
      <c r="R2335" s="21">
        <v>241.3500061035156</v>
      </c>
      <c r="S2335">
        <v>106949700</v>
      </c>
      <c r="T2335" s="16">
        <f>(SP500_Data[[#This Row],[Close]]-R2336)/R2336</f>
        <v>-8.7888592606260967E-3</v>
      </c>
      <c r="U2335" s="21">
        <v>51241800</v>
      </c>
    </row>
    <row r="2336" spans="1:21" x14ac:dyDescent="0.25">
      <c r="A2336" s="2">
        <v>42914</v>
      </c>
      <c r="B2336" s="21">
        <v>69.209999084472656</v>
      </c>
      <c r="C2336" s="21">
        <v>69.839996337890625</v>
      </c>
      <c r="D2336" s="21">
        <v>68.790000915527344</v>
      </c>
      <c r="E2336" s="21">
        <v>69.800003051757813</v>
      </c>
      <c r="F2336" s="16">
        <f>(StockData[[#This Row],[Close]]-E2337)/E2337</f>
        <v>8.5248370913145171E-3</v>
      </c>
      <c r="G2336" s="21">
        <v>25806200</v>
      </c>
      <c r="H2336" s="21">
        <f>IF(ISNUMBER(E2336),MAX($E$2:E2336),"")</f>
        <v>542.07000732421875</v>
      </c>
      <c r="I2336" s="21">
        <f>IF(AND(ISNUMBER(E2336),ISNUMBER(H2336)),E2336/H2336-1,"")</f>
        <v>-0.87123433853810406</v>
      </c>
      <c r="L2336"/>
      <c r="M2336"/>
      <c r="N2336" s="2">
        <v>42914</v>
      </c>
      <c r="O2336" s="21">
        <v>242.5</v>
      </c>
      <c r="P2336" s="21">
        <v>243.72000122070313</v>
      </c>
      <c r="Q2336" s="21">
        <v>242.22999572753903</v>
      </c>
      <c r="R2336" s="21">
        <v>243.49000549316409</v>
      </c>
      <c r="S2336">
        <v>70042600</v>
      </c>
      <c r="T2336" s="16">
        <f>(SP500_Data[[#This Row],[Close]]-R2337)/R2337</f>
        <v>8.950414974187644E-3</v>
      </c>
      <c r="U2336" s="21">
        <v>61918900</v>
      </c>
    </row>
    <row r="2337" spans="1:21" x14ac:dyDescent="0.25">
      <c r="A2337" s="2">
        <v>42913</v>
      </c>
      <c r="B2337" s="21">
        <v>70.110000610351563</v>
      </c>
      <c r="C2337" s="21">
        <v>70.180000305175781</v>
      </c>
      <c r="D2337" s="21">
        <v>69.180000305175781</v>
      </c>
      <c r="E2337" s="21">
        <v>69.209999084472656</v>
      </c>
      <c r="F2337" s="16">
        <f>(StockData[[#This Row],[Close]]-E2338)/E2338</f>
        <v>-1.8715436235222038E-2</v>
      </c>
      <c r="G2337" s="21">
        <v>25215100</v>
      </c>
      <c r="H2337" s="21">
        <f>IF(ISNUMBER(E2337),MAX($E$2:E2337),"")</f>
        <v>542.07000732421875</v>
      </c>
      <c r="I2337" s="21">
        <f>IF(AND(ISNUMBER(E2337),ISNUMBER(H2337)),E2337/H2337-1,"")</f>
        <v>-0.8723227661568862</v>
      </c>
      <c r="L2337"/>
      <c r="M2337"/>
      <c r="N2337" s="2">
        <v>42913</v>
      </c>
      <c r="O2337" s="21">
        <v>243.03999328613281</v>
      </c>
      <c r="P2337" s="21">
        <v>243.3800048828125</v>
      </c>
      <c r="Q2337" s="21">
        <v>241.30999755859375</v>
      </c>
      <c r="R2337" s="21">
        <v>241.33000183105469</v>
      </c>
      <c r="S2337">
        <v>82247700</v>
      </c>
      <c r="T2337" s="16">
        <f>(SP500_Data[[#This Row],[Close]]-R2338)/R2338</f>
        <v>-8.0561942914478338E-3</v>
      </c>
      <c r="U2337" s="21">
        <v>53912700</v>
      </c>
    </row>
    <row r="2338" spans="1:21" x14ac:dyDescent="0.25">
      <c r="A2338" s="2">
        <v>42912</v>
      </c>
      <c r="B2338" s="21">
        <v>71.400001525878906</v>
      </c>
      <c r="C2338" s="21">
        <v>71.709999084472656</v>
      </c>
      <c r="D2338" s="21">
        <v>70.44000244140625</v>
      </c>
      <c r="E2338" s="21">
        <v>70.529998779296875</v>
      </c>
      <c r="F2338" s="16">
        <f>(StockData[[#This Row],[Close]]-E2339)/E2339</f>
        <v>-9.5492250234287014E-3</v>
      </c>
      <c r="G2338" s="21">
        <v>19607000</v>
      </c>
      <c r="H2338" s="21">
        <f>IF(ISNUMBER(E2338),MAX($E$2:E2338),"")</f>
        <v>542.07000732421875</v>
      </c>
      <c r="I2338" s="21">
        <f>IF(AND(ISNUMBER(E2338),ISNUMBER(H2338)),E2338/H2338-1,"")</f>
        <v>-0.86988765689611003</v>
      </c>
      <c r="L2338"/>
      <c r="M2338"/>
      <c r="N2338" s="2">
        <v>42912</v>
      </c>
      <c r="O2338" s="21">
        <v>243.8999938964844</v>
      </c>
      <c r="P2338" s="21">
        <v>244.3800048828125</v>
      </c>
      <c r="Q2338" s="21">
        <v>243.05000305175781</v>
      </c>
      <c r="R2338" s="21">
        <v>243.28999328613281</v>
      </c>
      <c r="S2338">
        <v>56700500</v>
      </c>
      <c r="T2338" s="16">
        <f>(SP500_Data[[#This Row],[Close]]-R2339)/R2339</f>
        <v>6.5803644185104238E-4</v>
      </c>
      <c r="U2338" s="21">
        <v>62358300</v>
      </c>
    </row>
    <row r="2339" spans="1:21" x14ac:dyDescent="0.25">
      <c r="A2339" s="2">
        <v>42909</v>
      </c>
      <c r="B2339" s="21">
        <v>70.089996337890625</v>
      </c>
      <c r="C2339" s="21">
        <v>71.25</v>
      </c>
      <c r="D2339" s="21">
        <v>69.919998168945313</v>
      </c>
      <c r="E2339" s="21">
        <v>71.209999084472656</v>
      </c>
      <c r="F2339" s="16">
        <f>(StockData[[#This Row],[Close]]-E2340)/E2340</f>
        <v>1.3521163099314929E-2</v>
      </c>
      <c r="G2339" s="21">
        <v>27617300</v>
      </c>
      <c r="H2339" s="21">
        <f>IF(ISNUMBER(E2339),MAX($E$2:E2339),"")</f>
        <v>542.07000732421875</v>
      </c>
      <c r="I2339" s="21">
        <f>IF(AND(ISNUMBER(E2339),ISNUMBER(H2339)),E2339/H2339-1,"")</f>
        <v>-0.8686332058178583</v>
      </c>
      <c r="L2339"/>
      <c r="M2339"/>
      <c r="N2339" s="2">
        <v>42909</v>
      </c>
      <c r="O2339" s="21">
        <v>242.91000366210935</v>
      </c>
      <c r="P2339" s="21">
        <v>243.50999450683591</v>
      </c>
      <c r="Q2339" s="21">
        <v>242.47000122070313</v>
      </c>
      <c r="R2339" s="21">
        <v>243.1300048828125</v>
      </c>
      <c r="S2339">
        <v>66986800</v>
      </c>
      <c r="T2339" s="16">
        <f>(SP500_Data[[#This Row],[Close]]-R2340)/R2340</f>
        <v>1.1942371491322418E-3</v>
      </c>
      <c r="U2339" s="21">
        <v>54293800</v>
      </c>
    </row>
    <row r="2340" spans="1:21" x14ac:dyDescent="0.25">
      <c r="A2340" s="2">
        <v>42908</v>
      </c>
      <c r="B2340" s="21">
        <v>70.540000915527344</v>
      </c>
      <c r="C2340" s="21">
        <v>70.589996337890625</v>
      </c>
      <c r="D2340" s="21">
        <v>69.709999084472656</v>
      </c>
      <c r="E2340" s="21">
        <v>70.260002136230469</v>
      </c>
      <c r="F2340" s="16">
        <f>(StockData[[#This Row],[Close]]-E2341)/E2341</f>
        <v>-1.4223007419089816E-4</v>
      </c>
      <c r="G2340" s="21">
        <v>22965700</v>
      </c>
      <c r="H2340" s="21">
        <f>IF(ISNUMBER(E2340),MAX($E$2:E2340),"")</f>
        <v>542.07000732421875</v>
      </c>
      <c r="I2340" s="21">
        <f>IF(AND(ISNUMBER(E2340),ISNUMBER(H2340)),E2340/H2340-1,"")</f>
        <v>-0.87038574134907432</v>
      </c>
      <c r="L2340"/>
      <c r="M2340"/>
      <c r="N2340" s="2">
        <v>42908</v>
      </c>
      <c r="O2340" s="21">
        <v>242.96000671386719</v>
      </c>
      <c r="P2340" s="21">
        <v>243.52999877929688</v>
      </c>
      <c r="Q2340" s="21">
        <v>242.63999938964844</v>
      </c>
      <c r="R2340" s="21">
        <v>242.83999633789065</v>
      </c>
      <c r="S2340">
        <v>44148100</v>
      </c>
      <c r="T2340" s="16">
        <f>(SP500_Data[[#This Row],[Close]]-R2341)/R2341</f>
        <v>-4.5277057721045577E-4</v>
      </c>
      <c r="U2340" s="21">
        <v>51363200</v>
      </c>
    </row>
    <row r="2341" spans="1:21" x14ac:dyDescent="0.25">
      <c r="A2341" s="2">
        <v>42907</v>
      </c>
      <c r="B2341" s="21">
        <v>70.209999084472656</v>
      </c>
      <c r="C2341" s="21">
        <v>70.620002746582031</v>
      </c>
      <c r="D2341" s="21">
        <v>69.94000244140625</v>
      </c>
      <c r="E2341" s="21">
        <v>70.269996643066406</v>
      </c>
      <c r="F2341" s="16">
        <f>(StockData[[#This Row],[Close]]-E2342)/E2342</f>
        <v>5.1493772292869203E-3</v>
      </c>
      <c r="G2341" s="21">
        <v>19891100</v>
      </c>
      <c r="H2341" s="21">
        <f>IF(ISNUMBER(E2341),MAX($E$2:E2341),"")</f>
        <v>542.07000732421875</v>
      </c>
      <c r="I2341" s="21">
        <f>IF(AND(ISNUMBER(E2341),ISNUMBER(H2341)),E2341/H2341-1,"")</f>
        <v>-0.8703673036810593</v>
      </c>
      <c r="L2341"/>
      <c r="M2341"/>
      <c r="N2341" s="2">
        <v>42907</v>
      </c>
      <c r="O2341" s="21">
        <v>243.46000671386719</v>
      </c>
      <c r="P2341" s="21">
        <v>243.58999633789065</v>
      </c>
      <c r="Q2341" s="21">
        <v>242.41000366210935</v>
      </c>
      <c r="R2341" s="21">
        <v>242.94999694824219</v>
      </c>
      <c r="S2341">
        <v>55977600</v>
      </c>
      <c r="T2341" s="16">
        <f>(SP500_Data[[#This Row],[Close]]-R2342)/R2342</f>
        <v>-2.4689337866732816E-4</v>
      </c>
      <c r="U2341" s="21">
        <v>48385700</v>
      </c>
    </row>
    <row r="2342" spans="1:21" x14ac:dyDescent="0.25">
      <c r="A2342" s="2">
        <v>42906</v>
      </c>
      <c r="B2342" s="21">
        <v>70.819999694824219</v>
      </c>
      <c r="C2342" s="21">
        <v>70.870002746582031</v>
      </c>
      <c r="D2342" s="21">
        <v>69.870002746582031</v>
      </c>
      <c r="E2342" s="21">
        <v>69.910003662109375</v>
      </c>
      <c r="F2342" s="16">
        <f>(StockData[[#This Row],[Close]]-E2343)/E2343</f>
        <v>-1.3545915722699132E-2</v>
      </c>
      <c r="G2342" s="21">
        <v>21512200</v>
      </c>
      <c r="H2342" s="21">
        <f>IF(ISNUMBER(E2342),MAX($E$2:E2342),"")</f>
        <v>542.07000732421875</v>
      </c>
      <c r="I2342" s="21">
        <f>IF(AND(ISNUMBER(E2342),ISNUMBER(H2342)),E2342/H2342-1,"")</f>
        <v>-0.87103141159349307</v>
      </c>
      <c r="L2342"/>
      <c r="M2342"/>
      <c r="N2342" s="2">
        <v>42906</v>
      </c>
      <c r="O2342" s="21">
        <v>244.25</v>
      </c>
      <c r="P2342" s="21">
        <v>244.25999450683591</v>
      </c>
      <c r="Q2342" s="21">
        <v>242.99000549316409</v>
      </c>
      <c r="R2342" s="21">
        <v>243.00999450683591</v>
      </c>
      <c r="S2342">
        <v>56906400</v>
      </c>
      <c r="T2342" s="16">
        <f>(SP500_Data[[#This Row],[Close]]-R2343)/R2343</f>
        <v>-6.7440902909173608E-3</v>
      </c>
      <c r="U2342" s="21">
        <v>62001300</v>
      </c>
    </row>
    <row r="2343" spans="1:21" x14ac:dyDescent="0.25">
      <c r="A2343" s="2">
        <v>42905</v>
      </c>
      <c r="B2343" s="21">
        <v>70.5</v>
      </c>
      <c r="C2343" s="21">
        <v>70.94000244140625</v>
      </c>
      <c r="D2343" s="21">
        <v>70.349998474121094</v>
      </c>
      <c r="E2343" s="21">
        <v>70.870002746582031</v>
      </c>
      <c r="F2343" s="16">
        <f>(StockData[[#This Row],[Close]]-E2344)/E2344</f>
        <v>1.242861066545759E-2</v>
      </c>
      <c r="G2343" s="21">
        <v>23798300</v>
      </c>
      <c r="H2343" s="21">
        <f>IF(ISNUMBER(E2343),MAX($E$2:E2343),"")</f>
        <v>542.07000732421875</v>
      </c>
      <c r="I2343" s="21">
        <f>IF(AND(ISNUMBER(E2343),ISNUMBER(H2343)),E2343/H2343-1,"")</f>
        <v>-0.8692604243197064</v>
      </c>
      <c r="L2343"/>
      <c r="M2343"/>
      <c r="N2343" s="2">
        <v>42905</v>
      </c>
      <c r="O2343" s="21">
        <v>243.58999633789065</v>
      </c>
      <c r="P2343" s="21">
        <v>244.72999572753903</v>
      </c>
      <c r="Q2343" s="21">
        <v>243.47999572753903</v>
      </c>
      <c r="R2343" s="21">
        <v>244.66000366210935</v>
      </c>
      <c r="S2343">
        <v>65123800</v>
      </c>
      <c r="T2343" s="16">
        <f>(SP500_Data[[#This Row],[Close]]-R2344)/R2344</f>
        <v>8.3251082984757332E-3</v>
      </c>
      <c r="U2343" s="21">
        <v>61462700</v>
      </c>
    </row>
    <row r="2344" spans="1:21" x14ac:dyDescent="0.25">
      <c r="A2344" s="2">
        <v>42902</v>
      </c>
      <c r="B2344" s="21">
        <v>69.730003356933594</v>
      </c>
      <c r="C2344" s="21">
        <v>70.029998779296875</v>
      </c>
      <c r="D2344" s="21">
        <v>69.220001220703125</v>
      </c>
      <c r="E2344" s="21">
        <v>70</v>
      </c>
      <c r="F2344" s="16">
        <f>(StockData[[#This Row],[Close]]-E2345)/E2345</f>
        <v>1.4305933038366468E-3</v>
      </c>
      <c r="G2344" s="21">
        <v>48345100</v>
      </c>
      <c r="H2344" s="21">
        <f>IF(ISNUMBER(E2344),MAX($E$2:E2344),"")</f>
        <v>542.07000732421875</v>
      </c>
      <c r="I2344" s="21">
        <f>IF(AND(ISNUMBER(E2344),ISNUMBER(H2344)),E2344/H2344-1,"")</f>
        <v>-0.87086538813402359</v>
      </c>
      <c r="L2344"/>
      <c r="M2344"/>
      <c r="N2344" s="2">
        <v>42902</v>
      </c>
      <c r="O2344" s="21">
        <v>242.77000427246097</v>
      </c>
      <c r="P2344" s="21">
        <v>242.83000183105469</v>
      </c>
      <c r="Q2344" s="21">
        <v>241.6300048828125</v>
      </c>
      <c r="R2344" s="21">
        <v>242.63999938964844</v>
      </c>
      <c r="S2344">
        <v>84553100</v>
      </c>
      <c r="T2344" s="16">
        <f>(SP500_Data[[#This Row],[Close]]-R2345)/R2345</f>
        <v>-4.6355370349402195E-3</v>
      </c>
      <c r="U2344" s="21">
        <v>73137700</v>
      </c>
    </row>
    <row r="2345" spans="1:21" x14ac:dyDescent="0.25">
      <c r="A2345" s="2">
        <v>42901</v>
      </c>
      <c r="B2345" s="21">
        <v>69.269996643066406</v>
      </c>
      <c r="C2345" s="21">
        <v>70.209999084472656</v>
      </c>
      <c r="D2345" s="21">
        <v>68.800003051757813</v>
      </c>
      <c r="E2345" s="21">
        <v>69.900001525878906</v>
      </c>
      <c r="F2345" s="16">
        <f>(StockData[[#This Row],[Close]]-E2346)/E2346</f>
        <v>-5.2653356320319063E-3</v>
      </c>
      <c r="G2345" s="21">
        <v>26068700</v>
      </c>
      <c r="H2345" s="21">
        <f>IF(ISNUMBER(E2345),MAX($E$2:E2345),"")</f>
        <v>542.07000732421875</v>
      </c>
      <c r="I2345" s="21">
        <f>IF(AND(ISNUMBER(E2345),ISNUMBER(H2345)),E2345/H2345-1,"")</f>
        <v>-0.87104986333606382</v>
      </c>
      <c r="L2345"/>
      <c r="M2345"/>
      <c r="N2345" s="2">
        <v>42901</v>
      </c>
      <c r="O2345" s="21">
        <v>242.67999267578125</v>
      </c>
      <c r="P2345" s="21">
        <v>243.91000366210935</v>
      </c>
      <c r="Q2345" s="21">
        <v>242.36000061035156</v>
      </c>
      <c r="R2345" s="21">
        <v>243.77000427246097</v>
      </c>
      <c r="S2345">
        <v>66464900</v>
      </c>
      <c r="T2345" s="16">
        <f>(SP500_Data[[#This Row],[Close]]-R2346)/R2346</f>
        <v>-1.9243416726678693E-3</v>
      </c>
      <c r="U2345" s="21">
        <v>57375700</v>
      </c>
    </row>
    <row r="2346" spans="1:21" x14ac:dyDescent="0.25">
      <c r="A2346" s="2">
        <v>42900</v>
      </c>
      <c r="B2346" s="21">
        <v>70.910003662109375</v>
      </c>
      <c r="C2346" s="21">
        <v>71.099998474121094</v>
      </c>
      <c r="D2346" s="21">
        <v>69.430000305175781</v>
      </c>
      <c r="E2346" s="21">
        <v>70.269996643066406</v>
      </c>
      <c r="F2346" s="16">
        <f>(StockData[[#This Row],[Close]]-E2347)/E2347</f>
        <v>-5.3786960312138879E-3</v>
      </c>
      <c r="G2346" s="21">
        <v>25510700</v>
      </c>
      <c r="H2346" s="21">
        <f>IF(ISNUMBER(E2346),MAX($E$2:E2346),"")</f>
        <v>542.07000732421875</v>
      </c>
      <c r="I2346" s="21">
        <f>IF(AND(ISNUMBER(E2346),ISNUMBER(H2346)),E2346/H2346-1,"")</f>
        <v>-0.8703673036810593</v>
      </c>
      <c r="L2346"/>
      <c r="M2346"/>
      <c r="N2346" s="2">
        <v>42900</v>
      </c>
      <c r="O2346" s="21">
        <v>244.86000061035156</v>
      </c>
      <c r="P2346" s="21">
        <v>244.8699951171875</v>
      </c>
      <c r="Q2346" s="21">
        <v>243.28999328613281</v>
      </c>
      <c r="R2346" s="21">
        <v>244.24000549316409</v>
      </c>
      <c r="S2346">
        <v>78602300</v>
      </c>
      <c r="T2346" s="16">
        <f>(SP500_Data[[#This Row],[Close]]-R2347)/R2347</f>
        <v>-1.267624431507826E-3</v>
      </c>
      <c r="U2346" s="21">
        <v>66882500</v>
      </c>
    </row>
    <row r="2347" spans="1:21" x14ac:dyDescent="0.25">
      <c r="A2347" s="2">
        <v>42899</v>
      </c>
      <c r="B2347" s="21">
        <v>70.019996643066406</v>
      </c>
      <c r="C2347" s="21">
        <v>70.819999694824219</v>
      </c>
      <c r="D2347" s="21">
        <v>69.959999084472656</v>
      </c>
      <c r="E2347" s="21">
        <v>70.650001525878906</v>
      </c>
      <c r="F2347" s="16">
        <f>(StockData[[#This Row],[Close]]-E2348)/E2348</f>
        <v>1.2467795382652738E-2</v>
      </c>
      <c r="G2347" s="21">
        <v>25258600</v>
      </c>
      <c r="H2347" s="21">
        <f>IF(ISNUMBER(E2347),MAX($E$2:E2347),"")</f>
        <v>542.07000732421875</v>
      </c>
      <c r="I2347" s="21">
        <f>IF(AND(ISNUMBER(E2347),ISNUMBER(H2347)),E2347/H2347-1,"")</f>
        <v>-0.86966627820892839</v>
      </c>
      <c r="L2347"/>
      <c r="M2347"/>
      <c r="N2347" s="2">
        <v>42899</v>
      </c>
      <c r="O2347" s="21">
        <v>243.97999572753903</v>
      </c>
      <c r="P2347" s="21">
        <v>244.61000061035156</v>
      </c>
      <c r="Q2347" s="21">
        <v>243.58000183105469</v>
      </c>
      <c r="R2347" s="21">
        <v>244.55000305175781</v>
      </c>
      <c r="S2347">
        <v>60067000</v>
      </c>
      <c r="T2347" s="16">
        <f>(SP500_Data[[#This Row],[Close]]-R2348)/R2348</f>
        <v>4.8898851019958129E-3</v>
      </c>
      <c r="U2347" s="21">
        <v>63532800</v>
      </c>
    </row>
    <row r="2348" spans="1:21" x14ac:dyDescent="0.25">
      <c r="A2348" s="2">
        <v>42898</v>
      </c>
      <c r="B2348" s="21">
        <v>69.25</v>
      </c>
      <c r="C2348" s="21">
        <v>69.94000244140625</v>
      </c>
      <c r="D2348" s="21">
        <v>68.129997253417969</v>
      </c>
      <c r="E2348" s="21">
        <v>69.779998779296875</v>
      </c>
      <c r="F2348" s="16">
        <f>(StockData[[#This Row],[Close]]-E2349)/E2349</f>
        <v>-7.6791939401428862E-3</v>
      </c>
      <c r="G2348" s="21">
        <v>47761700</v>
      </c>
      <c r="H2348" s="21">
        <f>IF(ISNUMBER(E2348),MAX($E$2:E2348),"")</f>
        <v>542.07000732421875</v>
      </c>
      <c r="I2348" s="21">
        <f>IF(AND(ISNUMBER(E2348),ISNUMBER(H2348)),E2348/H2348-1,"")</f>
        <v>-0.87127124202324557</v>
      </c>
      <c r="L2348"/>
      <c r="M2348"/>
      <c r="N2348" s="2">
        <v>42898</v>
      </c>
      <c r="O2348" s="21">
        <v>243.1300048828125</v>
      </c>
      <c r="P2348" s="21">
        <v>243.41999816894531</v>
      </c>
      <c r="Q2348" s="21">
        <v>242.3800048828125</v>
      </c>
      <c r="R2348" s="21">
        <v>243.36000061035156</v>
      </c>
      <c r="S2348">
        <v>86108100</v>
      </c>
      <c r="T2348" s="16">
        <f>(SP500_Data[[#This Row],[Close]]-R2349)/R2349</f>
        <v>-2.0542726677411348E-4</v>
      </c>
      <c r="U2348" s="21">
        <v>57410300</v>
      </c>
    </row>
    <row r="2349" spans="1:21" x14ac:dyDescent="0.25">
      <c r="A2349" s="2">
        <v>42895</v>
      </c>
      <c r="B2349" s="21">
        <v>72.040000915527344</v>
      </c>
      <c r="C2349" s="21">
        <v>72.080001831054688</v>
      </c>
      <c r="D2349" s="21">
        <v>68.589996337890625</v>
      </c>
      <c r="E2349" s="21">
        <v>70.319999694824219</v>
      </c>
      <c r="F2349" s="16">
        <f>(StockData[[#This Row],[Close]]-E2350)/E2350</f>
        <v>-2.2654584052178909E-2</v>
      </c>
      <c r="G2349" s="21">
        <v>49187400</v>
      </c>
      <c r="H2349" s="21">
        <f>IF(ISNUMBER(E2349),MAX($E$2:E2349),"")</f>
        <v>542.07000732421875</v>
      </c>
      <c r="I2349" s="21">
        <f>IF(AND(ISNUMBER(E2349),ISNUMBER(H2349)),E2349/H2349-1,"")</f>
        <v>-0.87027505904276126</v>
      </c>
      <c r="L2349"/>
      <c r="M2349"/>
      <c r="N2349" s="2">
        <v>42895</v>
      </c>
      <c r="O2349" s="21">
        <v>244.08999633789065</v>
      </c>
      <c r="P2349" s="21">
        <v>245.00999450683591</v>
      </c>
      <c r="Q2349" s="21">
        <v>241.94999694824219</v>
      </c>
      <c r="R2349" s="21">
        <v>243.41000366210935</v>
      </c>
      <c r="S2349">
        <v>132256400</v>
      </c>
      <c r="T2349" s="16">
        <f>(SP500_Data[[#This Row],[Close]]-R2350)/R2350</f>
        <v>-1.5177418944960239E-3</v>
      </c>
      <c r="U2349" s="21">
        <v>84702500</v>
      </c>
    </row>
    <row r="2350" spans="1:21" x14ac:dyDescent="0.25">
      <c r="A2350" s="2">
        <v>42894</v>
      </c>
      <c r="B2350" s="21">
        <v>72.510002136230469</v>
      </c>
      <c r="C2350" s="21">
        <v>72.519996643066406</v>
      </c>
      <c r="D2350" s="21">
        <v>71.5</v>
      </c>
      <c r="E2350" s="21">
        <v>71.949996948242188</v>
      </c>
      <c r="F2350" s="16">
        <f>(StockData[[#This Row],[Close]]-E2351)/E2351</f>
        <v>-6.0782213719588604E-3</v>
      </c>
      <c r="G2350" s="21">
        <v>24588300</v>
      </c>
      <c r="H2350" s="21">
        <f>IF(ISNUMBER(E2350),MAX($E$2:E2350),"")</f>
        <v>542.07000732421875</v>
      </c>
      <c r="I2350" s="21">
        <f>IF(AND(ISNUMBER(E2350),ISNUMBER(H2350)),E2350/H2350-1,"")</f>
        <v>-0.86726807243329362</v>
      </c>
      <c r="L2350"/>
      <c r="M2350"/>
      <c r="N2350" s="2">
        <v>42894</v>
      </c>
      <c r="O2350" s="21">
        <v>243.77000427246097</v>
      </c>
      <c r="P2350" s="21">
        <v>244.33000183105469</v>
      </c>
      <c r="Q2350" s="21">
        <v>243.16999816894531</v>
      </c>
      <c r="R2350" s="21">
        <v>243.77999877929688</v>
      </c>
      <c r="S2350">
        <v>65950700</v>
      </c>
      <c r="T2350" s="16">
        <f>(SP500_Data[[#This Row],[Close]]-R2351)/R2351</f>
        <v>4.9246948774542927E-4</v>
      </c>
      <c r="U2350" s="21">
        <v>76698300</v>
      </c>
    </row>
    <row r="2351" spans="1:21" x14ac:dyDescent="0.25">
      <c r="A2351" s="2">
        <v>42893</v>
      </c>
      <c r="B2351" s="21">
        <v>72.639999389648438</v>
      </c>
      <c r="C2351" s="21">
        <v>72.769996643066406</v>
      </c>
      <c r="D2351" s="21">
        <v>71.949996948242188</v>
      </c>
      <c r="E2351" s="21">
        <v>72.389999389648438</v>
      </c>
      <c r="F2351" s="16">
        <f>(StockData[[#This Row],[Close]]-E2352)/E2352</f>
        <v>-1.7925711450015311E-3</v>
      </c>
      <c r="G2351" s="21">
        <v>22301800</v>
      </c>
      <c r="H2351" s="21">
        <f>IF(ISNUMBER(E2351),MAX($E$2:E2351),"")</f>
        <v>542.07000732421875</v>
      </c>
      <c r="I2351" s="21">
        <f>IF(AND(ISNUMBER(E2351),ISNUMBER(H2351)),E2351/H2351-1,"")</f>
        <v>-0.86645636465484965</v>
      </c>
      <c r="L2351"/>
      <c r="M2351"/>
      <c r="N2351" s="2">
        <v>42893</v>
      </c>
      <c r="O2351" s="21">
        <v>243.6000061035156</v>
      </c>
      <c r="P2351" s="21">
        <v>243.91999816894531</v>
      </c>
      <c r="Q2351" s="21">
        <v>242.83000183105469</v>
      </c>
      <c r="R2351" s="21">
        <v>243.66000366210935</v>
      </c>
      <c r="S2351">
        <v>54144300</v>
      </c>
      <c r="T2351" s="16">
        <f>(SP500_Data[[#This Row],[Close]]-R2352)/R2352</f>
        <v>1.8502402689852047E-3</v>
      </c>
      <c r="U2351" s="21">
        <v>119209900</v>
      </c>
    </row>
    <row r="2352" spans="1:21" x14ac:dyDescent="0.25">
      <c r="A2352" s="2">
        <v>42892</v>
      </c>
      <c r="B2352" s="21">
        <v>72.300003051757813</v>
      </c>
      <c r="C2352" s="21">
        <v>72.620002746582031</v>
      </c>
      <c r="D2352" s="21">
        <v>72.269996643066406</v>
      </c>
      <c r="E2352" s="21">
        <v>72.519996643066406</v>
      </c>
      <c r="F2352" s="16">
        <f>(StockData[[#This Row],[Close]]-E2353)/E2353</f>
        <v>3.3203910877523937E-3</v>
      </c>
      <c r="G2352" s="21">
        <v>31511100</v>
      </c>
      <c r="H2352" s="21">
        <f>IF(ISNUMBER(E2352),MAX($E$2:E2352),"")</f>
        <v>542.07000732421875</v>
      </c>
      <c r="I2352" s="21">
        <f>IF(AND(ISNUMBER(E2352),ISNUMBER(H2352)),E2352/H2352-1,"")</f>
        <v>-0.86621654829965289</v>
      </c>
      <c r="L2352"/>
      <c r="M2352"/>
      <c r="N2352" s="2">
        <v>42892</v>
      </c>
      <c r="O2352" s="21">
        <v>243.33999633789065</v>
      </c>
      <c r="P2352" s="21">
        <v>243.97999572753903</v>
      </c>
      <c r="Q2352" s="21">
        <v>243.1199951171875</v>
      </c>
      <c r="R2352" s="21">
        <v>243.21000671386719</v>
      </c>
      <c r="S2352">
        <v>50375400</v>
      </c>
      <c r="T2352" s="16">
        <f>(SP500_Data[[#This Row],[Close]]-R2353)/R2353</f>
        <v>-3.196847254953469E-3</v>
      </c>
      <c r="U2352" s="21">
        <v>110389800</v>
      </c>
    </row>
    <row r="2353" spans="1:21" x14ac:dyDescent="0.25">
      <c r="A2353" s="2">
        <v>42891</v>
      </c>
      <c r="B2353" s="21">
        <v>71.970001220703125</v>
      </c>
      <c r="C2353" s="21">
        <v>72.889999389648438</v>
      </c>
      <c r="D2353" s="21">
        <v>71.80999755859375</v>
      </c>
      <c r="E2353" s="21">
        <v>72.279998779296875</v>
      </c>
      <c r="F2353" s="16">
        <f>(StockData[[#This Row],[Close]]-E2354)/E2354</f>
        <v>7.2463298158664396E-3</v>
      </c>
      <c r="G2353" s="21">
        <v>33316800</v>
      </c>
      <c r="H2353" s="21">
        <f>IF(ISNUMBER(E2353),MAX($E$2:E2353),"")</f>
        <v>542.07000732421875</v>
      </c>
      <c r="I2353" s="21">
        <f>IF(AND(ISNUMBER(E2353),ISNUMBER(H2353)),E2353/H2353-1,"")</f>
        <v>-0.86665929159946065</v>
      </c>
      <c r="L2353"/>
      <c r="M2353"/>
      <c r="N2353" s="2">
        <v>42891</v>
      </c>
      <c r="O2353" s="21">
        <v>243.97000122070313</v>
      </c>
      <c r="P2353" s="21">
        <v>244.30000305175781</v>
      </c>
      <c r="Q2353" s="21">
        <v>243.75999450683591</v>
      </c>
      <c r="R2353" s="21">
        <v>243.99000549316409</v>
      </c>
      <c r="S2353">
        <v>44698800</v>
      </c>
      <c r="T2353" s="16">
        <f>(SP500_Data[[#This Row],[Close]]-R2354)/R2354</f>
        <v>-7.3716131027974055E-4</v>
      </c>
      <c r="U2353" s="21">
        <v>92572200</v>
      </c>
    </row>
    <row r="2354" spans="1:21" x14ac:dyDescent="0.25">
      <c r="A2354" s="2">
        <v>42888</v>
      </c>
      <c r="B2354" s="21">
        <v>70.44000244140625</v>
      </c>
      <c r="C2354" s="21">
        <v>71.860000610351563</v>
      </c>
      <c r="D2354" s="21">
        <v>70.239997863769531</v>
      </c>
      <c r="E2354" s="21">
        <v>71.760002136230469</v>
      </c>
      <c r="F2354" s="16">
        <f>(StockData[[#This Row],[Close]]-E2355)/E2355</f>
        <v>2.3680509247403204E-2</v>
      </c>
      <c r="G2354" s="21">
        <v>34770300</v>
      </c>
      <c r="H2354" s="21">
        <f>IF(ISNUMBER(E2354),MAX($E$2:E2354),"")</f>
        <v>542.07000732421875</v>
      </c>
      <c r="I2354" s="21">
        <f>IF(AND(ISNUMBER(E2354),ISNUMBER(H2354)),E2354/H2354-1,"")</f>
        <v>-0.86761857109480345</v>
      </c>
      <c r="L2354"/>
      <c r="M2354"/>
      <c r="N2354" s="2">
        <v>42888</v>
      </c>
      <c r="O2354" s="21">
        <v>243.41999816894531</v>
      </c>
      <c r="P2354" s="21">
        <v>244.3500061035156</v>
      </c>
      <c r="Q2354" s="21">
        <v>243.08000183105469</v>
      </c>
      <c r="R2354" s="21">
        <v>244.16999816894531</v>
      </c>
      <c r="S2354">
        <v>88666100</v>
      </c>
      <c r="T2354" s="16">
        <f>(SP500_Data[[#This Row],[Close]]-R2355)/R2355</f>
        <v>3.3283923264392692E-3</v>
      </c>
      <c r="U2354" s="21">
        <v>68699900</v>
      </c>
    </row>
    <row r="2355" spans="1:21" x14ac:dyDescent="0.25">
      <c r="A2355" s="2">
        <v>42887</v>
      </c>
      <c r="B2355" s="21">
        <v>70.239997863769531</v>
      </c>
      <c r="C2355" s="21">
        <v>70.610000610351563</v>
      </c>
      <c r="D2355" s="21">
        <v>69.449996948242188</v>
      </c>
      <c r="E2355" s="21">
        <v>70.099998474121094</v>
      </c>
      <c r="F2355" s="16">
        <f>(StockData[[#This Row],[Close]]-E2356)/E2356</f>
        <v>3.7228257426097336E-3</v>
      </c>
      <c r="G2355" s="21">
        <v>21603600</v>
      </c>
      <c r="H2355" s="21">
        <f>IF(ISNUMBER(E2355),MAX($E$2:E2355),"")</f>
        <v>542.07000732421875</v>
      </c>
      <c r="I2355" s="21">
        <f>IF(AND(ISNUMBER(E2355),ISNUMBER(H2355)),E2355/H2355-1,"")</f>
        <v>-0.87068091293198324</v>
      </c>
      <c r="L2355"/>
      <c r="M2355"/>
      <c r="N2355" s="2">
        <v>42887</v>
      </c>
      <c r="O2355" s="21">
        <v>241.97000122070313</v>
      </c>
      <c r="P2355" s="21">
        <v>243.3800048828125</v>
      </c>
      <c r="Q2355" s="21">
        <v>241.63999938964844</v>
      </c>
      <c r="R2355" s="21">
        <v>243.36000061035156</v>
      </c>
      <c r="S2355">
        <v>68962000</v>
      </c>
      <c r="T2355" s="16">
        <f>(SP500_Data[[#This Row],[Close]]-R2356)/R2356</f>
        <v>7.9522786180026908E-3</v>
      </c>
      <c r="U2355" s="21">
        <v>83225800</v>
      </c>
    </row>
    <row r="2356" spans="1:21" x14ac:dyDescent="0.25">
      <c r="A2356" s="2">
        <v>42886</v>
      </c>
      <c r="B2356" s="21">
        <v>70.529998779296875</v>
      </c>
      <c r="C2356" s="21">
        <v>70.739997863769531</v>
      </c>
      <c r="D2356" s="21">
        <v>69.80999755859375</v>
      </c>
      <c r="E2356" s="21">
        <v>69.839996337890625</v>
      </c>
      <c r="F2356" s="16">
        <f>(StockData[[#This Row],[Close]]-E2357)/E2357</f>
        <v>-8.0955445898591143E-3</v>
      </c>
      <c r="G2356" s="21">
        <v>30436400</v>
      </c>
      <c r="H2356" s="21">
        <f>IF(ISNUMBER(E2356),MAX($E$2:E2356),"")</f>
        <v>542.07000732421875</v>
      </c>
      <c r="I2356" s="21">
        <f>IF(AND(ISNUMBER(E2356),ISNUMBER(H2356)),E2356/H2356-1,"")</f>
        <v>-0.87116055971693251</v>
      </c>
      <c r="L2356"/>
      <c r="M2356"/>
      <c r="N2356" s="2">
        <v>42886</v>
      </c>
      <c r="O2356" s="21">
        <v>241.83999633789065</v>
      </c>
      <c r="P2356" s="21">
        <v>241.8800048828125</v>
      </c>
      <c r="Q2356" s="21">
        <v>240.63999938964844</v>
      </c>
      <c r="R2356" s="21">
        <v>241.44000244140625</v>
      </c>
      <c r="S2356">
        <v>91796000</v>
      </c>
      <c r="T2356" s="16">
        <f>(SP500_Data[[#This Row],[Close]]-R2357)/R2357</f>
        <v>-2.48437095626294E-4</v>
      </c>
      <c r="U2356" s="21">
        <v>68405400</v>
      </c>
    </row>
    <row r="2357" spans="1:21" x14ac:dyDescent="0.25">
      <c r="A2357" s="2">
        <v>42885</v>
      </c>
      <c r="B2357" s="21">
        <v>69.790000915527344</v>
      </c>
      <c r="C2357" s="21">
        <v>70.410003662109375</v>
      </c>
      <c r="D2357" s="21">
        <v>69.769996643066406</v>
      </c>
      <c r="E2357" s="21">
        <v>70.410003662109375</v>
      </c>
      <c r="F2357" s="16">
        <f>(StockData[[#This Row],[Close]]-E2358)/E2358</f>
        <v>6.4323125146609024E-3</v>
      </c>
      <c r="G2357" s="21">
        <v>17072800</v>
      </c>
      <c r="H2357" s="21">
        <f>IF(ISNUMBER(E2357),MAX($E$2:E2357),"")</f>
        <v>542.07000732421875</v>
      </c>
      <c r="I2357" s="21">
        <f>IF(AND(ISNUMBER(E2357),ISNUMBER(H2357)),E2357/H2357-1,"")</f>
        <v>-0.87010902150873604</v>
      </c>
      <c r="L2357"/>
      <c r="M2357"/>
      <c r="N2357" s="2">
        <v>42885</v>
      </c>
      <c r="O2357" s="21">
        <v>241.33999633789065</v>
      </c>
      <c r="P2357" s="21">
        <v>241.78999328613281</v>
      </c>
      <c r="Q2357" s="21">
        <v>241.16000366210935</v>
      </c>
      <c r="R2357" s="21">
        <v>241.5</v>
      </c>
      <c r="S2357">
        <v>35201900</v>
      </c>
      <c r="T2357" s="16">
        <f>(SP500_Data[[#This Row],[Close]]-R2358)/R2358</f>
        <v>-8.6883748307446131E-4</v>
      </c>
      <c r="U2357" s="21">
        <v>92880400</v>
      </c>
    </row>
    <row r="2358" spans="1:21" x14ac:dyDescent="0.25">
      <c r="A2358" s="2">
        <v>42881</v>
      </c>
      <c r="B2358" s="21">
        <v>69.800003051757813</v>
      </c>
      <c r="C2358" s="21">
        <v>70.220001220703125</v>
      </c>
      <c r="D2358" s="21">
        <v>69.519996643066406</v>
      </c>
      <c r="E2358" s="21">
        <v>69.959999084472656</v>
      </c>
      <c r="F2358" s="16">
        <f>(StockData[[#This Row],[Close]]-E2359)/E2359</f>
        <v>4.8836013283167674E-3</v>
      </c>
      <c r="G2358" s="21">
        <v>19827900</v>
      </c>
      <c r="H2358" s="21">
        <f>IF(ISNUMBER(E2358),MAX($E$2:E2358),"")</f>
        <v>542.07000732421875</v>
      </c>
      <c r="I2358" s="21">
        <f>IF(AND(ISNUMBER(E2358),ISNUMBER(H2358)),E2358/H2358-1,"")</f>
        <v>-0.87093918102975076</v>
      </c>
      <c r="L2358"/>
      <c r="M2358"/>
      <c r="N2358" s="2">
        <v>42881</v>
      </c>
      <c r="O2358" s="21">
        <v>241.53999328613281</v>
      </c>
      <c r="P2358" s="21">
        <v>241.8999938964844</v>
      </c>
      <c r="Q2358" s="21">
        <v>241.44999694824219</v>
      </c>
      <c r="R2358" s="21">
        <v>241.71000671386719</v>
      </c>
      <c r="S2358">
        <v>46629900</v>
      </c>
      <c r="T2358" s="16">
        <f>(SP500_Data[[#This Row],[Close]]-R2359)/R2359</f>
        <v>-2.0676619004186874E-4</v>
      </c>
      <c r="U2358" s="21">
        <v>81864400</v>
      </c>
    </row>
    <row r="2359" spans="1:21" x14ac:dyDescent="0.25">
      <c r="A2359" s="2">
        <v>42880</v>
      </c>
      <c r="B2359" s="21">
        <v>68.970001220703125</v>
      </c>
      <c r="C2359" s="21">
        <v>69.879997253417969</v>
      </c>
      <c r="D2359" s="21">
        <v>68.910003662109375</v>
      </c>
      <c r="E2359" s="21">
        <v>69.620002746582031</v>
      </c>
      <c r="F2359" s="16">
        <f>(StockData[[#This Row],[Close]]-E2360)/E2360</f>
        <v>1.2360130071364852E-2</v>
      </c>
      <c r="G2359" s="21">
        <v>21854100</v>
      </c>
      <c r="H2359" s="21">
        <f>IF(ISNUMBER(E2359),MAX($E$2:E2359),"")</f>
        <v>542.07000732421875</v>
      </c>
      <c r="I2359" s="21">
        <f>IF(AND(ISNUMBER(E2359),ISNUMBER(H2359)),E2359/H2359-1,"")</f>
        <v>-0.87156639953159876</v>
      </c>
      <c r="L2359"/>
      <c r="M2359"/>
      <c r="N2359" s="2">
        <v>42880</v>
      </c>
      <c r="O2359" s="21">
        <v>241.19999694824219</v>
      </c>
      <c r="P2359" s="21">
        <v>242.08000183105469</v>
      </c>
      <c r="Q2359" s="21">
        <v>240.96000671386719</v>
      </c>
      <c r="R2359" s="21">
        <v>241.75999450683591</v>
      </c>
      <c r="S2359">
        <v>64071700</v>
      </c>
      <c r="T2359" s="16">
        <f>(SP500_Data[[#This Row],[Close]]-R2360)/R2360</f>
        <v>4.779493344279853E-3</v>
      </c>
      <c r="U2359" s="21">
        <v>88045300</v>
      </c>
    </row>
    <row r="2360" spans="1:21" x14ac:dyDescent="0.25">
      <c r="A2360" s="2">
        <v>42879</v>
      </c>
      <c r="B2360" s="21">
        <v>68.870002746582031</v>
      </c>
      <c r="C2360" s="21">
        <v>68.879997253417969</v>
      </c>
      <c r="D2360" s="21">
        <v>68.449996948242188</v>
      </c>
      <c r="E2360" s="21">
        <v>68.769996643066406</v>
      </c>
      <c r="F2360" s="16">
        <f>(StockData[[#This Row],[Close]]-E2361)/E2361</f>
        <v>1.3103718330042407E-3</v>
      </c>
      <c r="G2360" s="21">
        <v>14593900</v>
      </c>
      <c r="H2360" s="21">
        <f>IF(ISNUMBER(E2360),MAX($E$2:E2360),"")</f>
        <v>542.07000732421875</v>
      </c>
      <c r="I2360" s="21">
        <f>IF(AND(ISNUMBER(E2360),ISNUMBER(H2360)),E2360/H2360-1,"")</f>
        <v>-0.87313447393533017</v>
      </c>
      <c r="L2360"/>
      <c r="M2360"/>
      <c r="N2360" s="2">
        <v>42879</v>
      </c>
      <c r="O2360" s="21">
        <v>240.32000732421875</v>
      </c>
      <c r="P2360" s="21">
        <v>240.72999572753903</v>
      </c>
      <c r="Q2360" s="21">
        <v>239.92999267578125</v>
      </c>
      <c r="R2360" s="21">
        <v>240.61000061035156</v>
      </c>
      <c r="S2360">
        <v>46927700</v>
      </c>
      <c r="T2360" s="16">
        <f>(SP500_Data[[#This Row],[Close]]-R2361)/R2361</f>
        <v>2.33283712340969E-3</v>
      </c>
      <c r="U2360" s="21">
        <v>67615300</v>
      </c>
    </row>
    <row r="2361" spans="1:21" x14ac:dyDescent="0.25">
      <c r="A2361" s="2">
        <v>42878</v>
      </c>
      <c r="B2361" s="21">
        <v>68.720001220703125</v>
      </c>
      <c r="C2361" s="21">
        <v>68.75</v>
      </c>
      <c r="D2361" s="21">
        <v>68.379997253417969</v>
      </c>
      <c r="E2361" s="21">
        <v>68.680000305175781</v>
      </c>
      <c r="F2361" s="16">
        <f>(StockData[[#This Row],[Close]]-E2362)/E2362</f>
        <v>3.360166065566206E-3</v>
      </c>
      <c r="G2361" s="21">
        <v>15425800</v>
      </c>
      <c r="H2361" s="21">
        <f>IF(ISNUMBER(E2361),MAX($E$2:E2361),"")</f>
        <v>542.07000732421875</v>
      </c>
      <c r="I2361" s="21">
        <f>IF(AND(ISNUMBER(E2361),ISNUMBER(H2361)),E2361/H2361-1,"")</f>
        <v>-0.87330049739479976</v>
      </c>
      <c r="L2361"/>
      <c r="M2361"/>
      <c r="N2361" s="2">
        <v>42878</v>
      </c>
      <c r="O2361" s="21">
        <v>239.94999694824219</v>
      </c>
      <c r="P2361" s="21">
        <v>240.24000549316409</v>
      </c>
      <c r="Q2361" s="21">
        <v>239.50999450683591</v>
      </c>
      <c r="R2361" s="21">
        <v>240.05000305175781</v>
      </c>
      <c r="S2361">
        <v>48341700</v>
      </c>
      <c r="T2361" s="16">
        <f>(SP500_Data[[#This Row],[Close]]-R2362)/R2362</f>
        <v>2.2127537151091464E-3</v>
      </c>
      <c r="U2361" s="21">
        <v>74412300</v>
      </c>
    </row>
    <row r="2362" spans="1:21" x14ac:dyDescent="0.25">
      <c r="A2362" s="2">
        <v>42877</v>
      </c>
      <c r="B2362" s="21">
        <v>67.889999389648438</v>
      </c>
      <c r="C2362" s="21">
        <v>68.5</v>
      </c>
      <c r="D2362" s="21">
        <v>67.5</v>
      </c>
      <c r="E2362" s="21">
        <v>68.449996948242188</v>
      </c>
      <c r="F2362" s="16">
        <f>(StockData[[#This Row],[Close]]-E2363)/E2363</f>
        <v>1.122757393152413E-2</v>
      </c>
      <c r="G2362" s="21">
        <v>16237600</v>
      </c>
      <c r="H2362" s="21">
        <f>IF(ISNUMBER(E2362),MAX($E$2:E2362),"")</f>
        <v>542.07000732421875</v>
      </c>
      <c r="I2362" s="21">
        <f>IF(AND(ISNUMBER(E2362),ISNUMBER(H2362)),E2362/H2362-1,"")</f>
        <v>-0.8737248030265925</v>
      </c>
      <c r="L2362"/>
      <c r="M2362"/>
      <c r="N2362" s="2">
        <v>42877</v>
      </c>
      <c r="O2362" s="21">
        <v>238.8999938964844</v>
      </c>
      <c r="P2362" s="21">
        <v>239.71000671386719</v>
      </c>
      <c r="Q2362" s="21">
        <v>238.82000732421875</v>
      </c>
      <c r="R2362" s="21">
        <v>239.52000427246097</v>
      </c>
      <c r="S2362">
        <v>61010600</v>
      </c>
      <c r="T2362" s="16">
        <f>(SP500_Data[[#This Row],[Close]]-R2363)/R2363</f>
        <v>5.0774483918565325E-3</v>
      </c>
      <c r="U2362" s="21">
        <v>69135800</v>
      </c>
    </row>
    <row r="2363" spans="1:21" x14ac:dyDescent="0.25">
      <c r="A2363" s="2">
        <v>42874</v>
      </c>
      <c r="B2363" s="21">
        <v>67.5</v>
      </c>
      <c r="C2363" s="21">
        <v>68.099998474121094</v>
      </c>
      <c r="D2363" s="21">
        <v>67.430000305175781</v>
      </c>
      <c r="E2363" s="21">
        <v>67.69000244140625</v>
      </c>
      <c r="F2363" s="16">
        <f>(StockData[[#This Row],[Close]]-E2364)/E2364</f>
        <v>-2.9532777044434945E-4</v>
      </c>
      <c r="G2363" s="21">
        <v>26961100</v>
      </c>
      <c r="H2363" s="21">
        <f>IF(ISNUMBER(E2363),MAX($E$2:E2363),"")</f>
        <v>542.07000732421875</v>
      </c>
      <c r="I2363" s="21">
        <f>IF(AND(ISNUMBER(E2363),ISNUMBER(H2363)),E2363/H2363-1,"")</f>
        <v>-0.87512682582174295</v>
      </c>
      <c r="L2363"/>
      <c r="M2363"/>
      <c r="N2363" s="2">
        <v>42874</v>
      </c>
      <c r="O2363" s="21">
        <v>237.33000183105469</v>
      </c>
      <c r="P2363" s="21">
        <v>239.08000183105469</v>
      </c>
      <c r="Q2363" s="21">
        <v>237.27000427246097</v>
      </c>
      <c r="R2363" s="21">
        <v>238.30999755859375</v>
      </c>
      <c r="S2363">
        <v>115011400</v>
      </c>
      <c r="T2363" s="16">
        <f>(SP500_Data[[#This Row],[Close]]-R2364)/R2364</f>
        <v>6.5041739170670059E-3</v>
      </c>
      <c r="U2363" s="21">
        <v>108800600</v>
      </c>
    </row>
    <row r="2364" spans="1:21" x14ac:dyDescent="0.25">
      <c r="A2364" s="2">
        <v>42873</v>
      </c>
      <c r="B2364" s="21">
        <v>67.400001525878906</v>
      </c>
      <c r="C2364" s="21">
        <v>68.129997253417969</v>
      </c>
      <c r="D2364" s="21">
        <v>67.139999389648438</v>
      </c>
      <c r="E2364" s="21">
        <v>67.709999084472656</v>
      </c>
      <c r="F2364" s="16">
        <f>(StockData[[#This Row],[Close]]-E2365)/E2365</f>
        <v>3.4083538247991264E-3</v>
      </c>
      <c r="G2364" s="21">
        <v>25201300</v>
      </c>
      <c r="H2364" s="21">
        <f>IF(ISNUMBER(E2364),MAX($E$2:E2364),"")</f>
        <v>542.07000732421875</v>
      </c>
      <c r="I2364" s="21">
        <f>IF(AND(ISNUMBER(E2364),ISNUMBER(H2364)),E2364/H2364-1,"")</f>
        <v>-0.87508993641115718</v>
      </c>
      <c r="L2364"/>
      <c r="M2364"/>
      <c r="N2364" s="2">
        <v>42873</v>
      </c>
      <c r="O2364" s="21">
        <v>235.72999572753903</v>
      </c>
      <c r="P2364" s="21">
        <v>237.75</v>
      </c>
      <c r="Q2364" s="21">
        <v>235.42999267578125</v>
      </c>
      <c r="R2364" s="21">
        <v>236.77000427246097</v>
      </c>
      <c r="S2364">
        <v>107047700</v>
      </c>
      <c r="T2364" s="16">
        <f>(SP500_Data[[#This Row],[Close]]-R2365)/R2365</f>
        <v>4.0284832445794394E-3</v>
      </c>
      <c r="U2364" s="21">
        <v>56466200</v>
      </c>
    </row>
    <row r="2365" spans="1:21" x14ac:dyDescent="0.25">
      <c r="A2365" s="2">
        <v>42872</v>
      </c>
      <c r="B2365" s="21">
        <v>68.889999389648438</v>
      </c>
      <c r="C2365" s="21">
        <v>69.099998474121094</v>
      </c>
      <c r="D2365" s="21">
        <v>67.430000305175781</v>
      </c>
      <c r="E2365" s="21">
        <v>67.480003356933594</v>
      </c>
      <c r="F2365" s="16">
        <f>(StockData[[#This Row],[Close]]-E2366)/E2366</f>
        <v>-2.7805794602332807E-2</v>
      </c>
      <c r="G2365" s="21">
        <v>30548800</v>
      </c>
      <c r="H2365" s="21">
        <f>IF(ISNUMBER(E2365),MAX($E$2:E2365),"")</f>
        <v>542.07000732421875</v>
      </c>
      <c r="I2365" s="21">
        <f>IF(AND(ISNUMBER(E2365),ISNUMBER(H2365)),E2365/H2365-1,"")</f>
        <v>-0.87551422796839418</v>
      </c>
      <c r="L2365"/>
      <c r="M2365"/>
      <c r="N2365" s="2">
        <v>42872</v>
      </c>
      <c r="O2365" s="21">
        <v>240.08000183105469</v>
      </c>
      <c r="P2365" s="21">
        <v>240.08000183105469</v>
      </c>
      <c r="Q2365" s="21">
        <v>235.75</v>
      </c>
      <c r="R2365" s="21">
        <v>235.82000732421875</v>
      </c>
      <c r="S2365">
        <v>172174100</v>
      </c>
      <c r="T2365" s="16">
        <f>(SP500_Data[[#This Row],[Close]]-R2366)/R2366</f>
        <v>-1.7744062289010286E-2</v>
      </c>
      <c r="U2365" s="21">
        <v>85546500</v>
      </c>
    </row>
    <row r="2366" spans="1:21" x14ac:dyDescent="0.25">
      <c r="A2366" s="2">
        <v>42871</v>
      </c>
      <c r="B2366" s="21">
        <v>68.230003356933594</v>
      </c>
      <c r="C2366" s="21">
        <v>69.44000244140625</v>
      </c>
      <c r="D2366" s="21">
        <v>68.160003662109375</v>
      </c>
      <c r="E2366" s="21">
        <v>69.410003662109375</v>
      </c>
      <c r="F2366" s="16">
        <f>(StockData[[#This Row],[Close]]-E2367)/E2367</f>
        <v>1.4321253142818853E-2</v>
      </c>
      <c r="G2366" s="21">
        <v>34956000</v>
      </c>
      <c r="H2366" s="21">
        <f>IF(ISNUMBER(E2366),MAX($E$2:E2366),"")</f>
        <v>542.07000732421875</v>
      </c>
      <c r="I2366" s="21">
        <f>IF(AND(ISNUMBER(E2366),ISNUMBER(H2366)),E2366/H2366-1,"")</f>
        <v>-0.87195380167824998</v>
      </c>
      <c r="L2366"/>
      <c r="M2366"/>
      <c r="N2366" s="2">
        <v>42871</v>
      </c>
      <c r="O2366" s="21">
        <v>240.63999938964844</v>
      </c>
      <c r="P2366" s="21">
        <v>240.66999816894531</v>
      </c>
      <c r="Q2366" s="21">
        <v>239.6300048828125</v>
      </c>
      <c r="R2366" s="21">
        <v>240.08000183105469</v>
      </c>
      <c r="S2366">
        <v>51241800</v>
      </c>
      <c r="T2366" s="16">
        <f>(SP500_Data[[#This Row],[Close]]-R2367)/R2367</f>
        <v>-9.155273321230017E-4</v>
      </c>
      <c r="U2366" s="21">
        <v>73733100</v>
      </c>
    </row>
    <row r="2367" spans="1:21" x14ac:dyDescent="0.25">
      <c r="A2367" s="2">
        <v>42870</v>
      </c>
      <c r="B2367" s="21">
        <v>68.139999389648438</v>
      </c>
      <c r="C2367" s="21">
        <v>68.480003356933594</v>
      </c>
      <c r="D2367" s="21">
        <v>67.569999694824219</v>
      </c>
      <c r="E2367" s="21">
        <v>68.430000305175781</v>
      </c>
      <c r="F2367" s="16">
        <f>(StockData[[#This Row],[Close]]-E2368)/E2368</f>
        <v>7.3125261430619754E-4</v>
      </c>
      <c r="G2367" s="21">
        <v>31530300</v>
      </c>
      <c r="H2367" s="21">
        <f>IF(ISNUMBER(E2367),MAX($E$2:E2367),"")</f>
        <v>542.07000732421875</v>
      </c>
      <c r="I2367" s="21">
        <f>IF(AND(ISNUMBER(E2367),ISNUMBER(H2367)),E2367/H2367-1,"")</f>
        <v>-0.87376169243717827</v>
      </c>
      <c r="L2367"/>
      <c r="M2367"/>
      <c r="N2367" s="2">
        <v>42870</v>
      </c>
      <c r="O2367" s="21">
        <v>239.47000122070313</v>
      </c>
      <c r="P2367" s="21">
        <v>240.44000244140625</v>
      </c>
      <c r="Q2367" s="21">
        <v>239.44999694824219</v>
      </c>
      <c r="R2367" s="21">
        <v>240.30000305175781</v>
      </c>
      <c r="S2367">
        <v>61918900</v>
      </c>
      <c r="T2367" s="16">
        <f>(SP500_Data[[#This Row],[Close]]-R2368)/R2368</f>
        <v>5.5235055143432093E-3</v>
      </c>
      <c r="U2367" s="21">
        <v>56737900</v>
      </c>
    </row>
    <row r="2368" spans="1:21" x14ac:dyDescent="0.25">
      <c r="A2368" s="2">
        <v>42867</v>
      </c>
      <c r="B2368" s="21">
        <v>68.610000610351563</v>
      </c>
      <c r="C2368" s="21">
        <v>68.610000610351563</v>
      </c>
      <c r="D2368" s="21">
        <v>68.040000915527344</v>
      </c>
      <c r="E2368" s="21">
        <v>68.379997253417969</v>
      </c>
      <c r="F2368" s="16">
        <f>(StockData[[#This Row],[Close]]-E2369)/E2369</f>
        <v>-1.168592347714954E-3</v>
      </c>
      <c r="G2368" s="21">
        <v>18714100</v>
      </c>
      <c r="H2368" s="21">
        <f>IF(ISNUMBER(E2368),MAX($E$2:E2368),"")</f>
        <v>542.07000732421875</v>
      </c>
      <c r="I2368" s="21">
        <f>IF(AND(ISNUMBER(E2368),ISNUMBER(H2368)),E2368/H2368-1,"")</f>
        <v>-0.87385393707547621</v>
      </c>
      <c r="L2368"/>
      <c r="M2368"/>
      <c r="N2368" s="2">
        <v>42867</v>
      </c>
      <c r="O2368" s="21">
        <v>239.08999633789065</v>
      </c>
      <c r="P2368" s="21">
        <v>239.42999267578125</v>
      </c>
      <c r="Q2368" s="21">
        <v>238.66999816894531</v>
      </c>
      <c r="R2368" s="21">
        <v>238.97999572753903</v>
      </c>
      <c r="S2368">
        <v>53912700</v>
      </c>
      <c r="T2368" s="16">
        <f>(SP500_Data[[#This Row],[Close]]-R2369)/R2369</f>
        <v>-1.6710215854047158E-3</v>
      </c>
      <c r="U2368" s="21">
        <v>61950400</v>
      </c>
    </row>
    <row r="2369" spans="1:21" x14ac:dyDescent="0.25">
      <c r="A2369" s="2">
        <v>42866</v>
      </c>
      <c r="B2369" s="21">
        <v>68.360000610351563</v>
      </c>
      <c r="C2369" s="21">
        <v>68.730003356933594</v>
      </c>
      <c r="D2369" s="21">
        <v>68.120002746582031</v>
      </c>
      <c r="E2369" s="21">
        <v>68.459999084472656</v>
      </c>
      <c r="F2369" s="16">
        <f>(StockData[[#This Row],[Close]]-E2370)/E2370</f>
        <v>-1.2263721022389538E-2</v>
      </c>
      <c r="G2369" s="21">
        <v>28789400</v>
      </c>
      <c r="H2369" s="21">
        <f>IF(ISNUMBER(E2369),MAX($E$2:E2369),"")</f>
        <v>542.07000732421875</v>
      </c>
      <c r="I2369" s="21">
        <f>IF(AND(ISNUMBER(E2369),ISNUMBER(H2369)),E2369/H2369-1,"")</f>
        <v>-0.87370635128402174</v>
      </c>
      <c r="L2369"/>
      <c r="M2369"/>
      <c r="N2369" s="2">
        <v>42866</v>
      </c>
      <c r="O2369" s="21">
        <v>239.3500061035156</v>
      </c>
      <c r="P2369" s="21">
        <v>239.57000732421875</v>
      </c>
      <c r="Q2369" s="21">
        <v>238.1300048828125</v>
      </c>
      <c r="R2369" s="21">
        <v>239.3800048828125</v>
      </c>
      <c r="S2369">
        <v>62358300</v>
      </c>
      <c r="T2369" s="16">
        <f>(SP500_Data[[#This Row],[Close]]-R2370)/R2370</f>
        <v>-2.0427324982252044E-3</v>
      </c>
      <c r="U2369" s="21">
        <v>93483900</v>
      </c>
    </row>
    <row r="2370" spans="1:21" x14ac:dyDescent="0.25">
      <c r="A2370" s="2">
        <v>42865</v>
      </c>
      <c r="B2370" s="21">
        <v>68.989997863769531</v>
      </c>
      <c r="C2370" s="21">
        <v>69.55999755859375</v>
      </c>
      <c r="D2370" s="21">
        <v>68.919998168945313</v>
      </c>
      <c r="E2370" s="21">
        <v>69.30999755859375</v>
      </c>
      <c r="F2370" s="16">
        <f>(StockData[[#This Row],[Close]]-E2371)/E2371</f>
        <v>3.9107276866458306E-3</v>
      </c>
      <c r="G2370" s="21">
        <v>17977800</v>
      </c>
      <c r="H2370" s="21">
        <f>IF(ISNUMBER(E2370),MAX($E$2:E2370),"")</f>
        <v>542.07000732421875</v>
      </c>
      <c r="I2370" s="21">
        <f>IF(AND(ISNUMBER(E2370),ISNUMBER(H2370)),E2370/H2370-1,"")</f>
        <v>-0.87213829095484607</v>
      </c>
      <c r="L2370"/>
      <c r="M2370"/>
      <c r="N2370" s="2">
        <v>42865</v>
      </c>
      <c r="O2370" s="21">
        <v>239.38999938964844</v>
      </c>
      <c r="P2370" s="21">
        <v>239.8699951171875</v>
      </c>
      <c r="Q2370" s="21">
        <v>239.1499938964844</v>
      </c>
      <c r="R2370" s="21">
        <v>239.8699951171875</v>
      </c>
      <c r="S2370">
        <v>54293800</v>
      </c>
      <c r="T2370" s="16">
        <f>(SP500_Data[[#This Row],[Close]]-R2371)/R2371</f>
        <v>1.795826392402724E-3</v>
      </c>
      <c r="U2370" s="21">
        <v>87454500</v>
      </c>
    </row>
    <row r="2371" spans="1:21" x14ac:dyDescent="0.25">
      <c r="A2371" s="2">
        <v>42864</v>
      </c>
      <c r="B2371" s="21">
        <v>68.860000610351563</v>
      </c>
      <c r="C2371" s="21">
        <v>69.279998779296875</v>
      </c>
      <c r="D2371" s="21">
        <v>68.680000305175781</v>
      </c>
      <c r="E2371" s="21">
        <v>69.040000915527344</v>
      </c>
      <c r="F2371" s="16">
        <f>(StockData[[#This Row],[Close]]-E2372)/E2372</f>
        <v>1.4505145137771766E-3</v>
      </c>
      <c r="G2371" s="21">
        <v>22858400</v>
      </c>
      <c r="H2371" s="21">
        <f>IF(ISNUMBER(E2371),MAX($E$2:E2371),"")</f>
        <v>542.07000732421875</v>
      </c>
      <c r="I2371" s="21">
        <f>IF(AND(ISNUMBER(E2371),ISNUMBER(H2371)),E2371/H2371-1,"")</f>
        <v>-0.87263637540781025</v>
      </c>
      <c r="L2371"/>
      <c r="M2371"/>
      <c r="N2371" s="2">
        <v>42864</v>
      </c>
      <c r="O2371" s="21">
        <v>239.96000671386719</v>
      </c>
      <c r="P2371" s="21">
        <v>240.19000244140625</v>
      </c>
      <c r="Q2371" s="21">
        <v>239.03999328613281</v>
      </c>
      <c r="R2371" s="21">
        <v>239.44000244140625</v>
      </c>
      <c r="S2371">
        <v>51363200</v>
      </c>
      <c r="T2371" s="16">
        <f>(SP500_Data[[#This Row],[Close]]-R2372)/R2372</f>
        <v>-9.1797219953843783E-4</v>
      </c>
      <c r="U2371" s="21">
        <v>112504900</v>
      </c>
    </row>
    <row r="2372" spans="1:21" x14ac:dyDescent="0.25">
      <c r="A2372" s="2">
        <v>42863</v>
      </c>
      <c r="B2372" s="21">
        <v>68.970001220703125</v>
      </c>
      <c r="C2372" s="21">
        <v>69.050003051757813</v>
      </c>
      <c r="D2372" s="21">
        <v>68.419998168945313</v>
      </c>
      <c r="E2372" s="21">
        <v>68.94000244140625</v>
      </c>
      <c r="F2372" s="16">
        <f>(StockData[[#This Row],[Close]]-E2373)/E2373</f>
        <v>-8.69529834692029E-4</v>
      </c>
      <c r="G2372" s="21">
        <v>18566100</v>
      </c>
      <c r="H2372" s="21">
        <f>IF(ISNUMBER(E2372),MAX($E$2:E2372),"")</f>
        <v>542.07000732421875</v>
      </c>
      <c r="I2372" s="21">
        <f>IF(AND(ISNUMBER(E2372),ISNUMBER(H2372)),E2372/H2372-1,"")</f>
        <v>-0.87282085060985048</v>
      </c>
      <c r="L2372"/>
      <c r="M2372"/>
      <c r="N2372" s="2">
        <v>42863</v>
      </c>
      <c r="O2372" s="21">
        <v>239.75</v>
      </c>
      <c r="P2372" s="21">
        <v>239.91999816894531</v>
      </c>
      <c r="Q2372" s="21">
        <v>239.16999816894531</v>
      </c>
      <c r="R2372" s="21">
        <v>239.66000366210935</v>
      </c>
      <c r="S2372">
        <v>48385700</v>
      </c>
      <c r="T2372" s="16">
        <f>(SP500_Data[[#This Row],[Close]]-R2373)/R2373</f>
        <v>-1.6684725340850368E-4</v>
      </c>
      <c r="U2372" s="21">
        <v>100410300</v>
      </c>
    </row>
    <row r="2373" spans="1:21" x14ac:dyDescent="0.25">
      <c r="A2373" s="2">
        <v>42860</v>
      </c>
      <c r="B2373" s="21">
        <v>68.900001525878906</v>
      </c>
      <c r="C2373" s="21">
        <v>69.029998779296875</v>
      </c>
      <c r="D2373" s="21">
        <v>68.489997863769531</v>
      </c>
      <c r="E2373" s="21">
        <v>69</v>
      </c>
      <c r="F2373" s="16">
        <f>(StockData[[#This Row],[Close]]-E2374)/E2374</f>
        <v>2.7612621442757255E-3</v>
      </c>
      <c r="G2373" s="21">
        <v>19128800</v>
      </c>
      <c r="H2373" s="21">
        <f>IF(ISNUMBER(E2373),MAX($E$2:E2373),"")</f>
        <v>542.07000732421875</v>
      </c>
      <c r="I2373" s="21">
        <f>IF(AND(ISNUMBER(E2373),ISNUMBER(H2373)),E2373/H2373-1,"")</f>
        <v>-0.87271016830353754</v>
      </c>
      <c r="L2373"/>
      <c r="M2373"/>
      <c r="N2373" s="2">
        <v>42860</v>
      </c>
      <c r="O2373" s="21">
        <v>239.19000244140625</v>
      </c>
      <c r="P2373" s="21">
        <v>239.72000122070313</v>
      </c>
      <c r="Q2373" s="21">
        <v>238.67999267578125</v>
      </c>
      <c r="R2373" s="21">
        <v>239.69999694824219</v>
      </c>
      <c r="S2373">
        <v>62001300</v>
      </c>
      <c r="T2373" s="16">
        <f>(SP500_Data[[#This Row],[Close]]-R2374)/R2374</f>
        <v>3.9370181899521083E-3</v>
      </c>
      <c r="U2373" s="21">
        <v>97569200</v>
      </c>
    </row>
    <row r="2374" spans="1:21" x14ac:dyDescent="0.25">
      <c r="A2374" s="2">
        <v>42859</v>
      </c>
      <c r="B2374" s="21">
        <v>69.029998779296875</v>
      </c>
      <c r="C2374" s="21">
        <v>69.080001831054688</v>
      </c>
      <c r="D2374" s="21">
        <v>68.639999389648438</v>
      </c>
      <c r="E2374" s="21">
        <v>68.80999755859375</v>
      </c>
      <c r="F2374" s="16">
        <f>(StockData[[#This Row],[Close]]-E2375)/E2375</f>
        <v>-3.9085736147094017E-3</v>
      </c>
      <c r="G2374" s="21">
        <v>21749400</v>
      </c>
      <c r="H2374" s="21">
        <f>IF(ISNUMBER(E2374),MAX($E$2:E2374),"")</f>
        <v>542.07000732421875</v>
      </c>
      <c r="I2374" s="21">
        <f>IF(AND(ISNUMBER(E2374),ISNUMBER(H2374)),E2374/H2374-1,"")</f>
        <v>-0.87306068103960299</v>
      </c>
      <c r="L2374"/>
      <c r="M2374"/>
      <c r="N2374" s="2">
        <v>42859</v>
      </c>
      <c r="O2374" s="21">
        <v>238.83000183105469</v>
      </c>
      <c r="P2374" s="21">
        <v>238.91999816894531</v>
      </c>
      <c r="Q2374" s="21">
        <v>237.77999877929688</v>
      </c>
      <c r="R2374" s="21">
        <v>238.75999450683591</v>
      </c>
      <c r="S2374">
        <v>61462700</v>
      </c>
      <c r="T2374" s="16">
        <f>(SP500_Data[[#This Row],[Close]]-R2375)/R2375</f>
        <v>1.1740975524704837E-3</v>
      </c>
      <c r="U2374" s="21">
        <v>131809300</v>
      </c>
    </row>
    <row r="2375" spans="1:21" x14ac:dyDescent="0.25">
      <c r="A2375" s="2">
        <v>42858</v>
      </c>
      <c r="B2375" s="21">
        <v>69.379997253417969</v>
      </c>
      <c r="C2375" s="21">
        <v>69.379997253417969</v>
      </c>
      <c r="D2375" s="21">
        <v>68.709999084472656</v>
      </c>
      <c r="E2375" s="21">
        <v>69.080001831054688</v>
      </c>
      <c r="F2375" s="16">
        <f>(StockData[[#This Row],[Close]]-E2376)/E2376</f>
        <v>-3.1746206495664015E-3</v>
      </c>
      <c r="G2375" s="21">
        <v>28928000</v>
      </c>
      <c r="H2375" s="21">
        <f>IF(ISNUMBER(E2375),MAX($E$2:E2375),"")</f>
        <v>542.07000732421875</v>
      </c>
      <c r="I2375" s="21">
        <f>IF(AND(ISNUMBER(E2375),ISNUMBER(H2375)),E2375/H2375-1,"")</f>
        <v>-0.87256258251208307</v>
      </c>
      <c r="L2375"/>
      <c r="M2375"/>
      <c r="N2375" s="2">
        <v>42858</v>
      </c>
      <c r="O2375" s="21">
        <v>238.77000427246097</v>
      </c>
      <c r="P2375" s="21">
        <v>238.8800048828125</v>
      </c>
      <c r="Q2375" s="21">
        <v>237.69999694824219</v>
      </c>
      <c r="R2375" s="21">
        <v>238.47999572753903</v>
      </c>
      <c r="S2375">
        <v>73137700</v>
      </c>
      <c r="T2375" s="16">
        <f>(SP500_Data[[#This Row],[Close]]-R2376)/R2376</f>
        <v>-1.2145937083076922E-3</v>
      </c>
      <c r="U2375" s="21">
        <v>52537000</v>
      </c>
    </row>
    <row r="2376" spans="1:21" x14ac:dyDescent="0.25">
      <c r="A2376" s="2">
        <v>42857</v>
      </c>
      <c r="B2376" s="21">
        <v>69.709999084472656</v>
      </c>
      <c r="C2376" s="21">
        <v>69.709999084472656</v>
      </c>
      <c r="D2376" s="21">
        <v>69.129997253417969</v>
      </c>
      <c r="E2376" s="21">
        <v>69.300003051757813</v>
      </c>
      <c r="F2376" s="16">
        <f>(StockData[[#This Row],[Close]]-E2377)/E2377</f>
        <v>-1.58479476369213E-3</v>
      </c>
      <c r="G2376" s="21">
        <v>23906100</v>
      </c>
      <c r="H2376" s="21">
        <f>IF(ISNUMBER(E2376),MAX($E$2:E2376),"")</f>
        <v>542.07000732421875</v>
      </c>
      <c r="I2376" s="21">
        <f>IF(AND(ISNUMBER(E2376),ISNUMBER(H2376)),E2376/H2376-1,"")</f>
        <v>-0.87215672862286109</v>
      </c>
      <c r="L2376"/>
      <c r="M2376"/>
      <c r="N2376" s="2">
        <v>42857</v>
      </c>
      <c r="O2376" s="21">
        <v>238.83999633789065</v>
      </c>
      <c r="P2376" s="21">
        <v>238.97999572753903</v>
      </c>
      <c r="Q2376" s="21">
        <v>238.30000305175781</v>
      </c>
      <c r="R2376" s="21">
        <v>238.77000427246097</v>
      </c>
      <c r="S2376">
        <v>57375700</v>
      </c>
      <c r="T2376" s="16">
        <f>(SP500_Data[[#This Row],[Close]]-R2377)/R2377</f>
        <v>3.7712250478399382E-4</v>
      </c>
      <c r="U2376" s="21">
        <v>89002100</v>
      </c>
    </row>
    <row r="2377" spans="1:21" x14ac:dyDescent="0.25">
      <c r="A2377" s="2">
        <v>42856</v>
      </c>
      <c r="B2377" s="21">
        <v>68.680000305175781</v>
      </c>
      <c r="C2377" s="21">
        <v>69.550003051757813</v>
      </c>
      <c r="D2377" s="21">
        <v>68.5</v>
      </c>
      <c r="E2377" s="21">
        <v>69.410003662109375</v>
      </c>
      <c r="F2377" s="16">
        <f>(StockData[[#This Row],[Close]]-E2378)/E2378</f>
        <v>1.3876783382139839E-2</v>
      </c>
      <c r="G2377" s="21">
        <v>31954400</v>
      </c>
      <c r="H2377" s="21">
        <f>IF(ISNUMBER(E2377),MAX($E$2:E2377),"")</f>
        <v>542.07000732421875</v>
      </c>
      <c r="I2377" s="21">
        <f>IF(AND(ISNUMBER(E2377),ISNUMBER(H2377)),E2377/H2377-1,"")</f>
        <v>-0.87195380167824998</v>
      </c>
      <c r="L2377"/>
      <c r="M2377"/>
      <c r="N2377" s="2">
        <v>42856</v>
      </c>
      <c r="O2377" s="21">
        <v>238.67999267578125</v>
      </c>
      <c r="P2377" s="21">
        <v>239.16999816894531</v>
      </c>
      <c r="Q2377" s="21">
        <v>238.19999694824219</v>
      </c>
      <c r="R2377" s="21">
        <v>238.67999267578125</v>
      </c>
      <c r="S2377">
        <v>66882500</v>
      </c>
      <c r="T2377" s="16">
        <f>(SP500_Data[[#This Row],[Close]]-R2378)/R2378</f>
        <v>2.5201228163309803E-3</v>
      </c>
      <c r="U2377" s="21">
        <v>78344000</v>
      </c>
    </row>
    <row r="2378" spans="1:21" x14ac:dyDescent="0.25">
      <c r="A2378" s="2">
        <v>42853</v>
      </c>
      <c r="B2378" s="21">
        <v>68.910003662109375</v>
      </c>
      <c r="C2378" s="21">
        <v>69.139999389648438</v>
      </c>
      <c r="D2378" s="21">
        <v>67.69000244140625</v>
      </c>
      <c r="E2378" s="21">
        <v>68.459999084472656</v>
      </c>
      <c r="F2378" s="16">
        <f>(StockData[[#This Row],[Close]]-E2379)/E2379</f>
        <v>2.7831031309351459E-3</v>
      </c>
      <c r="G2378" s="21">
        <v>39548800</v>
      </c>
      <c r="H2378" s="21">
        <f>IF(ISNUMBER(E2378),MAX($E$2:E2378),"")</f>
        <v>542.07000732421875</v>
      </c>
      <c r="I2378" s="21">
        <f>IF(AND(ISNUMBER(E2378),ISNUMBER(H2378)),E2378/H2378-1,"")</f>
        <v>-0.87370635128402174</v>
      </c>
      <c r="L2378"/>
      <c r="M2378"/>
      <c r="N2378" s="2">
        <v>42853</v>
      </c>
      <c r="O2378" s="21">
        <v>238.8999938964844</v>
      </c>
      <c r="P2378" s="21">
        <v>238.92999267578125</v>
      </c>
      <c r="Q2378" s="21">
        <v>237.92999267578125</v>
      </c>
      <c r="R2378" s="21">
        <v>238.08000183105469</v>
      </c>
      <c r="S2378">
        <v>63532800</v>
      </c>
      <c r="T2378" s="16">
        <f>(SP500_Data[[#This Row],[Close]]-R2379)/R2379</f>
        <v>-2.1793975656283406E-3</v>
      </c>
      <c r="U2378" s="21">
        <v>96081800</v>
      </c>
    </row>
    <row r="2379" spans="1:21" x14ac:dyDescent="0.25">
      <c r="A2379" s="2">
        <v>42852</v>
      </c>
      <c r="B2379" s="21">
        <v>68.150001525878906</v>
      </c>
      <c r="C2379" s="21">
        <v>68.379997253417969</v>
      </c>
      <c r="D2379" s="21">
        <v>67.580001831054688</v>
      </c>
      <c r="E2379" s="21">
        <v>68.269996643066406</v>
      </c>
      <c r="F2379" s="16">
        <f>(StockData[[#This Row],[Close]]-E2380)/E2380</f>
        <v>6.4867285881492548E-3</v>
      </c>
      <c r="G2379" s="21">
        <v>34971000</v>
      </c>
      <c r="H2379" s="21">
        <f>IF(ISNUMBER(E2379),MAX($E$2:E2379),"")</f>
        <v>542.07000732421875</v>
      </c>
      <c r="I2379" s="21">
        <f>IF(AND(ISNUMBER(E2379),ISNUMBER(H2379)),E2379/H2379-1,"")</f>
        <v>-0.8740568640200872</v>
      </c>
      <c r="L2379"/>
      <c r="M2379"/>
      <c r="N2379" s="2">
        <v>42852</v>
      </c>
      <c r="O2379" s="21">
        <v>238.77000427246097</v>
      </c>
      <c r="P2379" s="21">
        <v>238.94999694824219</v>
      </c>
      <c r="Q2379" s="21">
        <v>237.97999572753903</v>
      </c>
      <c r="R2379" s="21">
        <v>238.6000061035156</v>
      </c>
      <c r="S2379">
        <v>57410300</v>
      </c>
      <c r="T2379" s="16">
        <f>(SP500_Data[[#This Row],[Close]]-R2380)/R2380</f>
        <v>8.3897739996604366E-4</v>
      </c>
      <c r="U2379" s="21">
        <v>59880800</v>
      </c>
    </row>
    <row r="2380" spans="1:21" x14ac:dyDescent="0.25">
      <c r="A2380" s="2">
        <v>42851</v>
      </c>
      <c r="B2380" s="21">
        <v>68.080001831054688</v>
      </c>
      <c r="C2380" s="21">
        <v>68.30999755859375</v>
      </c>
      <c r="D2380" s="21">
        <v>67.620002746582031</v>
      </c>
      <c r="E2380" s="21">
        <v>67.830001831054688</v>
      </c>
      <c r="F2380" s="16">
        <f>(StockData[[#This Row],[Close]]-E2381)/E2381</f>
        <v>-1.3250344569616542E-3</v>
      </c>
      <c r="G2380" s="21">
        <v>26190800</v>
      </c>
      <c r="H2380" s="21">
        <f>IF(ISNUMBER(E2380),MAX($E$2:E2380),"")</f>
        <v>542.07000732421875</v>
      </c>
      <c r="I2380" s="21">
        <f>IF(AND(ISNUMBER(E2380),ISNUMBER(H2380)),E2380/H2380-1,"")</f>
        <v>-0.87486855772397543</v>
      </c>
      <c r="L2380"/>
      <c r="M2380"/>
      <c r="N2380" s="2">
        <v>42851</v>
      </c>
      <c r="O2380" s="21">
        <v>238.50999450683591</v>
      </c>
      <c r="P2380" s="21">
        <v>239.52999877929688</v>
      </c>
      <c r="Q2380" s="21">
        <v>238.3500061035156</v>
      </c>
      <c r="R2380" s="21">
        <v>238.3999938964844</v>
      </c>
      <c r="S2380">
        <v>84702500</v>
      </c>
      <c r="T2380" s="16">
        <f>(SP500_Data[[#This Row],[Close]]-R2381)/R2381</f>
        <v>-6.288373647216506E-4</v>
      </c>
      <c r="U2380" s="21">
        <v>57256800</v>
      </c>
    </row>
    <row r="2381" spans="1:21" x14ac:dyDescent="0.25">
      <c r="A2381" s="2">
        <v>42850</v>
      </c>
      <c r="B2381" s="21">
        <v>67.900001525878906</v>
      </c>
      <c r="C2381" s="21">
        <v>68.040000915527344</v>
      </c>
      <c r="D2381" s="21">
        <v>67.599998474121094</v>
      </c>
      <c r="E2381" s="21">
        <v>67.919998168945313</v>
      </c>
      <c r="F2381" s="16">
        <f>(StockData[[#This Row],[Close]]-E2382)/E2382</f>
        <v>5.775202083492444E-3</v>
      </c>
      <c r="G2381" s="21">
        <v>30242700</v>
      </c>
      <c r="H2381" s="21">
        <f>IF(ISNUMBER(E2381),MAX($E$2:E2381),"")</f>
        <v>542.07000732421875</v>
      </c>
      <c r="I2381" s="21">
        <f>IF(AND(ISNUMBER(E2381),ISNUMBER(H2381)),E2381/H2381-1,"")</f>
        <v>-0.87470253426450595</v>
      </c>
      <c r="L2381"/>
      <c r="M2381"/>
      <c r="N2381" s="2">
        <v>42850</v>
      </c>
      <c r="O2381" s="21">
        <v>237.91000366210935</v>
      </c>
      <c r="P2381" s="21">
        <v>238.94999694824219</v>
      </c>
      <c r="Q2381" s="21">
        <v>237.80999755859375</v>
      </c>
      <c r="R2381" s="21">
        <v>238.55000305175781</v>
      </c>
      <c r="S2381">
        <v>76698300</v>
      </c>
      <c r="T2381" s="16">
        <f>(SP500_Data[[#This Row],[Close]]-R2382)/R2382</f>
        <v>5.8186317555623942E-3</v>
      </c>
      <c r="U2381" s="21">
        <v>81991700</v>
      </c>
    </row>
    <row r="2382" spans="1:21" x14ac:dyDescent="0.25">
      <c r="A2382" s="2">
        <v>42849</v>
      </c>
      <c r="B2382" s="21">
        <v>67.480003356933594</v>
      </c>
      <c r="C2382" s="21">
        <v>67.660003662109375</v>
      </c>
      <c r="D2382" s="21">
        <v>67.099998474121094</v>
      </c>
      <c r="E2382" s="21">
        <v>67.529998779296875</v>
      </c>
      <c r="F2382" s="16">
        <f>(StockData[[#This Row],[Close]]-E2383)/E2383</f>
        <v>1.7018030533893298E-2</v>
      </c>
      <c r="G2382" s="21">
        <v>29770000</v>
      </c>
      <c r="H2382" s="21">
        <f>IF(ISNUMBER(E2382),MAX($E$2:E2382),"")</f>
        <v>542.07000732421875</v>
      </c>
      <c r="I2382" s="21">
        <f>IF(AND(ISNUMBER(E2382),ISNUMBER(H2382)),E2382/H2382-1,"")</f>
        <v>-0.87542199740465187</v>
      </c>
      <c r="L2382"/>
      <c r="M2382"/>
      <c r="N2382" s="2">
        <v>42849</v>
      </c>
      <c r="O2382" s="21">
        <v>237.17999267578125</v>
      </c>
      <c r="P2382" s="21">
        <v>237.41000366210935</v>
      </c>
      <c r="Q2382" s="21">
        <v>234.55999755859375</v>
      </c>
      <c r="R2382" s="21">
        <v>237.16999816894531</v>
      </c>
      <c r="S2382">
        <v>119209900</v>
      </c>
      <c r="T2382" s="16">
        <f>(SP500_Data[[#This Row],[Close]]-R2383)/R2383</f>
        <v>1.0997919226438646E-2</v>
      </c>
      <c r="U2382" s="21">
        <v>90683900</v>
      </c>
    </row>
    <row r="2383" spans="1:21" x14ac:dyDescent="0.25">
      <c r="A2383" s="2">
        <v>42846</v>
      </c>
      <c r="B2383" s="21">
        <v>65.669998168945313</v>
      </c>
      <c r="C2383" s="21">
        <v>66.699996948242188</v>
      </c>
      <c r="D2383" s="21">
        <v>65.449996948242188</v>
      </c>
      <c r="E2383" s="21">
        <v>66.400001525878906</v>
      </c>
      <c r="F2383" s="16">
        <f>(StockData[[#This Row],[Close]]-E2384)/E2384</f>
        <v>1.3740481311128339E-2</v>
      </c>
      <c r="G2383" s="21">
        <v>32522600</v>
      </c>
      <c r="H2383" s="21">
        <f>IF(ISNUMBER(E2383),MAX($E$2:E2383),"")</f>
        <v>542.07000732421875</v>
      </c>
      <c r="I2383" s="21">
        <f>IF(AND(ISNUMBER(E2383),ISNUMBER(H2383)),E2383/H2383-1,"")</f>
        <v>-0.87750659392936259</v>
      </c>
      <c r="L2383"/>
      <c r="M2383"/>
      <c r="N2383" s="2">
        <v>42846</v>
      </c>
      <c r="O2383" s="21">
        <v>235.25</v>
      </c>
      <c r="P2383" s="21">
        <v>235.30999755859375</v>
      </c>
      <c r="Q2383" s="21">
        <v>234.1300048828125</v>
      </c>
      <c r="R2383" s="21">
        <v>234.58999633789065</v>
      </c>
      <c r="S2383">
        <v>110389800</v>
      </c>
      <c r="T2383" s="16">
        <f>(SP500_Data[[#This Row],[Close]]-R2384)/R2384</f>
        <v>-3.1868786082718532E-3</v>
      </c>
      <c r="U2383" s="21">
        <v>78168800</v>
      </c>
    </row>
    <row r="2384" spans="1:21" x14ac:dyDescent="0.25">
      <c r="A2384" s="2">
        <v>42845</v>
      </c>
      <c r="B2384" s="21">
        <v>65.459999084472656</v>
      </c>
      <c r="C2384" s="21">
        <v>65.75</v>
      </c>
      <c r="D2384" s="21">
        <v>65.139999389648438</v>
      </c>
      <c r="E2384" s="21">
        <v>65.5</v>
      </c>
      <c r="F2384" s="16">
        <f>(StockData[[#This Row],[Close]]-E2385)/E2385</f>
        <v>7.0725565497776347E-3</v>
      </c>
      <c r="G2384" s="21">
        <v>22299500</v>
      </c>
      <c r="H2384" s="21">
        <f>IF(ISNUMBER(E2384),MAX($E$2:E2384),"")</f>
        <v>542.07000732421875</v>
      </c>
      <c r="I2384" s="21">
        <f>IF(AND(ISNUMBER(E2384),ISNUMBER(H2384)),E2384/H2384-1,"")</f>
        <v>-0.8791668988968363</v>
      </c>
      <c r="L2384"/>
      <c r="M2384"/>
      <c r="N2384" s="2">
        <v>42845</v>
      </c>
      <c r="O2384" s="21">
        <v>234.1499938964844</v>
      </c>
      <c r="P2384" s="21">
        <v>235.8500061035156</v>
      </c>
      <c r="Q2384" s="21">
        <v>233.77999877929688</v>
      </c>
      <c r="R2384" s="21">
        <v>235.33999633789065</v>
      </c>
      <c r="S2384">
        <v>92572200</v>
      </c>
      <c r="T2384" s="16">
        <f>(SP500_Data[[#This Row],[Close]]-R2385)/R2385</f>
        <v>8.1391101636974338E-3</v>
      </c>
      <c r="U2384" s="21">
        <v>65103700</v>
      </c>
    </row>
    <row r="2385" spans="1:21" x14ac:dyDescent="0.25">
      <c r="A2385" s="2">
        <v>42844</v>
      </c>
      <c r="B2385" s="21">
        <v>65.650001525878906</v>
      </c>
      <c r="C2385" s="21">
        <v>65.75</v>
      </c>
      <c r="D2385" s="21">
        <v>64.889999389648438</v>
      </c>
      <c r="E2385" s="21">
        <v>65.040000915527344</v>
      </c>
      <c r="F2385" s="16">
        <f>(StockData[[#This Row],[Close]]-E2386)/E2386</f>
        <v>-5.3524770972317864E-3</v>
      </c>
      <c r="G2385" s="21">
        <v>26992800</v>
      </c>
      <c r="H2385" s="21">
        <f>IF(ISNUMBER(E2385),MAX($E$2:E2385),"")</f>
        <v>542.07000732421875</v>
      </c>
      <c r="I2385" s="21">
        <f>IF(AND(ISNUMBER(E2385),ISNUMBER(H2385)),E2385/H2385-1,"")</f>
        <v>-0.88001549608586604</v>
      </c>
      <c r="L2385"/>
      <c r="M2385"/>
      <c r="N2385" s="2">
        <v>42844</v>
      </c>
      <c r="O2385" s="21">
        <v>234.52000427246097</v>
      </c>
      <c r="P2385" s="21">
        <v>234.94999694824219</v>
      </c>
      <c r="Q2385" s="21">
        <v>233.17999267578125</v>
      </c>
      <c r="R2385" s="21">
        <v>233.44000244140625</v>
      </c>
      <c r="S2385">
        <v>68699900</v>
      </c>
      <c r="T2385" s="16">
        <f>(SP500_Data[[#This Row],[Close]]-R2386)/R2386</f>
        <v>-1.8385970186803545E-3</v>
      </c>
      <c r="U2385" s="21">
        <v>55391500</v>
      </c>
    </row>
    <row r="2386" spans="1:21" x14ac:dyDescent="0.25">
      <c r="A2386" s="2">
        <v>42843</v>
      </c>
      <c r="B2386" s="21">
        <v>65.330001831054688</v>
      </c>
      <c r="C2386" s="21">
        <v>65.709999084472656</v>
      </c>
      <c r="D2386" s="21">
        <v>65.160003662109375</v>
      </c>
      <c r="E2386" s="21">
        <v>65.389999389648438</v>
      </c>
      <c r="F2386" s="16">
        <f>(StockData[[#This Row],[Close]]-E2387)/E2387</f>
        <v>-1.3745260029163673E-3</v>
      </c>
      <c r="G2386" s="21">
        <v>15155600</v>
      </c>
      <c r="H2386" s="21">
        <f>IF(ISNUMBER(E2386),MAX($E$2:E2386),"")</f>
        <v>542.07000732421875</v>
      </c>
      <c r="I2386" s="21">
        <f>IF(AND(ISNUMBER(E2386),ISNUMBER(H2386)),E2386/H2386-1,"")</f>
        <v>-0.87936982584144729</v>
      </c>
      <c r="L2386"/>
      <c r="M2386"/>
      <c r="N2386" s="2">
        <v>42843</v>
      </c>
      <c r="O2386" s="21">
        <v>233.72000122070313</v>
      </c>
      <c r="P2386" s="21">
        <v>234.49000549316409</v>
      </c>
      <c r="Q2386" s="21">
        <v>233.08000183105469</v>
      </c>
      <c r="R2386" s="21">
        <v>233.8699951171875</v>
      </c>
      <c r="S2386">
        <v>83225800</v>
      </c>
      <c r="T2386" s="16">
        <f>(SP500_Data[[#This Row],[Close]]-R2387)/R2387</f>
        <v>-2.9842357725798456E-3</v>
      </c>
      <c r="U2386" s="21">
        <v>81974300</v>
      </c>
    </row>
    <row r="2387" spans="1:21" x14ac:dyDescent="0.25">
      <c r="A2387" s="2">
        <v>42842</v>
      </c>
      <c r="B2387" s="21">
        <v>65.040000915527344</v>
      </c>
      <c r="C2387" s="21">
        <v>65.489997863769531</v>
      </c>
      <c r="D2387" s="21">
        <v>65.010002136230469</v>
      </c>
      <c r="E2387" s="21">
        <v>65.480003356933594</v>
      </c>
      <c r="F2387" s="16">
        <f>(StockData[[#This Row],[Close]]-E2388)/E2388</f>
        <v>8.1602222262421586E-3</v>
      </c>
      <c r="G2387" s="21">
        <v>16689300</v>
      </c>
      <c r="H2387" s="21">
        <f>IF(ISNUMBER(E2387),MAX($E$2:E2387),"")</f>
        <v>542.07000732421875</v>
      </c>
      <c r="I2387" s="21">
        <f>IF(AND(ISNUMBER(E2387),ISNUMBER(H2387)),E2387/H2387-1,"")</f>
        <v>-0.87920378830742207</v>
      </c>
      <c r="L2387"/>
      <c r="M2387"/>
      <c r="N2387" s="2">
        <v>42842</v>
      </c>
      <c r="O2387" s="21">
        <v>233.11000061035156</v>
      </c>
      <c r="P2387" s="21">
        <v>234.57000732421875</v>
      </c>
      <c r="Q2387" s="21">
        <v>232.8800048828125</v>
      </c>
      <c r="R2387" s="21">
        <v>234.57000732421875</v>
      </c>
      <c r="S2387">
        <v>68405400</v>
      </c>
      <c r="T2387" s="16">
        <f>(SP500_Data[[#This Row],[Close]]-R2388)/R2388</f>
        <v>8.8598893211116365E-3</v>
      </c>
      <c r="U2387" s="21">
        <v>70246000</v>
      </c>
    </row>
    <row r="2388" spans="1:21" x14ac:dyDescent="0.25">
      <c r="A2388" s="2">
        <v>42838</v>
      </c>
      <c r="B2388" s="21">
        <v>65.290000915527344</v>
      </c>
      <c r="C2388" s="21">
        <v>65.860000610351563</v>
      </c>
      <c r="D2388" s="21">
        <v>64.949996948242188</v>
      </c>
      <c r="E2388" s="21">
        <v>64.949996948242188</v>
      </c>
      <c r="F2388" s="16">
        <f>(StockData[[#This Row],[Close]]-E2389)/E2389</f>
        <v>-4.2926014760298658E-3</v>
      </c>
      <c r="G2388" s="21">
        <v>17896500</v>
      </c>
      <c r="H2388" s="21">
        <f>IF(ISNUMBER(E2388),MAX($E$2:E2388),"")</f>
        <v>542.07000732421875</v>
      </c>
      <c r="I2388" s="21">
        <f>IF(AND(ISNUMBER(E2388),ISNUMBER(H2388)),E2388/H2388-1,"")</f>
        <v>-0.88018153361989127</v>
      </c>
      <c r="L2388"/>
      <c r="M2388"/>
      <c r="N2388" s="2">
        <v>42838</v>
      </c>
      <c r="O2388" s="21">
        <v>233.63999938964844</v>
      </c>
      <c r="P2388" s="21">
        <v>234.49000549316409</v>
      </c>
      <c r="Q2388" s="21">
        <v>232.50999450683591</v>
      </c>
      <c r="R2388" s="21">
        <v>232.50999450683591</v>
      </c>
      <c r="S2388">
        <v>92880400</v>
      </c>
      <c r="T2388" s="16">
        <f>(SP500_Data[[#This Row],[Close]]-R2389)/R2389</f>
        <v>-6.494912106949218E-3</v>
      </c>
      <c r="U2388" s="21">
        <v>149158200</v>
      </c>
    </row>
    <row r="2389" spans="1:21" x14ac:dyDescent="0.25">
      <c r="A2389" s="2">
        <v>42837</v>
      </c>
      <c r="B2389" s="21">
        <v>65.419998168945313</v>
      </c>
      <c r="C2389" s="21">
        <v>65.510002136230469</v>
      </c>
      <c r="D2389" s="21">
        <v>65.110000610351563</v>
      </c>
      <c r="E2389" s="21">
        <v>65.230003356933594</v>
      </c>
      <c r="F2389" s="16">
        <f>(StockData[[#This Row],[Close]]-E2390)/E2390</f>
        <v>-3.8179594866121496E-3</v>
      </c>
      <c r="G2389" s="21">
        <v>17108500</v>
      </c>
      <c r="H2389" s="21">
        <f>IF(ISNUMBER(E2389),MAX($E$2:E2389),"")</f>
        <v>542.07000732421875</v>
      </c>
      <c r="I2389" s="21">
        <f>IF(AND(ISNUMBER(E2389),ISNUMBER(H2389)),E2389/H2389-1,"")</f>
        <v>-0.87966498334980059</v>
      </c>
      <c r="L2389"/>
      <c r="M2389"/>
      <c r="N2389" s="2">
        <v>42837</v>
      </c>
      <c r="O2389" s="21">
        <v>234.74000549316409</v>
      </c>
      <c r="P2389" s="21">
        <v>234.96000671386719</v>
      </c>
      <c r="Q2389" s="21">
        <v>233.77000427246097</v>
      </c>
      <c r="R2389" s="21">
        <v>234.02999877929688</v>
      </c>
      <c r="S2389">
        <v>81864400</v>
      </c>
      <c r="T2389" s="16">
        <f>(SP500_Data[[#This Row],[Close]]-R2390)/R2390</f>
        <v>-4.3818548030067333E-3</v>
      </c>
      <c r="U2389" s="21">
        <v>96961900</v>
      </c>
    </row>
    <row r="2390" spans="1:21" x14ac:dyDescent="0.25">
      <c r="A2390" s="2">
        <v>42836</v>
      </c>
      <c r="B2390" s="21">
        <v>65.599998474121094</v>
      </c>
      <c r="C2390" s="21">
        <v>65.610000610351563</v>
      </c>
      <c r="D2390" s="21">
        <v>64.849998474121094</v>
      </c>
      <c r="E2390" s="21">
        <v>65.480003356933594</v>
      </c>
      <c r="F2390" s="16">
        <f>(StockData[[#This Row],[Close]]-E2391)/E2391</f>
        <v>-7.6293946733715619E-4</v>
      </c>
      <c r="G2390" s="21">
        <v>18791500</v>
      </c>
      <c r="H2390" s="21">
        <f>IF(ISNUMBER(E2390),MAX($E$2:E2390),"")</f>
        <v>542.07000732421875</v>
      </c>
      <c r="I2390" s="21">
        <f>IF(AND(ISNUMBER(E2390),ISNUMBER(H2390)),E2390/H2390-1,"")</f>
        <v>-0.87920378830742207</v>
      </c>
      <c r="L2390"/>
      <c r="M2390"/>
      <c r="N2390" s="2">
        <v>42836</v>
      </c>
      <c r="O2390" s="21">
        <v>234.8999938964844</v>
      </c>
      <c r="P2390" s="21">
        <v>235.17999267578125</v>
      </c>
      <c r="Q2390" s="21">
        <v>233.33999633789065</v>
      </c>
      <c r="R2390" s="21">
        <v>235.05999755859375</v>
      </c>
      <c r="S2390">
        <v>88045300</v>
      </c>
      <c r="T2390" s="16">
        <f>(SP500_Data[[#This Row],[Close]]-R2391)/R2391</f>
        <v>-1.1897628267780445E-3</v>
      </c>
      <c r="U2390" s="21">
        <v>56515400</v>
      </c>
    </row>
    <row r="2391" spans="1:21" x14ac:dyDescent="0.25">
      <c r="A2391" s="2">
        <v>42835</v>
      </c>
      <c r="B2391" s="21">
        <v>65.610000610351563</v>
      </c>
      <c r="C2391" s="21">
        <v>65.819999694824219</v>
      </c>
      <c r="D2391" s="21">
        <v>65.360000610351563</v>
      </c>
      <c r="E2391" s="21">
        <v>65.529998779296875</v>
      </c>
      <c r="F2391" s="16">
        <f>(StockData[[#This Row],[Close]]-E2392)/E2392</f>
        <v>-2.283823465011246E-3</v>
      </c>
      <c r="G2391" s="21">
        <v>17952700</v>
      </c>
      <c r="H2391" s="21">
        <f>IF(ISNUMBER(E2391),MAX($E$2:E2391),"")</f>
        <v>542.07000732421875</v>
      </c>
      <c r="I2391" s="21">
        <f>IF(AND(ISNUMBER(E2391),ISNUMBER(H2391)),E2391/H2391-1,"")</f>
        <v>-0.87911155774367977</v>
      </c>
      <c r="L2391"/>
      <c r="M2391"/>
      <c r="N2391" s="2">
        <v>42835</v>
      </c>
      <c r="O2391" s="21">
        <v>235.36000061035156</v>
      </c>
      <c r="P2391" s="21">
        <v>236.25999450683591</v>
      </c>
      <c r="Q2391" s="21">
        <v>234.72999572753903</v>
      </c>
      <c r="R2391" s="21">
        <v>235.33999633789065</v>
      </c>
      <c r="S2391">
        <v>67615300</v>
      </c>
      <c r="T2391" s="16">
        <f>(SP500_Data[[#This Row],[Close]]-R2392)/R2392</f>
        <v>5.9523550792933905E-4</v>
      </c>
      <c r="U2391" s="21">
        <v>82381600</v>
      </c>
    </row>
    <row r="2392" spans="1:21" x14ac:dyDescent="0.25">
      <c r="A2392" s="2">
        <v>42832</v>
      </c>
      <c r="B2392" s="21">
        <v>65.849998474121094</v>
      </c>
      <c r="C2392" s="21">
        <v>65.959999084472656</v>
      </c>
      <c r="D2392" s="21">
        <v>65.44000244140625</v>
      </c>
      <c r="E2392" s="21">
        <v>65.680000305175781</v>
      </c>
      <c r="F2392" s="16">
        <f>(StockData[[#This Row],[Close]]-E2393)/E2393</f>
        <v>-7.6073405148453994E-4</v>
      </c>
      <c r="G2392" s="21">
        <v>14108500</v>
      </c>
      <c r="H2392" s="21">
        <f>IF(ISNUMBER(E2392),MAX($E$2:E2392),"")</f>
        <v>542.07000732421875</v>
      </c>
      <c r="I2392" s="21">
        <f>IF(AND(ISNUMBER(E2392),ISNUMBER(H2392)),E2392/H2392-1,"")</f>
        <v>-0.8788348379033416</v>
      </c>
      <c r="L2392"/>
      <c r="M2392"/>
      <c r="N2392" s="2">
        <v>42832</v>
      </c>
      <c r="O2392" s="21">
        <v>235.1499938964844</v>
      </c>
      <c r="P2392" s="21">
        <v>236</v>
      </c>
      <c r="Q2392" s="21">
        <v>234.63999938964844</v>
      </c>
      <c r="R2392" s="21">
        <v>235.19999694824219</v>
      </c>
      <c r="S2392">
        <v>74412300</v>
      </c>
      <c r="T2392" s="16">
        <f>(SP500_Data[[#This Row],[Close]]-R2393)/R2393</f>
        <v>-1.0193913127561763E-3</v>
      </c>
      <c r="U2392" s="21">
        <v>74615900</v>
      </c>
    </row>
    <row r="2393" spans="1:21" x14ac:dyDescent="0.25">
      <c r="A2393" s="2">
        <v>42831</v>
      </c>
      <c r="B2393" s="21">
        <v>65.599998474121094</v>
      </c>
      <c r="C2393" s="21">
        <v>66.05999755859375</v>
      </c>
      <c r="D2393" s="21">
        <v>65.480003356933594</v>
      </c>
      <c r="E2393" s="21">
        <v>65.730003356933594</v>
      </c>
      <c r="F2393" s="16">
        <f>(StockData[[#This Row],[Close]]-E2394)/E2394</f>
        <v>2.5931330791753365E-3</v>
      </c>
      <c r="G2393" s="21">
        <v>18103500</v>
      </c>
      <c r="H2393" s="21">
        <f>IF(ISNUMBER(E2393),MAX($E$2:E2393),"")</f>
        <v>542.07000732421875</v>
      </c>
      <c r="I2393" s="21">
        <f>IF(AND(ISNUMBER(E2393),ISNUMBER(H2393)),E2393/H2393-1,"")</f>
        <v>-0.87874259326504356</v>
      </c>
      <c r="L2393"/>
      <c r="M2393"/>
      <c r="N2393" s="2">
        <v>42831</v>
      </c>
      <c r="O2393" s="21">
        <v>234.94000244140625</v>
      </c>
      <c r="P2393" s="21">
        <v>236.03999328613281</v>
      </c>
      <c r="Q2393" s="21">
        <v>234.42999267578125</v>
      </c>
      <c r="R2393" s="21">
        <v>235.44000244140625</v>
      </c>
      <c r="S2393">
        <v>69135800</v>
      </c>
      <c r="T2393" s="16">
        <f>(SP500_Data[[#This Row],[Close]]-R2394)/R2394</f>
        <v>2.8111579586888335E-3</v>
      </c>
      <c r="U2393" s="21">
        <v>62115200</v>
      </c>
    </row>
    <row r="2394" spans="1:21" x14ac:dyDescent="0.25">
      <c r="A2394" s="2">
        <v>42830</v>
      </c>
      <c r="B2394" s="21">
        <v>66.300003051757813</v>
      </c>
      <c r="C2394" s="21">
        <v>66.349998474121094</v>
      </c>
      <c r="D2394" s="21">
        <v>65.44000244140625</v>
      </c>
      <c r="E2394" s="21">
        <v>65.55999755859375</v>
      </c>
      <c r="F2394" s="16">
        <f>(StockData[[#This Row],[Close]]-E2395)/E2395</f>
        <v>-2.5864261320155632E-3</v>
      </c>
      <c r="G2394" s="21">
        <v>21448600</v>
      </c>
      <c r="H2394" s="21">
        <f>IF(ISNUMBER(E2394),MAX($E$2:E2394),"")</f>
        <v>542.07000732421875</v>
      </c>
      <c r="I2394" s="21">
        <f>IF(AND(ISNUMBER(E2394),ISNUMBER(H2394)),E2394/H2394-1,"")</f>
        <v>-0.87905621659052335</v>
      </c>
      <c r="L2394"/>
      <c r="M2394"/>
      <c r="N2394" s="2">
        <v>42830</v>
      </c>
      <c r="O2394" s="21">
        <v>236.25999450683591</v>
      </c>
      <c r="P2394" s="21">
        <v>237.38999938964844</v>
      </c>
      <c r="Q2394" s="21">
        <v>234.53999328613281</v>
      </c>
      <c r="R2394" s="21">
        <v>234.77999877929688</v>
      </c>
      <c r="S2394">
        <v>108800600</v>
      </c>
      <c r="T2394" s="16">
        <f>(SP500_Data[[#This Row],[Close]]-R2395)/R2395</f>
        <v>-2.9726386994336756E-3</v>
      </c>
      <c r="U2394" s="21">
        <v>88946100</v>
      </c>
    </row>
    <row r="2395" spans="1:21" x14ac:dyDescent="0.25">
      <c r="A2395" s="2">
        <v>42829</v>
      </c>
      <c r="B2395" s="21">
        <v>65.389999389648438</v>
      </c>
      <c r="C2395" s="21">
        <v>65.80999755859375</v>
      </c>
      <c r="D2395" s="21">
        <v>65.279998779296875</v>
      </c>
      <c r="E2395" s="21">
        <v>65.730003356933594</v>
      </c>
      <c r="F2395" s="16">
        <f>(StockData[[#This Row],[Close]]-E2396)/E2396</f>
        <v>2.74599995111601E-3</v>
      </c>
      <c r="G2395" s="21">
        <v>12997400</v>
      </c>
      <c r="H2395" s="21">
        <f>IF(ISNUMBER(E2395),MAX($E$2:E2395),"")</f>
        <v>542.07000732421875</v>
      </c>
      <c r="I2395" s="21">
        <f>IF(AND(ISNUMBER(E2395),ISNUMBER(H2395)),E2395/H2395-1,"")</f>
        <v>-0.87874259326504356</v>
      </c>
      <c r="L2395"/>
      <c r="M2395"/>
      <c r="N2395" s="2">
        <v>42829</v>
      </c>
      <c r="O2395" s="21">
        <v>235</v>
      </c>
      <c r="P2395" s="21">
        <v>235.58000183105469</v>
      </c>
      <c r="Q2395" s="21">
        <v>234.55999755859375</v>
      </c>
      <c r="R2395" s="21">
        <v>235.47999572753903</v>
      </c>
      <c r="S2395">
        <v>56466200</v>
      </c>
      <c r="T2395" s="16">
        <f>(SP500_Data[[#This Row],[Close]]-R2396)/R2396</f>
        <v>6.3737685512801044E-4</v>
      </c>
      <c r="U2395" s="21">
        <v>77204100</v>
      </c>
    </row>
    <row r="2396" spans="1:21" x14ac:dyDescent="0.25">
      <c r="A2396" s="2">
        <v>42828</v>
      </c>
      <c r="B2396" s="21">
        <v>65.80999755859375</v>
      </c>
      <c r="C2396" s="21">
        <v>65.94000244140625</v>
      </c>
      <c r="D2396" s="21">
        <v>65.19000244140625</v>
      </c>
      <c r="E2396" s="21">
        <v>65.550003051757813</v>
      </c>
      <c r="F2396" s="16">
        <f>(StockData[[#This Row],[Close]]-E2397)/E2397</f>
        <v>-4.7069170318991167E-3</v>
      </c>
      <c r="G2396" s="21">
        <v>20400900</v>
      </c>
      <c r="H2396" s="21">
        <f>IF(ISNUMBER(E2396),MAX($E$2:E2396),"")</f>
        <v>542.07000732421875</v>
      </c>
      <c r="I2396" s="21">
        <f>IF(AND(ISNUMBER(E2396),ISNUMBER(H2396)),E2396/H2396-1,"")</f>
        <v>-0.87907465425853837</v>
      </c>
      <c r="L2396"/>
      <c r="M2396"/>
      <c r="N2396" s="2">
        <v>42828</v>
      </c>
      <c r="O2396" s="21">
        <v>235.80000305175781</v>
      </c>
      <c r="P2396" s="21">
        <v>236.02999877929688</v>
      </c>
      <c r="Q2396" s="21">
        <v>233.91000366210935</v>
      </c>
      <c r="R2396" s="21">
        <v>235.33000183105469</v>
      </c>
      <c r="S2396">
        <v>85546500</v>
      </c>
      <c r="T2396" s="16">
        <f>(SP500_Data[[#This Row],[Close]]-R2397)/R2397</f>
        <v>-1.7392197020258938E-3</v>
      </c>
      <c r="U2396" s="21">
        <v>84722400</v>
      </c>
    </row>
    <row r="2397" spans="1:21" x14ac:dyDescent="0.25">
      <c r="A2397" s="2">
        <v>42825</v>
      </c>
      <c r="B2397" s="21">
        <v>65.650001525878906</v>
      </c>
      <c r="C2397" s="21">
        <v>66.19000244140625</v>
      </c>
      <c r="D2397" s="21">
        <v>65.449996948242188</v>
      </c>
      <c r="E2397" s="21">
        <v>65.860000610351563</v>
      </c>
      <c r="F2397" s="16">
        <f>(StockData[[#This Row],[Close]]-E2398)/E2398</f>
        <v>2.2827808243624185E-3</v>
      </c>
      <c r="G2397" s="21">
        <v>21040300</v>
      </c>
      <c r="H2397" s="21">
        <f>IF(ISNUMBER(E2397),MAX($E$2:E2397),"")</f>
        <v>542.07000732421875</v>
      </c>
      <c r="I2397" s="21">
        <f>IF(AND(ISNUMBER(E2397),ISNUMBER(H2397)),E2397/H2397-1,"")</f>
        <v>-0.87850277690984679</v>
      </c>
      <c r="L2397"/>
      <c r="M2397"/>
      <c r="N2397" s="2">
        <v>42825</v>
      </c>
      <c r="O2397" s="21">
        <v>235.8999938964844</v>
      </c>
      <c r="P2397" s="21">
        <v>236.50999450683591</v>
      </c>
      <c r="Q2397" s="21">
        <v>235.67999267578125</v>
      </c>
      <c r="R2397" s="21">
        <v>235.74000549316409</v>
      </c>
      <c r="S2397">
        <v>73733100</v>
      </c>
      <c r="T2397" s="16">
        <f>(SP500_Data[[#This Row],[Close]]-R2398)/R2398</f>
        <v>-2.3275966337800848E-3</v>
      </c>
      <c r="U2397" s="21">
        <v>86785800</v>
      </c>
    </row>
    <row r="2398" spans="1:21" x14ac:dyDescent="0.25">
      <c r="A2398" s="2">
        <v>42824</v>
      </c>
      <c r="B2398" s="21">
        <v>65.419998168945313</v>
      </c>
      <c r="C2398" s="21">
        <v>65.980003356933594</v>
      </c>
      <c r="D2398" s="21">
        <v>65.360000610351563</v>
      </c>
      <c r="E2398" s="21">
        <v>65.709999084472656</v>
      </c>
      <c r="F2398" s="16">
        <f>(StockData[[#This Row],[Close]]-E2399)/E2399</f>
        <v>3.665768432789312E-3</v>
      </c>
      <c r="G2398" s="21">
        <v>15122800</v>
      </c>
      <c r="H2398" s="21">
        <f>IF(ISNUMBER(E2398),MAX($E$2:E2398),"")</f>
        <v>542.07000732421875</v>
      </c>
      <c r="I2398" s="21">
        <f>IF(AND(ISNUMBER(E2398),ISNUMBER(H2398)),E2398/H2398-1,"")</f>
        <v>-0.87877949675018507</v>
      </c>
      <c r="L2398"/>
      <c r="M2398"/>
      <c r="N2398" s="2">
        <v>42824</v>
      </c>
      <c r="O2398" s="21">
        <v>235.47000122070313</v>
      </c>
      <c r="P2398" s="21">
        <v>236.52000427246097</v>
      </c>
      <c r="Q2398" s="21">
        <v>235.27000427246097</v>
      </c>
      <c r="R2398" s="21">
        <v>236.28999328613281</v>
      </c>
      <c r="S2398">
        <v>56737900</v>
      </c>
      <c r="T2398" s="16">
        <f>(SP500_Data[[#This Row],[Close]]-R2399)/R2399</f>
        <v>3.1841726304581478E-3</v>
      </c>
      <c r="U2398" s="21">
        <v>71109000</v>
      </c>
    </row>
    <row r="2399" spans="1:21" x14ac:dyDescent="0.25">
      <c r="A2399" s="2">
        <v>42823</v>
      </c>
      <c r="B2399" s="21">
        <v>65.120002746582031</v>
      </c>
      <c r="C2399" s="21">
        <v>65.5</v>
      </c>
      <c r="D2399" s="21">
        <v>64.949996948242188</v>
      </c>
      <c r="E2399" s="21">
        <v>65.470001220703125</v>
      </c>
      <c r="F2399" s="16">
        <f>(StockData[[#This Row],[Close]]-E2400)/E2400</f>
        <v>2.7569352527451623E-3</v>
      </c>
      <c r="G2399" s="21">
        <v>13618400</v>
      </c>
      <c r="H2399" s="21">
        <f>IF(ISNUMBER(E2399),MAX($E$2:E2399),"")</f>
        <v>542.07000732421875</v>
      </c>
      <c r="I2399" s="21">
        <f>IF(AND(ISNUMBER(E2399),ISNUMBER(H2399)),E2399/H2399-1,"")</f>
        <v>-0.87922224004999283</v>
      </c>
      <c r="L2399"/>
      <c r="M2399"/>
      <c r="N2399" s="2">
        <v>42823</v>
      </c>
      <c r="O2399" s="21">
        <v>234.99000549316409</v>
      </c>
      <c r="P2399" s="21">
        <v>235.80999755859375</v>
      </c>
      <c r="Q2399" s="21">
        <v>234.72999572753903</v>
      </c>
      <c r="R2399" s="21">
        <v>235.53999328613281</v>
      </c>
      <c r="S2399">
        <v>61950400</v>
      </c>
      <c r="T2399" s="16">
        <f>(SP500_Data[[#This Row],[Close]]-R2400)/R2400</f>
        <v>9.3483747691274995E-4</v>
      </c>
      <c r="U2399" s="21">
        <v>55182100</v>
      </c>
    </row>
    <row r="2400" spans="1:21" x14ac:dyDescent="0.25">
      <c r="A2400" s="2">
        <v>42822</v>
      </c>
      <c r="B2400" s="21">
        <v>64.959999084472656</v>
      </c>
      <c r="C2400" s="21">
        <v>65.470001220703125</v>
      </c>
      <c r="D2400" s="21">
        <v>64.650001525878906</v>
      </c>
      <c r="E2400" s="21">
        <v>65.290000915527344</v>
      </c>
      <c r="F2400" s="16">
        <f>(StockData[[#This Row],[Close]]-E2401)/E2401</f>
        <v>2.9186243603643216E-3</v>
      </c>
      <c r="G2400" s="21">
        <v>20080400</v>
      </c>
      <c r="H2400" s="21">
        <f>IF(ISNUMBER(E2400),MAX($E$2:E2400),"")</f>
        <v>542.07000732421875</v>
      </c>
      <c r="I2400" s="21">
        <f>IF(AND(ISNUMBER(E2400),ISNUMBER(H2400)),E2400/H2400-1,"")</f>
        <v>-0.87955430104348753</v>
      </c>
      <c r="L2400"/>
      <c r="M2400"/>
      <c r="N2400" s="2">
        <v>42822</v>
      </c>
      <c r="O2400" s="21">
        <v>233.27000427246097</v>
      </c>
      <c r="P2400" s="21">
        <v>235.80999755859375</v>
      </c>
      <c r="Q2400" s="21">
        <v>233.13999938964844</v>
      </c>
      <c r="R2400" s="21">
        <v>235.32000732421875</v>
      </c>
      <c r="S2400">
        <v>93483900</v>
      </c>
      <c r="T2400" s="16">
        <f>(SP500_Data[[#This Row],[Close]]-R2401)/R2401</f>
        <v>7.2768266525238857E-3</v>
      </c>
      <c r="U2400" s="21">
        <v>66015900</v>
      </c>
    </row>
    <row r="2401" spans="1:21" x14ac:dyDescent="0.25">
      <c r="A2401" s="2">
        <v>42821</v>
      </c>
      <c r="B2401" s="21">
        <v>64.629997253417969</v>
      </c>
      <c r="C2401" s="21">
        <v>65.220001220703125</v>
      </c>
      <c r="D2401" s="21">
        <v>64.349998474121094</v>
      </c>
      <c r="E2401" s="21">
        <v>65.099998474121094</v>
      </c>
      <c r="F2401" s="16">
        <f>(StockData[[#This Row],[Close]]-E2402)/E2402</f>
        <v>1.8466468296157159E-3</v>
      </c>
      <c r="G2401" s="21">
        <v>18614700</v>
      </c>
      <c r="H2401" s="21">
        <f>IF(ISNUMBER(E2401),MAX($E$2:E2401),"")</f>
        <v>542.07000732421875</v>
      </c>
      <c r="I2401" s="21">
        <f>IF(AND(ISNUMBER(E2401),ISNUMBER(H2401)),E2401/H2401-1,"")</f>
        <v>-0.8799048137795531</v>
      </c>
      <c r="L2401"/>
      <c r="M2401"/>
      <c r="N2401" s="2">
        <v>42821</v>
      </c>
      <c r="O2401" s="21">
        <v>231.92999267578125</v>
      </c>
      <c r="P2401" s="21">
        <v>233.91999816894531</v>
      </c>
      <c r="Q2401" s="21">
        <v>231.61000061035156</v>
      </c>
      <c r="R2401" s="21">
        <v>233.6199951171875</v>
      </c>
      <c r="S2401">
        <v>87454500</v>
      </c>
      <c r="T2401" s="16">
        <f>(SP500_Data[[#This Row],[Close]]-R2402)/R2402</f>
        <v>-1.0262785108084828E-3</v>
      </c>
      <c r="U2401" s="21">
        <v>65955200</v>
      </c>
    </row>
    <row r="2402" spans="1:21" x14ac:dyDescent="0.25">
      <c r="A2402" s="2">
        <v>42818</v>
      </c>
      <c r="B2402" s="21">
        <v>65.360000610351563</v>
      </c>
      <c r="C2402" s="21">
        <v>65.449996948242188</v>
      </c>
      <c r="D2402" s="21">
        <v>64.760002136230469</v>
      </c>
      <c r="E2402" s="21">
        <v>64.980003356933594</v>
      </c>
      <c r="F2402" s="16">
        <f>(StockData[[#This Row],[Close]]-E2403)/E2403</f>
        <v>1.6957084275344566E-3</v>
      </c>
      <c r="G2402" s="21">
        <v>22617100</v>
      </c>
      <c r="H2402" s="21">
        <f>IF(ISNUMBER(E2402),MAX($E$2:E2402),"")</f>
        <v>542.07000732421875</v>
      </c>
      <c r="I2402" s="21">
        <f>IF(AND(ISNUMBER(E2402),ISNUMBER(H2402)),E2402/H2402-1,"")</f>
        <v>-0.88012617839217899</v>
      </c>
      <c r="L2402"/>
      <c r="M2402"/>
      <c r="N2402" s="2">
        <v>42818</v>
      </c>
      <c r="O2402" s="21">
        <v>234.3800048828125</v>
      </c>
      <c r="P2402" s="21">
        <v>235.03999328613281</v>
      </c>
      <c r="Q2402" s="21">
        <v>232.96000671386719</v>
      </c>
      <c r="R2402" s="21">
        <v>233.86000061035156</v>
      </c>
      <c r="S2402">
        <v>112504900</v>
      </c>
      <c r="T2402" s="16">
        <f>(SP500_Data[[#This Row],[Close]]-R2403)/R2403</f>
        <v>-7.2639477772945722E-4</v>
      </c>
      <c r="U2402" s="21">
        <v>51566200</v>
      </c>
    </row>
    <row r="2403" spans="1:21" x14ac:dyDescent="0.25">
      <c r="A2403" s="2">
        <v>42817</v>
      </c>
      <c r="B2403" s="21">
        <v>64.94000244140625</v>
      </c>
      <c r="C2403" s="21">
        <v>65.239997863769531</v>
      </c>
      <c r="D2403" s="21">
        <v>64.769996643066406</v>
      </c>
      <c r="E2403" s="21">
        <v>64.870002746582031</v>
      </c>
      <c r="F2403" s="16">
        <f>(StockData[[#This Row],[Close]]-E2404)/E2404</f>
        <v>-2.4603419301582473E-3</v>
      </c>
      <c r="G2403" s="21">
        <v>19269200</v>
      </c>
      <c r="H2403" s="21">
        <f>IF(ISNUMBER(E2403),MAX($E$2:E2403),"")</f>
        <v>542.07000732421875</v>
      </c>
      <c r="I2403" s="21">
        <f>IF(AND(ISNUMBER(E2403),ISNUMBER(H2403)),E2403/H2403-1,"")</f>
        <v>-0.8803291053367901</v>
      </c>
      <c r="L2403"/>
      <c r="M2403"/>
      <c r="N2403" s="2">
        <v>42817</v>
      </c>
      <c r="O2403" s="21">
        <v>234.27999877929688</v>
      </c>
      <c r="P2403" s="21">
        <v>235.33999633789065</v>
      </c>
      <c r="Q2403" s="21">
        <v>233.6000061035156</v>
      </c>
      <c r="R2403" s="21">
        <v>234.02999877929688</v>
      </c>
      <c r="S2403">
        <v>100410300</v>
      </c>
      <c r="T2403" s="16">
        <f>(SP500_Data[[#This Row],[Close]]-R2404)/R2404</f>
        <v>-1.0670992031014655E-3</v>
      </c>
      <c r="U2403" s="21">
        <v>57931200</v>
      </c>
    </row>
    <row r="2404" spans="1:21" x14ac:dyDescent="0.25">
      <c r="A2404" s="2">
        <v>42816</v>
      </c>
      <c r="B2404" s="21">
        <v>64.120002746582031</v>
      </c>
      <c r="C2404" s="21">
        <v>65.139999389648438</v>
      </c>
      <c r="D2404" s="21">
        <v>64.120002746582031</v>
      </c>
      <c r="E2404" s="21">
        <v>65.029998779296875</v>
      </c>
      <c r="F2404" s="16">
        <f>(StockData[[#This Row],[Close]]-E2405)/E2405</f>
        <v>1.2770591909609793E-2</v>
      </c>
      <c r="G2404" s="21">
        <v>20680000</v>
      </c>
      <c r="H2404" s="21">
        <f>IF(ISNUMBER(E2404),MAX($E$2:E2404),"")</f>
        <v>542.07000732421875</v>
      </c>
      <c r="I2404" s="21">
        <f>IF(AND(ISNUMBER(E2404),ISNUMBER(H2404)),E2404/H2404-1,"")</f>
        <v>-0.8800339478284368</v>
      </c>
      <c r="L2404"/>
      <c r="M2404"/>
      <c r="N2404" s="2">
        <v>42816</v>
      </c>
      <c r="O2404" s="21">
        <v>233.77000427246097</v>
      </c>
      <c r="P2404" s="21">
        <v>234.61000061035156</v>
      </c>
      <c r="Q2404" s="21">
        <v>233.05000305175781</v>
      </c>
      <c r="R2404" s="21">
        <v>234.27999877929688</v>
      </c>
      <c r="S2404">
        <v>97569200</v>
      </c>
      <c r="T2404" s="16">
        <f>(SP500_Data[[#This Row],[Close]]-R2405)/R2405</f>
        <v>2.3531556146476978E-3</v>
      </c>
      <c r="U2404" s="21">
        <v>57790100</v>
      </c>
    </row>
    <row r="2405" spans="1:21" x14ac:dyDescent="0.25">
      <c r="A2405" s="2">
        <v>42815</v>
      </c>
      <c r="B2405" s="21">
        <v>65.19000244140625</v>
      </c>
      <c r="C2405" s="21">
        <v>65.5</v>
      </c>
      <c r="D2405" s="21">
        <v>64.129997253417969</v>
      </c>
      <c r="E2405" s="21">
        <v>64.209999084472656</v>
      </c>
      <c r="F2405" s="16">
        <f>(StockData[[#This Row],[Close]]-E2406)/E2406</f>
        <v>-1.1088883679640633E-2</v>
      </c>
      <c r="G2405" s="21">
        <v>26640500</v>
      </c>
      <c r="H2405" s="21">
        <f>IF(ISNUMBER(E2405),MAX($E$2:E2405),"")</f>
        <v>542.07000732421875</v>
      </c>
      <c r="I2405" s="21">
        <f>IF(AND(ISNUMBER(E2405),ISNUMBER(H2405)),E2405/H2405-1,"")</f>
        <v>-0.88154666700445605</v>
      </c>
      <c r="L2405"/>
      <c r="M2405"/>
      <c r="N2405" s="2">
        <v>42815</v>
      </c>
      <c r="O2405" s="21">
        <v>237.47000122070313</v>
      </c>
      <c r="P2405" s="21">
        <v>237.61000061035156</v>
      </c>
      <c r="Q2405" s="21">
        <v>233.58000183105469</v>
      </c>
      <c r="R2405" s="21">
        <v>233.72999572753903</v>
      </c>
      <c r="S2405">
        <v>131809300</v>
      </c>
      <c r="T2405" s="16">
        <f>(SP500_Data[[#This Row],[Close]]-R2406)/R2406</f>
        <v>-1.2839500317040453E-2</v>
      </c>
      <c r="U2405" s="21">
        <v>80563200</v>
      </c>
    </row>
    <row r="2406" spans="1:21" x14ac:dyDescent="0.25">
      <c r="A2406" s="2">
        <v>42814</v>
      </c>
      <c r="B2406" s="21">
        <v>64.910003662109375</v>
      </c>
      <c r="C2406" s="21">
        <v>65.180000305175781</v>
      </c>
      <c r="D2406" s="21">
        <v>64.720001220703125</v>
      </c>
      <c r="E2406" s="21">
        <v>64.930000305175781</v>
      </c>
      <c r="F2406" s="16">
        <f>(StockData[[#This Row],[Close]]-E2407)/E2407</f>
        <v>9.2488910210368751E-4</v>
      </c>
      <c r="G2406" s="21">
        <v>14598100</v>
      </c>
      <c r="H2406" s="21">
        <f>IF(ISNUMBER(E2406),MAX($E$2:E2406),"")</f>
        <v>542.07000732421875</v>
      </c>
      <c r="I2406" s="21">
        <f>IF(AND(ISNUMBER(E2406),ISNUMBER(H2406)),E2406/H2406-1,"")</f>
        <v>-0.88021842303047704</v>
      </c>
      <c r="L2406"/>
      <c r="M2406"/>
      <c r="N2406" s="2">
        <v>42814</v>
      </c>
      <c r="O2406" s="21">
        <v>237.02999877929688</v>
      </c>
      <c r="P2406" s="21">
        <v>237.36000061035156</v>
      </c>
      <c r="Q2406" s="21">
        <v>236.32000732421875</v>
      </c>
      <c r="R2406" s="21">
        <v>236.77000427246097</v>
      </c>
      <c r="S2406">
        <v>52537000</v>
      </c>
      <c r="T2406" s="16">
        <f>(SP500_Data[[#This Row],[Close]]-R2407)/R2407</f>
        <v>-1.0968843951182521E-3</v>
      </c>
      <c r="U2406" s="21">
        <v>69657600</v>
      </c>
    </row>
    <row r="2407" spans="1:21" x14ac:dyDescent="0.25">
      <c r="A2407" s="2">
        <v>42811</v>
      </c>
      <c r="B2407" s="21">
        <v>64.910003662109375</v>
      </c>
      <c r="C2407" s="21">
        <v>65.239997863769531</v>
      </c>
      <c r="D2407" s="21">
        <v>64.680000305175781</v>
      </c>
      <c r="E2407" s="21">
        <v>64.870002746582031</v>
      </c>
      <c r="F2407" s="16">
        <f>(StockData[[#This Row],[Close]]-E2408)/E2408</f>
        <v>3.5582202831893417E-3</v>
      </c>
      <c r="G2407" s="21">
        <v>49219700</v>
      </c>
      <c r="H2407" s="21">
        <f>IF(ISNUMBER(E2407),MAX($E$2:E2407),"")</f>
        <v>542.07000732421875</v>
      </c>
      <c r="I2407" s="21">
        <f>IF(AND(ISNUMBER(E2407),ISNUMBER(H2407)),E2407/H2407-1,"")</f>
        <v>-0.8803291053367901</v>
      </c>
      <c r="L2407"/>
      <c r="M2407"/>
      <c r="N2407" s="2">
        <v>42811</v>
      </c>
      <c r="O2407" s="21">
        <v>237.75</v>
      </c>
      <c r="P2407" s="21">
        <v>237.97000122070313</v>
      </c>
      <c r="Q2407" s="21">
        <v>237.02999877929688</v>
      </c>
      <c r="R2407" s="21">
        <v>237.02999877929688</v>
      </c>
      <c r="S2407">
        <v>89002100</v>
      </c>
      <c r="T2407" s="16">
        <f>(SP500_Data[[#This Row],[Close]]-R2408)/R2408</f>
        <v>-6.080161750332996E-3</v>
      </c>
      <c r="U2407" s="21">
        <v>79117700</v>
      </c>
    </row>
    <row r="2408" spans="1:21" x14ac:dyDescent="0.25">
      <c r="A2408" s="2">
        <v>42810</v>
      </c>
      <c r="B2408" s="21">
        <v>64.75</v>
      </c>
      <c r="C2408" s="21">
        <v>64.760002136230469</v>
      </c>
      <c r="D2408" s="21">
        <v>64.300003051757813</v>
      </c>
      <c r="E2408" s="21">
        <v>64.639999389648438</v>
      </c>
      <c r="F2408" s="16">
        <f>(StockData[[#This Row],[Close]]-E2409)/E2409</f>
        <v>-1.6988511251206564E-3</v>
      </c>
      <c r="G2408" s="21">
        <v>20674300</v>
      </c>
      <c r="H2408" s="21">
        <f>IF(ISNUMBER(E2408),MAX($E$2:E2408),"")</f>
        <v>542.07000732421875</v>
      </c>
      <c r="I2408" s="21">
        <f>IF(AND(ISNUMBER(E2408),ISNUMBER(H2408)),E2408/H2408-1,"")</f>
        <v>-0.88075341096858273</v>
      </c>
      <c r="L2408"/>
      <c r="M2408"/>
      <c r="N2408" s="2">
        <v>42810</v>
      </c>
      <c r="O2408" s="21">
        <v>239.11000061035156</v>
      </c>
      <c r="P2408" s="21">
        <v>239.19999694824219</v>
      </c>
      <c r="Q2408" s="21">
        <v>238.1000061035156</v>
      </c>
      <c r="R2408" s="21">
        <v>238.47999572753903</v>
      </c>
      <c r="S2408">
        <v>78344000</v>
      </c>
      <c r="T2408" s="16">
        <f>(SP500_Data[[#This Row],[Close]]-R2409)/R2409</f>
        <v>-1.9669438238367424E-3</v>
      </c>
      <c r="U2408" s="21">
        <v>75880800</v>
      </c>
    </row>
    <row r="2409" spans="1:21" x14ac:dyDescent="0.25">
      <c r="A2409" s="2">
        <v>42809</v>
      </c>
      <c r="B2409" s="21">
        <v>64.550003051757813</v>
      </c>
      <c r="C2409" s="21">
        <v>64.919998168945313</v>
      </c>
      <c r="D2409" s="21">
        <v>64.25</v>
      </c>
      <c r="E2409" s="21">
        <v>64.75</v>
      </c>
      <c r="F2409" s="16">
        <f>(StockData[[#This Row],[Close]]-E2410)/E2410</f>
        <v>5.2786262779027822E-3</v>
      </c>
      <c r="G2409" s="21">
        <v>24833800</v>
      </c>
      <c r="H2409" s="21">
        <f>IF(ISNUMBER(E2409),MAX($E$2:E2409),"")</f>
        <v>542.07000732421875</v>
      </c>
      <c r="I2409" s="21">
        <f>IF(AND(ISNUMBER(E2409),ISNUMBER(H2409)),E2409/H2409-1,"")</f>
        <v>-0.88055048402397174</v>
      </c>
      <c r="L2409"/>
      <c r="M2409"/>
      <c r="N2409" s="2">
        <v>42809</v>
      </c>
      <c r="O2409" s="21">
        <v>237.55999755859375</v>
      </c>
      <c r="P2409" s="21">
        <v>239.44000244140625</v>
      </c>
      <c r="Q2409" s="21">
        <v>237.28999328613281</v>
      </c>
      <c r="R2409" s="21">
        <v>238.94999694824219</v>
      </c>
      <c r="S2409">
        <v>96081800</v>
      </c>
      <c r="T2409" s="16">
        <f>(SP500_Data[[#This Row],[Close]]-R2410)/R2410</f>
        <v>8.6534533751552196E-3</v>
      </c>
      <c r="U2409" s="21">
        <v>79737300</v>
      </c>
    </row>
    <row r="2410" spans="1:21" x14ac:dyDescent="0.25">
      <c r="A2410" s="2">
        <v>42808</v>
      </c>
      <c r="B2410" s="21">
        <v>64.529998779296875</v>
      </c>
      <c r="C2410" s="21">
        <v>64.550003051757813</v>
      </c>
      <c r="D2410" s="21">
        <v>64.150001525878906</v>
      </c>
      <c r="E2410" s="21">
        <v>64.410003662109375</v>
      </c>
      <c r="F2410" s="16">
        <f>(StockData[[#This Row],[Close]]-E2411)/E2411</f>
        <v>-4.6359979386132611E-3</v>
      </c>
      <c r="G2410" s="21">
        <v>14280200</v>
      </c>
      <c r="H2410" s="21">
        <f>IF(ISNUMBER(E2410),MAX($E$2:E2410),"")</f>
        <v>542.07000732421875</v>
      </c>
      <c r="I2410" s="21">
        <f>IF(AND(ISNUMBER(E2410),ISNUMBER(H2410)),E2410/H2410-1,"")</f>
        <v>-0.88117770252581973</v>
      </c>
      <c r="L2410"/>
      <c r="M2410"/>
      <c r="N2410" s="2">
        <v>42808</v>
      </c>
      <c r="O2410" s="21">
        <v>237.17999267578125</v>
      </c>
      <c r="P2410" s="21">
        <v>237.24000549316409</v>
      </c>
      <c r="Q2410" s="21">
        <v>236.19000244140625</v>
      </c>
      <c r="R2410" s="21">
        <v>236.8999938964844</v>
      </c>
      <c r="S2410">
        <v>59880800</v>
      </c>
      <c r="T2410" s="16">
        <f>(SP500_Data[[#This Row],[Close]]-R2411)/R2411</f>
        <v>-3.8265996865213025E-3</v>
      </c>
      <c r="U2410" s="21">
        <v>59711100</v>
      </c>
    </row>
    <row r="2411" spans="1:21" x14ac:dyDescent="0.25">
      <c r="A2411" s="2">
        <v>42807</v>
      </c>
      <c r="B2411" s="21">
        <v>65.010002136230469</v>
      </c>
      <c r="C2411" s="21">
        <v>65.19000244140625</v>
      </c>
      <c r="D2411" s="21">
        <v>64.569999694824219</v>
      </c>
      <c r="E2411" s="21">
        <v>64.709999084472656</v>
      </c>
      <c r="F2411" s="16">
        <f>(StockData[[#This Row],[Close]]-E2412)/E2412</f>
        <v>-3.3882830689835682E-3</v>
      </c>
      <c r="G2411" s="21">
        <v>20100000</v>
      </c>
      <c r="H2411" s="21">
        <f>IF(ISNUMBER(E2411),MAX($E$2:E2411),"")</f>
        <v>542.07000732421875</v>
      </c>
      <c r="I2411" s="21">
        <f>IF(AND(ISNUMBER(E2411),ISNUMBER(H2411)),E2411/H2411-1,"")</f>
        <v>-0.88062427691969902</v>
      </c>
      <c r="L2411"/>
      <c r="M2411"/>
      <c r="N2411" s="2">
        <v>42807</v>
      </c>
      <c r="O2411" s="21">
        <v>237.6199951171875</v>
      </c>
      <c r="P2411" s="21">
        <v>237.86000061035156</v>
      </c>
      <c r="Q2411" s="21">
        <v>237.24000549316409</v>
      </c>
      <c r="R2411" s="21">
        <v>237.80999755859375</v>
      </c>
      <c r="S2411">
        <v>57256800</v>
      </c>
      <c r="T2411" s="16">
        <f>(SP500_Data[[#This Row],[Close]]-R2412)/R2412</f>
        <v>5.0483872251665444E-4</v>
      </c>
      <c r="U2411" s="21">
        <v>59970700</v>
      </c>
    </row>
    <row r="2412" spans="1:21" x14ac:dyDescent="0.25">
      <c r="A2412" s="2">
        <v>42804</v>
      </c>
      <c r="B2412" s="21">
        <v>65.110000610351563</v>
      </c>
      <c r="C2412" s="21">
        <v>65.260002136230469</v>
      </c>
      <c r="D2412" s="21">
        <v>64.75</v>
      </c>
      <c r="E2412" s="21">
        <v>64.930000305175781</v>
      </c>
      <c r="F2412" s="16">
        <f>(StockData[[#This Row],[Close]]-E2413)/E2413</f>
        <v>3.0897101478485358E-3</v>
      </c>
      <c r="G2412" s="21">
        <v>19538200</v>
      </c>
      <c r="H2412" s="21">
        <f>IF(ISNUMBER(E2412),MAX($E$2:E2412),"")</f>
        <v>542.07000732421875</v>
      </c>
      <c r="I2412" s="21">
        <f>IF(AND(ISNUMBER(E2412),ISNUMBER(H2412)),E2412/H2412-1,"")</f>
        <v>-0.88021842303047704</v>
      </c>
      <c r="L2412"/>
      <c r="M2412"/>
      <c r="N2412" s="2">
        <v>42804</v>
      </c>
      <c r="O2412" s="21">
        <v>237.97000122070313</v>
      </c>
      <c r="P2412" s="21">
        <v>238.02000427246097</v>
      </c>
      <c r="Q2412" s="21">
        <v>236.58999633789065</v>
      </c>
      <c r="R2412" s="21">
        <v>237.69000244140625</v>
      </c>
      <c r="S2412">
        <v>81991700</v>
      </c>
      <c r="T2412" s="16">
        <f>(SP500_Data[[#This Row],[Close]]-R2413)/R2413</f>
        <v>3.5041874057075962E-3</v>
      </c>
      <c r="U2412" s="21">
        <v>84437700</v>
      </c>
    </row>
    <row r="2413" spans="1:21" x14ac:dyDescent="0.25">
      <c r="A2413" s="2">
        <v>42803</v>
      </c>
      <c r="B2413" s="21">
        <v>65.19000244140625</v>
      </c>
      <c r="C2413" s="21">
        <v>65.199996948242188</v>
      </c>
      <c r="D2413" s="21">
        <v>64.480003356933594</v>
      </c>
      <c r="E2413" s="21">
        <v>64.730003356933594</v>
      </c>
      <c r="F2413" s="16">
        <f>(StockData[[#This Row],[Close]]-E2414)/E2414</f>
        <v>-4.0005310875826112E-3</v>
      </c>
      <c r="G2413" s="21">
        <v>19846800</v>
      </c>
      <c r="H2413" s="21">
        <f>IF(ISNUMBER(E2413),MAX($E$2:E2413),"")</f>
        <v>542.07000732421875</v>
      </c>
      <c r="I2413" s="21">
        <f>IF(AND(ISNUMBER(E2413),ISNUMBER(H2413)),E2413/H2413-1,"")</f>
        <v>-0.88058737343455751</v>
      </c>
      <c r="L2413"/>
      <c r="M2413"/>
      <c r="N2413" s="2">
        <v>42803</v>
      </c>
      <c r="O2413" s="21">
        <v>236.69999694824219</v>
      </c>
      <c r="P2413" s="21">
        <v>237.24000549316409</v>
      </c>
      <c r="Q2413" s="21">
        <v>235.74000549316409</v>
      </c>
      <c r="R2413" s="21">
        <v>236.86000061035156</v>
      </c>
      <c r="S2413">
        <v>90683900</v>
      </c>
      <c r="T2413" s="16">
        <f>(SP500_Data[[#This Row],[Close]]-R2414)/R2414</f>
        <v>1.2681901202822954E-3</v>
      </c>
      <c r="U2413" s="21">
        <v>95555300</v>
      </c>
    </row>
    <row r="2414" spans="1:21" x14ac:dyDescent="0.25">
      <c r="A2414" s="2">
        <v>42802</v>
      </c>
      <c r="B2414" s="21">
        <v>64.260002136230469</v>
      </c>
      <c r="C2414" s="21">
        <v>65.080001831054688</v>
      </c>
      <c r="D2414" s="21">
        <v>64.25</v>
      </c>
      <c r="E2414" s="21">
        <v>64.989997863769531</v>
      </c>
      <c r="F2414" s="16">
        <f>(StockData[[#This Row],[Close]]-E2415)/E2415</f>
        <v>9.1614336011084894E-3</v>
      </c>
      <c r="G2414" s="21">
        <v>21510900</v>
      </c>
      <c r="H2414" s="21">
        <f>IF(ISNUMBER(E2414),MAX($E$2:E2414),"")</f>
        <v>542.07000732421875</v>
      </c>
      <c r="I2414" s="21">
        <f>IF(AND(ISNUMBER(E2414),ISNUMBER(H2414)),E2414/H2414-1,"")</f>
        <v>-0.88010774072416409</v>
      </c>
      <c r="L2414"/>
      <c r="M2414"/>
      <c r="N2414" s="2">
        <v>42802</v>
      </c>
      <c r="O2414" s="21">
        <v>237.33999633789065</v>
      </c>
      <c r="P2414" s="21">
        <v>237.63999938964844</v>
      </c>
      <c r="Q2414" s="21">
        <v>236.3999938964844</v>
      </c>
      <c r="R2414" s="21">
        <v>236.55999755859375</v>
      </c>
      <c r="S2414">
        <v>78168800</v>
      </c>
      <c r="T2414" s="16">
        <f>(SP500_Data[[#This Row],[Close]]-R2415)/R2415</f>
        <v>-1.8565503856803798E-3</v>
      </c>
      <c r="U2414" s="21">
        <v>75061600</v>
      </c>
    </row>
    <row r="2415" spans="1:21" x14ac:dyDescent="0.25">
      <c r="A2415" s="2">
        <v>42801</v>
      </c>
      <c r="B2415" s="21">
        <v>64.19000244140625</v>
      </c>
      <c r="C2415" s="21">
        <v>64.779998779296875</v>
      </c>
      <c r="D2415" s="21">
        <v>64.19000244140625</v>
      </c>
      <c r="E2415" s="21">
        <v>64.400001525878906</v>
      </c>
      <c r="F2415" s="16">
        <f>(StockData[[#This Row],[Close]]-E2416)/E2416</f>
        <v>2.0227927431598087E-3</v>
      </c>
      <c r="G2415" s="21">
        <v>18521000</v>
      </c>
      <c r="H2415" s="21">
        <f>IF(ISNUMBER(E2415),MAX($E$2:E2415),"")</f>
        <v>542.07000732421875</v>
      </c>
      <c r="I2415" s="21">
        <f>IF(AND(ISNUMBER(E2415),ISNUMBER(H2415)),E2415/H2415-1,"")</f>
        <v>-0.88119615426839049</v>
      </c>
      <c r="L2415"/>
      <c r="M2415"/>
      <c r="N2415" s="2">
        <v>42801</v>
      </c>
      <c r="O2415" s="21">
        <v>237.36000061035156</v>
      </c>
      <c r="P2415" s="21">
        <v>237.77000427246097</v>
      </c>
      <c r="Q2415" s="21">
        <v>236.75999450683591</v>
      </c>
      <c r="R2415" s="21">
        <v>237</v>
      </c>
      <c r="S2415">
        <v>65103700</v>
      </c>
      <c r="T2415" s="16">
        <f>(SP500_Data[[#This Row],[Close]]-R2416)/R2416</f>
        <v>-2.9868608548811594E-3</v>
      </c>
      <c r="U2415" s="21">
        <v>129168600</v>
      </c>
    </row>
    <row r="2416" spans="1:21" x14ac:dyDescent="0.25">
      <c r="A2416" s="2">
        <v>42800</v>
      </c>
      <c r="B2416" s="21">
        <v>63.970001220703125</v>
      </c>
      <c r="C2416" s="21">
        <v>64.55999755859375</v>
      </c>
      <c r="D2416" s="21">
        <v>63.810001373291016</v>
      </c>
      <c r="E2416" s="21">
        <v>64.269996643066406</v>
      </c>
      <c r="F2416" s="16">
        <f>(StockData[[#This Row],[Close]]-E2417)/E2417</f>
        <v>3.1123179869892994E-4</v>
      </c>
      <c r="G2416" s="21">
        <v>18750300</v>
      </c>
      <c r="H2416" s="21">
        <f>IF(ISNUMBER(E2416),MAX($E$2:E2416),"")</f>
        <v>542.07000732421875</v>
      </c>
      <c r="I2416" s="21">
        <f>IF(AND(ISNUMBER(E2416),ISNUMBER(H2416)),E2416/H2416-1,"")</f>
        <v>-0.88143598469814299</v>
      </c>
      <c r="L2416"/>
      <c r="M2416"/>
      <c r="N2416" s="2">
        <v>42800</v>
      </c>
      <c r="O2416" s="21">
        <v>237.5</v>
      </c>
      <c r="P2416" s="21">
        <v>238.1199951171875</v>
      </c>
      <c r="Q2416" s="21">
        <v>237.00999450683591</v>
      </c>
      <c r="R2416" s="21">
        <v>237.71000671386719</v>
      </c>
      <c r="S2416">
        <v>55391500</v>
      </c>
      <c r="T2416" s="16">
        <f>(SP500_Data[[#This Row],[Close]]-R2417)/R2417</f>
        <v>-2.9779022755256563E-3</v>
      </c>
      <c r="U2416" s="21">
        <v>66608800</v>
      </c>
    </row>
    <row r="2417" spans="1:21" x14ac:dyDescent="0.25">
      <c r="A2417" s="2">
        <v>42797</v>
      </c>
      <c r="B2417" s="21">
        <v>63.990001678466797</v>
      </c>
      <c r="C2417" s="21">
        <v>64.279998779296875</v>
      </c>
      <c r="D2417" s="21">
        <v>63.619998931884766</v>
      </c>
      <c r="E2417" s="21">
        <v>64.25</v>
      </c>
      <c r="F2417" s="16">
        <f>(StockData[[#This Row],[Close]]-E2418)/E2418</f>
        <v>3.7493806555224194E-3</v>
      </c>
      <c r="G2417" s="21">
        <v>18135900</v>
      </c>
      <c r="H2417" s="21">
        <f>IF(ISNUMBER(E2417),MAX($E$2:E2417),"")</f>
        <v>542.07000732421875</v>
      </c>
      <c r="I2417" s="21">
        <f>IF(AND(ISNUMBER(E2417),ISNUMBER(H2417)),E2417/H2417-1,"")</f>
        <v>-0.88147287410872877</v>
      </c>
      <c r="L2417"/>
      <c r="M2417"/>
      <c r="N2417" s="2">
        <v>42797</v>
      </c>
      <c r="O2417" s="21">
        <v>238.16999816894531</v>
      </c>
      <c r="P2417" s="21">
        <v>238.61000061035156</v>
      </c>
      <c r="Q2417" s="21">
        <v>237.72999572753903</v>
      </c>
      <c r="R2417" s="21">
        <v>238.41999816894531</v>
      </c>
      <c r="S2417">
        <v>81974300</v>
      </c>
      <c r="T2417" s="16">
        <f>(SP500_Data[[#This Row],[Close]]-R2418)/R2418</f>
        <v>6.2951229191580927E-4</v>
      </c>
      <c r="U2417" s="21">
        <v>54793300</v>
      </c>
    </row>
    <row r="2418" spans="1:21" x14ac:dyDescent="0.25">
      <c r="A2418" s="2">
        <v>42796</v>
      </c>
      <c r="B2418" s="21">
        <v>64.69000244140625</v>
      </c>
      <c r="C2418" s="21">
        <v>64.75</v>
      </c>
      <c r="D2418" s="21">
        <v>63.880001068115234</v>
      </c>
      <c r="E2418" s="21">
        <v>64.010002136230469</v>
      </c>
      <c r="F2418" s="16">
        <f>(StockData[[#This Row],[Close]]-E2419)/E2419</f>
        <v>-1.4320915771675515E-2</v>
      </c>
      <c r="G2418" s="21">
        <v>24539600</v>
      </c>
      <c r="H2418" s="21">
        <f>IF(ISNUMBER(E2418),MAX($E$2:E2418),"")</f>
        <v>542.07000732421875</v>
      </c>
      <c r="I2418" s="21">
        <f>IF(AND(ISNUMBER(E2418),ISNUMBER(H2418)),E2418/H2418-1,"")</f>
        <v>-0.88191561740853652</v>
      </c>
      <c r="L2418"/>
      <c r="M2418"/>
      <c r="N2418" s="2">
        <v>42796</v>
      </c>
      <c r="O2418" s="21">
        <v>239.55999755859375</v>
      </c>
      <c r="P2418" s="21">
        <v>239.57000732421875</v>
      </c>
      <c r="Q2418" s="21">
        <v>238.21000671386719</v>
      </c>
      <c r="R2418" s="21">
        <v>238.27000427246097</v>
      </c>
      <c r="S2418">
        <v>70246000</v>
      </c>
      <c r="T2418" s="16">
        <f>(SP500_Data[[#This Row],[Close]]-R2419)/R2419</f>
        <v>-6.2974164422520016E-3</v>
      </c>
      <c r="U2418" s="21">
        <v>61240800</v>
      </c>
    </row>
    <row r="2419" spans="1:21" x14ac:dyDescent="0.25">
      <c r="A2419" s="2">
        <v>42795</v>
      </c>
      <c r="B2419" s="21">
        <v>64.129997253417969</v>
      </c>
      <c r="C2419" s="21">
        <v>64.989997863769531</v>
      </c>
      <c r="D2419" s="21">
        <v>64.019996643066406</v>
      </c>
      <c r="E2419" s="21">
        <v>64.94000244140625</v>
      </c>
      <c r="F2419" s="16">
        <f>(StockData[[#This Row],[Close]]-E2420)/E2420</f>
        <v>1.5004734386347987E-2</v>
      </c>
      <c r="G2419" s="21">
        <v>26937500</v>
      </c>
      <c r="H2419" s="21">
        <f>IF(ISNUMBER(E2419),MAX($E$2:E2419),"")</f>
        <v>542.07000732421875</v>
      </c>
      <c r="I2419" s="21">
        <f>IF(AND(ISNUMBER(E2419),ISNUMBER(H2419)),E2419/H2419-1,"")</f>
        <v>-0.88019997128790628</v>
      </c>
      <c r="L2419"/>
      <c r="M2419"/>
      <c r="N2419" s="2">
        <v>42795</v>
      </c>
      <c r="O2419" s="21">
        <v>238.38999938964844</v>
      </c>
      <c r="P2419" s="21">
        <v>240.32000732421875</v>
      </c>
      <c r="Q2419" s="21">
        <v>238.3699951171875</v>
      </c>
      <c r="R2419" s="21">
        <v>239.77999877929688</v>
      </c>
      <c r="S2419">
        <v>149158200</v>
      </c>
      <c r="T2419" s="16">
        <f>(SP500_Data[[#This Row],[Close]]-R2420)/R2420</f>
        <v>1.3997536860941823E-2</v>
      </c>
      <c r="U2419" s="21">
        <v>62717900</v>
      </c>
    </row>
    <row r="2420" spans="1:21" x14ac:dyDescent="0.25">
      <c r="A2420" s="2">
        <v>42794</v>
      </c>
      <c r="B2420" s="21">
        <v>64.080001831054688</v>
      </c>
      <c r="C2420" s="21">
        <v>64.199996948242188</v>
      </c>
      <c r="D2420" s="21">
        <v>63.759998321533203</v>
      </c>
      <c r="E2420" s="21">
        <v>63.979999542236328</v>
      </c>
      <c r="F2420" s="16">
        <f>(StockData[[#This Row],[Close]]-E2421)/E2421</f>
        <v>-3.8923213705589483E-3</v>
      </c>
      <c r="G2420" s="21">
        <v>23239800</v>
      </c>
      <c r="H2420" s="21">
        <f>IF(ISNUMBER(E2420),MAX($E$2:E2420),"")</f>
        <v>542.07000732421875</v>
      </c>
      <c r="I2420" s="21">
        <f>IF(AND(ISNUMBER(E2420),ISNUMBER(H2420)),E2420/H2420-1,"")</f>
        <v>-0.88197096559897092</v>
      </c>
      <c r="L2420"/>
      <c r="M2420"/>
      <c r="N2420" s="2">
        <v>42794</v>
      </c>
      <c r="O2420" s="21">
        <v>236.66999816894531</v>
      </c>
      <c r="P2420" s="21">
        <v>236.94999694824219</v>
      </c>
      <c r="Q2420" s="21">
        <v>236.02000427246097</v>
      </c>
      <c r="R2420" s="21">
        <v>236.47000122070313</v>
      </c>
      <c r="S2420">
        <v>96961900</v>
      </c>
      <c r="T2420" s="16">
        <f>(SP500_Data[[#This Row],[Close]]-R2421)/R2421</f>
        <v>-2.6991665809160178E-3</v>
      </c>
      <c r="U2420" s="21">
        <v>72113200</v>
      </c>
    </row>
    <row r="2421" spans="1:21" x14ac:dyDescent="0.25">
      <c r="A2421" s="2">
        <v>42793</v>
      </c>
      <c r="B2421" s="21">
        <v>64.540000915527344</v>
      </c>
      <c r="C2421" s="21">
        <v>64.540000915527344</v>
      </c>
      <c r="D2421" s="21">
        <v>64.050003051757813</v>
      </c>
      <c r="E2421" s="21">
        <v>64.230003356933594</v>
      </c>
      <c r="F2421" s="16">
        <f>(StockData[[#This Row],[Close]]-E2422)/E2422</f>
        <v>-6.0352734922943943E-3</v>
      </c>
      <c r="G2421" s="21">
        <v>15871500</v>
      </c>
      <c r="H2421" s="21">
        <f>IF(ISNUMBER(E2421),MAX($E$2:E2421),"")</f>
        <v>542.07000732421875</v>
      </c>
      <c r="I2421" s="21">
        <f>IF(AND(ISNUMBER(E2421),ISNUMBER(H2421)),E2421/H2421-1,"")</f>
        <v>-0.88150976351931454</v>
      </c>
      <c r="L2421"/>
      <c r="M2421"/>
      <c r="N2421" s="2">
        <v>42793</v>
      </c>
      <c r="O2421" s="21">
        <v>236.63999938964844</v>
      </c>
      <c r="P2421" s="21">
        <v>237.30999755859375</v>
      </c>
      <c r="Q2421" s="21">
        <v>236.3500061035156</v>
      </c>
      <c r="R2421" s="21">
        <v>237.11000061035156</v>
      </c>
      <c r="S2421">
        <v>56515400</v>
      </c>
      <c r="T2421" s="16">
        <f>(SP500_Data[[#This Row],[Close]]-R2422)/R2422</f>
        <v>1.5628753425797959E-3</v>
      </c>
      <c r="U2421" s="21">
        <v>74650000</v>
      </c>
    </row>
    <row r="2422" spans="1:21" x14ac:dyDescent="0.25">
      <c r="A2422" s="2">
        <v>42790</v>
      </c>
      <c r="B2422" s="21">
        <v>64.529998779296875</v>
      </c>
      <c r="C2422" s="21">
        <v>64.800003051757813</v>
      </c>
      <c r="D2422" s="21">
        <v>64.139999389648438</v>
      </c>
      <c r="E2422" s="21">
        <v>64.620002746582031</v>
      </c>
      <c r="F2422" s="16">
        <f>(StockData[[#This Row],[Close]]-E2423)/E2423</f>
        <v>0</v>
      </c>
      <c r="G2422" s="21">
        <v>21796800</v>
      </c>
      <c r="H2422" s="21">
        <f>IF(ISNUMBER(E2422),MAX($E$2:E2422),"")</f>
        <v>542.07000732421875</v>
      </c>
      <c r="I2422" s="21">
        <f>IF(AND(ISNUMBER(E2422),ISNUMBER(H2422)),E2422/H2422-1,"")</f>
        <v>-0.8807903003791685</v>
      </c>
      <c r="L2422"/>
      <c r="M2422"/>
      <c r="N2422" s="2">
        <v>42790</v>
      </c>
      <c r="O2422" s="21">
        <v>235.46000671386719</v>
      </c>
      <c r="P2422" s="21">
        <v>236.78999328613281</v>
      </c>
      <c r="Q2422" s="21">
        <v>235.41000366210935</v>
      </c>
      <c r="R2422" s="21">
        <v>236.74000549316409</v>
      </c>
      <c r="S2422">
        <v>82381600</v>
      </c>
      <c r="T2422" s="16">
        <f>(SP500_Data[[#This Row],[Close]]-R2423)/R2423</f>
        <v>1.2688337365086377E-3</v>
      </c>
      <c r="U2422" s="21">
        <v>63771900</v>
      </c>
    </row>
    <row r="2423" spans="1:21" x14ac:dyDescent="0.25">
      <c r="A2423" s="2">
        <v>42789</v>
      </c>
      <c r="B2423" s="21">
        <v>64.419998168945313</v>
      </c>
      <c r="C2423" s="21">
        <v>64.730003356933594</v>
      </c>
      <c r="D2423" s="21">
        <v>64.19000244140625</v>
      </c>
      <c r="E2423" s="21">
        <v>64.620002746582031</v>
      </c>
      <c r="F2423" s="16">
        <f>(StockData[[#This Row],[Close]]-E2424)/E2424</f>
        <v>4.0398094121312112E-3</v>
      </c>
      <c r="G2423" s="21">
        <v>20273100</v>
      </c>
      <c r="H2423" s="21">
        <f>IF(ISNUMBER(E2423),MAX($E$2:E2423),"")</f>
        <v>542.07000732421875</v>
      </c>
      <c r="I2423" s="21">
        <f>IF(AND(ISNUMBER(E2423),ISNUMBER(H2423)),E2423/H2423-1,"")</f>
        <v>-0.8807903003791685</v>
      </c>
      <c r="L2423"/>
      <c r="M2423"/>
      <c r="N2423" s="2">
        <v>42789</v>
      </c>
      <c r="O2423" s="21">
        <v>236.8800048828125</v>
      </c>
      <c r="P2423" s="21">
        <v>236.8999938964844</v>
      </c>
      <c r="Q2423" s="21">
        <v>235.55999755859375</v>
      </c>
      <c r="R2423" s="21">
        <v>236.44000244140625</v>
      </c>
      <c r="S2423">
        <v>74615900</v>
      </c>
      <c r="T2423" s="16">
        <f>(SP500_Data[[#This Row],[Close]]-R2424)/R2424</f>
        <v>6.7717819085833983E-4</v>
      </c>
      <c r="U2423" s="21">
        <v>46939700</v>
      </c>
    </row>
    <row r="2424" spans="1:21" x14ac:dyDescent="0.25">
      <c r="A2424" s="2">
        <v>42788</v>
      </c>
      <c r="B2424" s="21">
        <v>64.330001831054688</v>
      </c>
      <c r="C2424" s="21">
        <v>64.389999389648438</v>
      </c>
      <c r="D2424" s="21">
        <v>64.050003051757813</v>
      </c>
      <c r="E2424" s="21">
        <v>64.360000610351563</v>
      </c>
      <c r="F2424" s="16">
        <f>(StockData[[#This Row],[Close]]-E2425)/E2425</f>
        <v>-2.0157738831466324E-3</v>
      </c>
      <c r="G2424" s="21">
        <v>19292700</v>
      </c>
      <c r="H2424" s="21">
        <f>IF(ISNUMBER(E2424),MAX($E$2:E2424),"")</f>
        <v>542.07000732421875</v>
      </c>
      <c r="I2424" s="21">
        <f>IF(AND(ISNUMBER(E2424),ISNUMBER(H2424)),E2424/H2424-1,"")</f>
        <v>-0.88126994716411777</v>
      </c>
      <c r="L2424"/>
      <c r="M2424"/>
      <c r="N2424" s="2">
        <v>42788</v>
      </c>
      <c r="O2424" s="21">
        <v>236.02000427246097</v>
      </c>
      <c r="P2424" s="21">
        <v>236.53999328613281</v>
      </c>
      <c r="Q2424" s="21">
        <v>235.83000183105469</v>
      </c>
      <c r="R2424" s="21">
        <v>236.27999877929688</v>
      </c>
      <c r="S2424">
        <v>62115200</v>
      </c>
      <c r="T2424" s="16">
        <f>(SP500_Data[[#This Row],[Close]]-R2425)/R2425</f>
        <v>-8.8801517607172754E-4</v>
      </c>
      <c r="U2424" s="21">
        <v>71559900</v>
      </c>
    </row>
    <row r="2425" spans="1:21" x14ac:dyDescent="0.25">
      <c r="A2425" s="2">
        <v>42787</v>
      </c>
      <c r="B2425" s="21">
        <v>64.610000610351563</v>
      </c>
      <c r="C2425" s="21">
        <v>64.949996948242188</v>
      </c>
      <c r="D2425" s="21">
        <v>64.449996948242188</v>
      </c>
      <c r="E2425" s="21">
        <v>64.489997863769531</v>
      </c>
      <c r="F2425" s="16">
        <f>(StockData[[#This Row],[Close]]-E2426)/E2426</f>
        <v>-2.011836541114607E-3</v>
      </c>
      <c r="G2425" s="21">
        <v>20655900</v>
      </c>
      <c r="H2425" s="21">
        <f>IF(ISNUMBER(E2425),MAX($E$2:E2425),"")</f>
        <v>542.07000732421875</v>
      </c>
      <c r="I2425" s="21">
        <f>IF(AND(ISNUMBER(E2425),ISNUMBER(H2425)),E2425/H2425-1,"")</f>
        <v>-0.88103013080892101</v>
      </c>
      <c r="L2425"/>
      <c r="M2425"/>
      <c r="N2425" s="2">
        <v>42787</v>
      </c>
      <c r="O2425" s="21">
        <v>235.52000427246097</v>
      </c>
      <c r="P2425" s="21">
        <v>236.69000244140625</v>
      </c>
      <c r="Q2425" s="21">
        <v>235.50999450683591</v>
      </c>
      <c r="R2425" s="21">
        <v>236.49000549316409</v>
      </c>
      <c r="S2425">
        <v>88946100</v>
      </c>
      <c r="T2425" s="16">
        <f>(SP500_Data[[#This Row],[Close]]-R2426)/R2426</f>
        <v>5.9552051430603169E-3</v>
      </c>
      <c r="U2425" s="21">
        <v>78379000</v>
      </c>
    </row>
    <row r="2426" spans="1:21" x14ac:dyDescent="0.25">
      <c r="A2426" s="2">
        <v>42783</v>
      </c>
      <c r="B2426" s="21">
        <v>64.470001220703125</v>
      </c>
      <c r="C2426" s="21">
        <v>64.69000244140625</v>
      </c>
      <c r="D2426" s="21">
        <v>64.300003051757813</v>
      </c>
      <c r="E2426" s="21">
        <v>64.620002746582031</v>
      </c>
      <c r="F2426" s="16">
        <f>(StockData[[#This Row],[Close]]-E2427)/E2427</f>
        <v>1.5500016850415023E-3</v>
      </c>
      <c r="G2426" s="21">
        <v>21248800</v>
      </c>
      <c r="H2426" s="21">
        <f>IF(ISNUMBER(E2426),MAX($E$2:E2426),"")</f>
        <v>542.07000732421875</v>
      </c>
      <c r="I2426" s="21">
        <f>IF(AND(ISNUMBER(E2426),ISNUMBER(H2426)),E2426/H2426-1,"")</f>
        <v>-0.8807903003791685</v>
      </c>
      <c r="L2426"/>
      <c r="M2426"/>
      <c r="N2426" s="2">
        <v>42783</v>
      </c>
      <c r="O2426" s="21">
        <v>233.94999694824219</v>
      </c>
      <c r="P2426" s="21">
        <v>235.08999633789065</v>
      </c>
      <c r="Q2426" s="21">
        <v>233.92999267578125</v>
      </c>
      <c r="R2426" s="21">
        <v>235.08999633789065</v>
      </c>
      <c r="S2426">
        <v>77204100</v>
      </c>
      <c r="T2426" s="16">
        <f>(SP500_Data[[#This Row],[Close]]-R2427)/R2427</f>
        <v>1.5763254740256603E-3</v>
      </c>
      <c r="U2426" s="21">
        <v>78744400</v>
      </c>
    </row>
    <row r="2427" spans="1:21" x14ac:dyDescent="0.25">
      <c r="A2427" s="2">
        <v>42782</v>
      </c>
      <c r="B2427" s="21">
        <v>64.739997863769531</v>
      </c>
      <c r="C2427" s="21">
        <v>65.239997863769531</v>
      </c>
      <c r="D2427" s="21">
        <v>64.44000244140625</v>
      </c>
      <c r="E2427" s="21">
        <v>64.519996643066406</v>
      </c>
      <c r="F2427" s="16">
        <f>(StockData[[#This Row],[Close]]-E2428)/E2428</f>
        <v>-1.5499978955024759E-4</v>
      </c>
      <c r="G2427" s="21">
        <v>20546300</v>
      </c>
      <c r="H2427" s="21">
        <f>IF(ISNUMBER(E2427),MAX($E$2:E2427),"")</f>
        <v>542.07000732421875</v>
      </c>
      <c r="I2427" s="21">
        <f>IF(AND(ISNUMBER(E2427),ISNUMBER(H2427)),E2427/H2427-1,"")</f>
        <v>-0.88097478965576448</v>
      </c>
      <c r="L2427"/>
      <c r="M2427"/>
      <c r="N2427" s="2">
        <v>42782</v>
      </c>
      <c r="O2427" s="21">
        <v>234.94999694824219</v>
      </c>
      <c r="P2427" s="21">
        <v>235.16000366210935</v>
      </c>
      <c r="Q2427" s="21">
        <v>233.8500061035156</v>
      </c>
      <c r="R2427" s="21">
        <v>234.72000122070313</v>
      </c>
      <c r="S2427">
        <v>84722400</v>
      </c>
      <c r="T2427" s="16">
        <f>(SP500_Data[[#This Row],[Close]]-R2428)/R2428</f>
        <v>-8.513406683170391E-4</v>
      </c>
      <c r="U2427" s="21">
        <v>91366500</v>
      </c>
    </row>
    <row r="2428" spans="1:21" x14ac:dyDescent="0.25">
      <c r="A2428" s="2">
        <v>42781</v>
      </c>
      <c r="B2428" s="21">
        <v>64.5</v>
      </c>
      <c r="C2428" s="21">
        <v>64.569999694824219</v>
      </c>
      <c r="D2428" s="21">
        <v>64.160003662109375</v>
      </c>
      <c r="E2428" s="21">
        <v>64.529998779296875</v>
      </c>
      <c r="F2428" s="16">
        <f>(StockData[[#This Row],[Close]]-E2429)/E2429</f>
        <v>-6.1949691368126376E-4</v>
      </c>
      <c r="G2428" s="21">
        <v>17005200</v>
      </c>
      <c r="H2428" s="21">
        <f>IF(ISNUMBER(E2428),MAX($E$2:E2428),"")</f>
        <v>542.07000732421875</v>
      </c>
      <c r="I2428" s="21">
        <f>IF(AND(ISNUMBER(E2428),ISNUMBER(H2428)),E2428/H2428-1,"")</f>
        <v>-0.88095633791319372</v>
      </c>
      <c r="L2428"/>
      <c r="M2428"/>
      <c r="N2428" s="2">
        <v>42781</v>
      </c>
      <c r="O2428" s="21">
        <v>233.44999694824219</v>
      </c>
      <c r="P2428" s="21">
        <v>235.13999938964844</v>
      </c>
      <c r="Q2428" s="21">
        <v>233.38999938964844</v>
      </c>
      <c r="R2428" s="21">
        <v>234.91999816894531</v>
      </c>
      <c r="S2428">
        <v>86785800</v>
      </c>
      <c r="T2428" s="16">
        <f>(SP500_Data[[#This Row],[Close]]-R2429)/R2429</f>
        <v>5.2203732847002134E-3</v>
      </c>
      <c r="U2428" s="21">
        <v>108998300</v>
      </c>
    </row>
    <row r="2429" spans="1:21" x14ac:dyDescent="0.25">
      <c r="A2429" s="2">
        <v>42780</v>
      </c>
      <c r="B2429" s="21">
        <v>64.410003662109375</v>
      </c>
      <c r="C2429" s="21">
        <v>64.720001220703125</v>
      </c>
      <c r="D2429" s="21">
        <v>64.019996643066406</v>
      </c>
      <c r="E2429" s="21">
        <v>64.569999694824219</v>
      </c>
      <c r="F2429" s="16">
        <f>(StockData[[#This Row],[Close]]-E2430)/E2430</f>
        <v>-2.3176996762930007E-3</v>
      </c>
      <c r="G2429" s="21">
        <v>23108400</v>
      </c>
      <c r="H2429" s="21">
        <f>IF(ISNUMBER(E2429),MAX($E$2:E2429),"")</f>
        <v>542.07000732421875</v>
      </c>
      <c r="I2429" s="21">
        <f>IF(AND(ISNUMBER(E2429),ISNUMBER(H2429)),E2429/H2429-1,"")</f>
        <v>-0.88088254501746655</v>
      </c>
      <c r="L2429"/>
      <c r="M2429"/>
      <c r="N2429" s="2">
        <v>42780</v>
      </c>
      <c r="O2429" s="21">
        <v>232.55999755859375</v>
      </c>
      <c r="P2429" s="21">
        <v>233.71000671386719</v>
      </c>
      <c r="Q2429" s="21">
        <v>232.16000366210935</v>
      </c>
      <c r="R2429" s="21">
        <v>233.69999694824219</v>
      </c>
      <c r="S2429">
        <v>71109000</v>
      </c>
      <c r="T2429" s="16">
        <f>(SP500_Data[[#This Row],[Close]]-R2430)/R2430</f>
        <v>3.995328688023954E-3</v>
      </c>
      <c r="U2429" s="21">
        <v>48696100</v>
      </c>
    </row>
    <row r="2430" spans="1:21" x14ac:dyDescent="0.25">
      <c r="A2430" s="2">
        <v>42779</v>
      </c>
      <c r="B2430" s="21">
        <v>64.239997863769531</v>
      </c>
      <c r="C2430" s="21">
        <v>64.860000610351563</v>
      </c>
      <c r="D2430" s="21">
        <v>64.129997253417969</v>
      </c>
      <c r="E2430" s="21">
        <v>64.720001220703125</v>
      </c>
      <c r="F2430" s="16">
        <f>(StockData[[#This Row],[Close]]-E2431)/E2431</f>
        <v>1.1250019073486328E-2</v>
      </c>
      <c r="G2430" s="21">
        <v>22920100</v>
      </c>
      <c r="H2430" s="21">
        <f>IF(ISNUMBER(E2430),MAX($E$2:E2430),"")</f>
        <v>542.07000732421875</v>
      </c>
      <c r="I2430" s="21">
        <f>IF(AND(ISNUMBER(E2430),ISNUMBER(H2430)),E2430/H2430-1,"")</f>
        <v>-0.88060582517712827</v>
      </c>
      <c r="L2430"/>
      <c r="M2430"/>
      <c r="N2430" s="2">
        <v>42779</v>
      </c>
      <c r="O2430" s="21">
        <v>232.08000183105469</v>
      </c>
      <c r="P2430" s="21">
        <v>233.07000732421875</v>
      </c>
      <c r="Q2430" s="21">
        <v>232.05000305175781</v>
      </c>
      <c r="R2430" s="21">
        <v>232.77000427246097</v>
      </c>
      <c r="S2430">
        <v>55182100</v>
      </c>
      <c r="T2430" s="16">
        <f>(SP500_Data[[#This Row],[Close]]-R2431)/R2431</f>
        <v>5.4425717918102747E-3</v>
      </c>
      <c r="U2430" s="21">
        <v>64095000</v>
      </c>
    </row>
    <row r="2431" spans="1:21" x14ac:dyDescent="0.25">
      <c r="A2431" s="2">
        <v>42776</v>
      </c>
      <c r="B2431" s="21">
        <v>64.25</v>
      </c>
      <c r="C2431" s="21">
        <v>64.300003051757813</v>
      </c>
      <c r="D2431" s="21">
        <v>63.979999542236328</v>
      </c>
      <c r="E2431" s="21">
        <v>64</v>
      </c>
      <c r="F2431" s="16">
        <f>(StockData[[#This Row],[Close]]-E2432)/E2432</f>
        <v>-9.365838414038658E-4</v>
      </c>
      <c r="G2431" s="21">
        <v>18170700</v>
      </c>
      <c r="H2431" s="21">
        <f>IF(ISNUMBER(E2431),MAX($E$2:E2431),"")</f>
        <v>542.07000732421875</v>
      </c>
      <c r="I2431" s="21">
        <f>IF(AND(ISNUMBER(E2431),ISNUMBER(H2431)),E2431/H2431-1,"")</f>
        <v>-0.88193406915110728</v>
      </c>
      <c r="L2431"/>
      <c r="M2431"/>
      <c r="N2431" s="2">
        <v>42776</v>
      </c>
      <c r="O2431" s="21">
        <v>231</v>
      </c>
      <c r="P2431" s="21">
        <v>231.77000427246097</v>
      </c>
      <c r="Q2431" s="21">
        <v>230.6199951171875</v>
      </c>
      <c r="R2431" s="21">
        <v>231.50999450683591</v>
      </c>
      <c r="S2431">
        <v>66015900</v>
      </c>
      <c r="T2431" s="16">
        <f>(SP500_Data[[#This Row],[Close]]-R2432)/R2432</f>
        <v>3.9461768396997421E-3</v>
      </c>
      <c r="U2431" s="21">
        <v>42672500</v>
      </c>
    </row>
    <row r="2432" spans="1:21" x14ac:dyDescent="0.25">
      <c r="A2432" s="2">
        <v>42775</v>
      </c>
      <c r="B2432" s="21">
        <v>63.520000457763672</v>
      </c>
      <c r="C2432" s="21">
        <v>64.44000244140625</v>
      </c>
      <c r="D2432" s="21">
        <v>63.319999694824219</v>
      </c>
      <c r="E2432" s="21">
        <v>64.05999755859375</v>
      </c>
      <c r="F2432" s="16">
        <f>(StockData[[#This Row],[Close]]-E2433)/E2433</f>
        <v>1.1367183521808728E-2</v>
      </c>
      <c r="G2432" s="21">
        <v>22644400</v>
      </c>
      <c r="H2432" s="21">
        <f>IF(ISNUMBER(E2432),MAX($E$2:E2432),"")</f>
        <v>542.07000732421875</v>
      </c>
      <c r="I2432" s="21">
        <f>IF(AND(ISNUMBER(E2432),ISNUMBER(H2432)),E2432/H2432-1,"")</f>
        <v>-0.88182338684479422</v>
      </c>
      <c r="L2432"/>
      <c r="M2432"/>
      <c r="N2432" s="2">
        <v>42775</v>
      </c>
      <c r="O2432" s="21">
        <v>229.24000549316409</v>
      </c>
      <c r="P2432" s="21">
        <v>230.94999694824219</v>
      </c>
      <c r="Q2432" s="21">
        <v>229.24000549316409</v>
      </c>
      <c r="R2432" s="21">
        <v>230.6000061035156</v>
      </c>
      <c r="S2432">
        <v>65955200</v>
      </c>
      <c r="T2432" s="16">
        <f>(SP500_Data[[#This Row],[Close]]-R2433)/R2433</f>
        <v>5.9326495278419489E-3</v>
      </c>
      <c r="U2432" s="21">
        <v>36697800</v>
      </c>
    </row>
    <row r="2433" spans="1:21" x14ac:dyDescent="0.25">
      <c r="A2433" s="2">
        <v>42774</v>
      </c>
      <c r="B2433" s="21">
        <v>63.569999694824219</v>
      </c>
      <c r="C2433" s="21">
        <v>63.810001373291016</v>
      </c>
      <c r="D2433" s="21">
        <v>63.220001220703125</v>
      </c>
      <c r="E2433" s="21">
        <v>63.340000152587891</v>
      </c>
      <c r="F2433" s="16">
        <f>(StockData[[#This Row],[Close]]-E2434)/E2434</f>
        <v>-1.4188893607895311E-3</v>
      </c>
      <c r="G2433" s="21">
        <v>18096400</v>
      </c>
      <c r="H2433" s="21">
        <f>IF(ISNUMBER(E2433),MAX($E$2:E2433),"")</f>
        <v>542.07000732421875</v>
      </c>
      <c r="I2433" s="21">
        <f>IF(AND(ISNUMBER(E2433),ISNUMBER(H2433)),E2433/H2433-1,"")</f>
        <v>-0.88315162378149537</v>
      </c>
      <c r="L2433"/>
      <c r="M2433"/>
      <c r="N2433" s="2">
        <v>42774</v>
      </c>
      <c r="O2433" s="21">
        <v>228.94000244140625</v>
      </c>
      <c r="P2433" s="21">
        <v>229.38999938964844</v>
      </c>
      <c r="Q2433" s="21">
        <v>228.30999755859375</v>
      </c>
      <c r="R2433" s="21">
        <v>229.24000549316409</v>
      </c>
      <c r="S2433">
        <v>51566200</v>
      </c>
      <c r="T2433" s="16">
        <f>(SP500_Data[[#This Row],[Close]]-R2434)/R2434</f>
        <v>1.3104003169329144E-3</v>
      </c>
      <c r="U2433" s="21">
        <v>56219100</v>
      </c>
    </row>
    <row r="2434" spans="1:21" x14ac:dyDescent="0.25">
      <c r="A2434" s="2">
        <v>42773</v>
      </c>
      <c r="B2434" s="21">
        <v>63.740001678466797</v>
      </c>
      <c r="C2434" s="21">
        <v>63.779998779296875</v>
      </c>
      <c r="D2434" s="21">
        <v>63.229999542236328</v>
      </c>
      <c r="E2434" s="21">
        <v>63.430000305175781</v>
      </c>
      <c r="F2434" s="16">
        <f>(StockData[[#This Row],[Close]]-E2435)/E2435</f>
        <v>-3.299797084957457E-3</v>
      </c>
      <c r="G2434" s="21">
        <v>20277200</v>
      </c>
      <c r="H2434" s="21">
        <f>IF(ISNUMBER(E2434),MAX($E$2:E2434),"")</f>
        <v>542.07000732421875</v>
      </c>
      <c r="I2434" s="21">
        <f>IF(AND(ISNUMBER(E2434),ISNUMBER(H2434)),E2434/H2434-1,"")</f>
        <v>-0.8829855932847479</v>
      </c>
      <c r="L2434"/>
      <c r="M2434"/>
      <c r="N2434" s="2">
        <v>42773</v>
      </c>
      <c r="O2434" s="21">
        <v>229.3800048828125</v>
      </c>
      <c r="P2434" s="21">
        <v>229.66000366210935</v>
      </c>
      <c r="Q2434" s="21">
        <v>228.72000122070313</v>
      </c>
      <c r="R2434" s="21">
        <v>228.94000244140625</v>
      </c>
      <c r="S2434">
        <v>57931200</v>
      </c>
      <c r="T2434" s="16">
        <f>(SP500_Data[[#This Row],[Close]]-R2435)/R2435</f>
        <v>4.3724133775586952E-5</v>
      </c>
      <c r="U2434" s="21">
        <v>67909000</v>
      </c>
    </row>
    <row r="2435" spans="1:21" x14ac:dyDescent="0.25">
      <c r="A2435" s="2">
        <v>42772</v>
      </c>
      <c r="B2435" s="21">
        <v>63.5</v>
      </c>
      <c r="C2435" s="21">
        <v>63.650001525878906</v>
      </c>
      <c r="D2435" s="21">
        <v>63.139999389648438</v>
      </c>
      <c r="E2435" s="21">
        <v>63.639999389648438</v>
      </c>
      <c r="F2435" s="16">
        <f>(StockData[[#This Row],[Close]]-E2436)/E2436</f>
        <v>-6.2815507750700432E-4</v>
      </c>
      <c r="G2435" s="21">
        <v>19796400</v>
      </c>
      <c r="H2435" s="21">
        <f>IF(ISNUMBER(E2435),MAX($E$2:E2435),"")</f>
        <v>542.07000732421875</v>
      </c>
      <c r="I2435" s="21">
        <f>IF(AND(ISNUMBER(E2435),ISNUMBER(H2435)),E2435/H2435-1,"")</f>
        <v>-0.88259819113809668</v>
      </c>
      <c r="L2435"/>
      <c r="M2435"/>
      <c r="N2435" s="2">
        <v>42772</v>
      </c>
      <c r="O2435" s="21">
        <v>228.8699951171875</v>
      </c>
      <c r="P2435" s="21">
        <v>229.33000183105469</v>
      </c>
      <c r="Q2435" s="21">
        <v>228.53999328613281</v>
      </c>
      <c r="R2435" s="21">
        <v>228.92999267578125</v>
      </c>
      <c r="S2435">
        <v>57790100</v>
      </c>
      <c r="T2435" s="16">
        <f>(SP500_Data[[#This Row],[Close]]-R2436)/R2436</f>
        <v>-1.7877547251083836E-3</v>
      </c>
      <c r="U2435" s="21">
        <v>89838800</v>
      </c>
    </row>
    <row r="2436" spans="1:21" x14ac:dyDescent="0.25">
      <c r="A2436" s="2">
        <v>42769</v>
      </c>
      <c r="B2436" s="21">
        <v>63.5</v>
      </c>
      <c r="C2436" s="21">
        <v>63.700000762939453</v>
      </c>
      <c r="D2436" s="21">
        <v>63.069999694824219</v>
      </c>
      <c r="E2436" s="21">
        <v>63.680000305175781</v>
      </c>
      <c r="F2436" s="16">
        <f>(StockData[[#This Row],[Close]]-E2437)/E2437</f>
        <v>8.073486639440625E-3</v>
      </c>
      <c r="G2436" s="21">
        <v>30301800</v>
      </c>
      <c r="H2436" s="21">
        <f>IF(ISNUMBER(E2436),MAX($E$2:E2436),"")</f>
        <v>542.07000732421875</v>
      </c>
      <c r="I2436" s="21">
        <f>IF(AND(ISNUMBER(E2436),ISNUMBER(H2436)),E2436/H2436-1,"")</f>
        <v>-0.8825243982423695</v>
      </c>
      <c r="L2436"/>
      <c r="M2436"/>
      <c r="N2436" s="2">
        <v>42769</v>
      </c>
      <c r="O2436" s="21">
        <v>228.82000732421875</v>
      </c>
      <c r="P2436" s="21">
        <v>229.55000305175781</v>
      </c>
      <c r="Q2436" s="21">
        <v>228.46000671386719</v>
      </c>
      <c r="R2436" s="21">
        <v>229.33999633789065</v>
      </c>
      <c r="S2436">
        <v>80563200</v>
      </c>
      <c r="T2436" s="16">
        <f>(SP500_Data[[#This Row],[Close]]-R2437)/R2437</f>
        <v>6.8928833295873581E-3</v>
      </c>
      <c r="U2436" s="21">
        <v>90341100</v>
      </c>
    </row>
    <row r="2437" spans="1:21" x14ac:dyDescent="0.25">
      <c r="A2437" s="2">
        <v>42768</v>
      </c>
      <c r="B2437" s="21">
        <v>63.25</v>
      </c>
      <c r="C2437" s="21">
        <v>63.409999847412109</v>
      </c>
      <c r="D2437" s="21">
        <v>62.75</v>
      </c>
      <c r="E2437" s="21">
        <v>63.169998168945313</v>
      </c>
      <c r="F2437" s="16">
        <f>(StockData[[#This Row],[Close]]-E2438)/E2438</f>
        <v>-6.4486261450391298E-3</v>
      </c>
      <c r="G2437" s="21">
        <v>45827000</v>
      </c>
      <c r="H2437" s="21">
        <f>IF(ISNUMBER(E2437),MAX($E$2:E2437),"")</f>
        <v>542.07000732421875</v>
      </c>
      <c r="I2437" s="21">
        <f>IF(AND(ISNUMBER(E2437),ISNUMBER(H2437)),E2437/H2437-1,"")</f>
        <v>-0.88346524006969718</v>
      </c>
      <c r="L2437"/>
      <c r="M2437"/>
      <c r="N2437" s="2">
        <v>42768</v>
      </c>
      <c r="O2437" s="21">
        <v>227.6199951171875</v>
      </c>
      <c r="P2437" s="21">
        <v>228.1000061035156</v>
      </c>
      <c r="Q2437" s="21">
        <v>226.82000732421875</v>
      </c>
      <c r="R2437" s="21">
        <v>227.77000427246097</v>
      </c>
      <c r="S2437">
        <v>69657600</v>
      </c>
      <c r="T2437" s="16">
        <f>(SP500_Data[[#This Row],[Close]]-R2438)/R2438</f>
        <v>6.5903329448819051E-4</v>
      </c>
      <c r="U2437" s="21">
        <v>156420200</v>
      </c>
    </row>
    <row r="2438" spans="1:21" x14ac:dyDescent="0.25">
      <c r="A2438" s="2">
        <v>42767</v>
      </c>
      <c r="B2438" s="21">
        <v>64.360000610351563</v>
      </c>
      <c r="C2438" s="21">
        <v>64.620002746582031</v>
      </c>
      <c r="D2438" s="21">
        <v>63.470001220703125</v>
      </c>
      <c r="E2438" s="21">
        <v>63.580001831054688</v>
      </c>
      <c r="F2438" s="16">
        <f>(StockData[[#This Row],[Close]]-E2439)/E2439</f>
        <v>-1.6550652274863534E-2</v>
      </c>
      <c r="G2438" s="21">
        <v>39671500</v>
      </c>
      <c r="H2438" s="21">
        <f>IF(ISNUMBER(E2438),MAX($E$2:E2438),"")</f>
        <v>542.07000732421875</v>
      </c>
      <c r="I2438" s="21">
        <f>IF(AND(ISNUMBER(E2438),ISNUMBER(H2438)),E2438/H2438-1,"")</f>
        <v>-0.88270887344440974</v>
      </c>
      <c r="L2438"/>
      <c r="M2438"/>
      <c r="N2438" s="2">
        <v>42767</v>
      </c>
      <c r="O2438" s="21">
        <v>227.52999877929688</v>
      </c>
      <c r="P2438" s="21">
        <v>228.58999633789065</v>
      </c>
      <c r="Q2438" s="21">
        <v>226.94000244140625</v>
      </c>
      <c r="R2438" s="21">
        <v>227.6199951171875</v>
      </c>
      <c r="S2438">
        <v>79117700</v>
      </c>
      <c r="T2438" s="16">
        <f>(SP500_Data[[#This Row],[Close]]-R2439)/R2439</f>
        <v>3.955361419305463E-4</v>
      </c>
      <c r="U2438" s="21">
        <v>124972600</v>
      </c>
    </row>
    <row r="2439" spans="1:21" x14ac:dyDescent="0.25">
      <c r="A2439" s="2">
        <v>42766</v>
      </c>
      <c r="B2439" s="21">
        <v>64.860000610351563</v>
      </c>
      <c r="C2439" s="21">
        <v>65.150001525878906</v>
      </c>
      <c r="D2439" s="21">
        <v>64.260002136230469</v>
      </c>
      <c r="E2439" s="21">
        <v>64.650001525878906</v>
      </c>
      <c r="F2439" s="16">
        <f>(StockData[[#This Row],[Close]]-E2440)/E2440</f>
        <v>-7.3698103451689109E-3</v>
      </c>
      <c r="G2439" s="21">
        <v>25270500</v>
      </c>
      <c r="H2439" s="21">
        <f>IF(ISNUMBER(E2439),MAX($E$2:E2439),"")</f>
        <v>542.07000732421875</v>
      </c>
      <c r="I2439" s="21">
        <f>IF(AND(ISNUMBER(E2439),ISNUMBER(H2439)),E2439/H2439-1,"")</f>
        <v>-0.88073495922601208</v>
      </c>
      <c r="L2439"/>
      <c r="M2439"/>
      <c r="N2439" s="2">
        <v>42766</v>
      </c>
      <c r="O2439" s="21">
        <v>226.97999572753903</v>
      </c>
      <c r="P2439" s="21">
        <v>227.6000061035156</v>
      </c>
      <c r="Q2439" s="21">
        <v>226.32000732421875</v>
      </c>
      <c r="R2439" s="21">
        <v>227.52999877929688</v>
      </c>
      <c r="S2439">
        <v>75880800</v>
      </c>
      <c r="T2439" s="16">
        <f>(SP500_Data[[#This Row],[Close]]-R2440)/R2440</f>
        <v>-8.7911545562086371E-5</v>
      </c>
      <c r="U2439" s="21">
        <v>142501800</v>
      </c>
    </row>
    <row r="2440" spans="1:21" x14ac:dyDescent="0.25">
      <c r="A2440" s="2">
        <v>42765</v>
      </c>
      <c r="B2440" s="21">
        <v>65.69000244140625</v>
      </c>
      <c r="C2440" s="21">
        <v>65.790000915527344</v>
      </c>
      <c r="D2440" s="21">
        <v>64.800003051757813</v>
      </c>
      <c r="E2440" s="21">
        <v>65.129997253417969</v>
      </c>
      <c r="F2440" s="16">
        <f>(StockData[[#This Row],[Close]]-E2441)/E2441</f>
        <v>-9.8814463049744401E-3</v>
      </c>
      <c r="G2440" s="21">
        <v>31651400</v>
      </c>
      <c r="H2440" s="21">
        <f>IF(ISNUMBER(E2440),MAX($E$2:E2440),"")</f>
        <v>542.07000732421875</v>
      </c>
      <c r="I2440" s="21">
        <f>IF(AND(ISNUMBER(E2440),ISNUMBER(H2440)),E2440/H2440-1,"")</f>
        <v>-0.87984947262639657</v>
      </c>
      <c r="L2440"/>
      <c r="M2440"/>
      <c r="N2440" s="2">
        <v>42765</v>
      </c>
      <c r="O2440" s="21">
        <v>228.16999816894531</v>
      </c>
      <c r="P2440" s="21">
        <v>228.19999694824219</v>
      </c>
      <c r="Q2440" s="21">
        <v>226.41000366210935</v>
      </c>
      <c r="R2440" s="21">
        <v>227.55000305175781</v>
      </c>
      <c r="S2440">
        <v>79737300</v>
      </c>
      <c r="T2440" s="16">
        <f>(SP500_Data[[#This Row],[Close]]-R2441)/R2441</f>
        <v>-6.2016777803856624E-3</v>
      </c>
      <c r="U2440" s="21">
        <v>110477500</v>
      </c>
    </row>
    <row r="2441" spans="1:21" x14ac:dyDescent="0.25">
      <c r="A2441" s="2">
        <v>42762</v>
      </c>
      <c r="B2441" s="21">
        <v>65.389999389648438</v>
      </c>
      <c r="C2441" s="21">
        <v>65.910003662109375</v>
      </c>
      <c r="D2441" s="21">
        <v>64.889999389648438</v>
      </c>
      <c r="E2441" s="21">
        <v>65.779998779296875</v>
      </c>
      <c r="F2441" s="16">
        <f>(StockData[[#This Row],[Close]]-E2442)/E2442</f>
        <v>2.3494666486704591E-2</v>
      </c>
      <c r="G2441" s="21">
        <v>44818000</v>
      </c>
      <c r="H2441" s="21">
        <f>IF(ISNUMBER(E2441),MAX($E$2:E2441),"")</f>
        <v>542.07000732421875</v>
      </c>
      <c r="I2441" s="21">
        <f>IF(AND(ISNUMBER(E2441),ISNUMBER(H2441)),E2441/H2441-1,"")</f>
        <v>-0.87865036270130137</v>
      </c>
      <c r="L2441"/>
      <c r="M2441"/>
      <c r="N2441" s="2">
        <v>42762</v>
      </c>
      <c r="O2441" s="21">
        <v>229.41999816894531</v>
      </c>
      <c r="P2441" s="21">
        <v>229.58999633789065</v>
      </c>
      <c r="Q2441" s="21">
        <v>228.75999450683591</v>
      </c>
      <c r="R2441" s="21">
        <v>228.97000122070313</v>
      </c>
      <c r="S2441">
        <v>59711100</v>
      </c>
      <c r="T2441" s="16">
        <f>(SP500_Data[[#This Row],[Close]]-R2442)/R2442</f>
        <v>-1.5697929075009194E-3</v>
      </c>
      <c r="U2441" s="21">
        <v>102016100</v>
      </c>
    </row>
    <row r="2442" spans="1:21" x14ac:dyDescent="0.25">
      <c r="A2442" s="2">
        <v>42761</v>
      </c>
      <c r="B2442" s="21">
        <v>64.120002746582031</v>
      </c>
      <c r="C2442" s="21">
        <v>64.540000915527344</v>
      </c>
      <c r="D2442" s="21">
        <v>63.549999237060547</v>
      </c>
      <c r="E2442" s="21">
        <v>64.269996643066406</v>
      </c>
      <c r="F2442" s="16">
        <f>(StockData[[#This Row],[Close]]-E2443)/E2443</f>
        <v>9.2650178244843891E-3</v>
      </c>
      <c r="G2442" s="21">
        <v>43554600</v>
      </c>
      <c r="H2442" s="21">
        <f>IF(ISNUMBER(E2442),MAX($E$2:E2442),"")</f>
        <v>542.07000732421875</v>
      </c>
      <c r="I2442" s="21">
        <f>IF(AND(ISNUMBER(E2442),ISNUMBER(H2442)),E2442/H2442-1,"")</f>
        <v>-0.88143598469814299</v>
      </c>
      <c r="L2442"/>
      <c r="M2442"/>
      <c r="N2442" s="2">
        <v>42761</v>
      </c>
      <c r="O2442" s="21">
        <v>229.3999938964844</v>
      </c>
      <c r="P2442" s="21">
        <v>229.71000671386719</v>
      </c>
      <c r="Q2442" s="21">
        <v>229.00999450683591</v>
      </c>
      <c r="R2442" s="21">
        <v>229.33000183105469</v>
      </c>
      <c r="S2442">
        <v>59970700</v>
      </c>
      <c r="T2442" s="16">
        <f>(SP500_Data[[#This Row],[Close]]-R2443)/R2443</f>
        <v>-1.0454566603080072E-3</v>
      </c>
      <c r="U2442" s="21">
        <v>88005800</v>
      </c>
    </row>
    <row r="2443" spans="1:21" x14ac:dyDescent="0.25">
      <c r="A2443" s="2">
        <v>42760</v>
      </c>
      <c r="B2443" s="21">
        <v>63.950000762939453</v>
      </c>
      <c r="C2443" s="21">
        <v>64.099998474121094</v>
      </c>
      <c r="D2443" s="21">
        <v>63.450000762939453</v>
      </c>
      <c r="E2443" s="21">
        <v>63.680000305175781</v>
      </c>
      <c r="F2443" s="16">
        <f>(StockData[[#This Row],[Close]]-E2444)/E2444</f>
        <v>2.5188892673024777E-3</v>
      </c>
      <c r="G2443" s="21">
        <v>23672700</v>
      </c>
      <c r="H2443" s="21">
        <f>IF(ISNUMBER(E2443),MAX($E$2:E2443),"")</f>
        <v>542.07000732421875</v>
      </c>
      <c r="I2443" s="21">
        <f>IF(AND(ISNUMBER(E2443),ISNUMBER(H2443)),E2443/H2443-1,"")</f>
        <v>-0.8825243982423695</v>
      </c>
      <c r="L2443"/>
      <c r="M2443"/>
      <c r="N2443" s="2">
        <v>42760</v>
      </c>
      <c r="O2443" s="21">
        <v>228.69999694824219</v>
      </c>
      <c r="P2443" s="21">
        <v>229.57000732421875</v>
      </c>
      <c r="Q2443" s="21">
        <v>228.50999450683591</v>
      </c>
      <c r="R2443" s="21">
        <v>229.57000732421875</v>
      </c>
      <c r="S2443">
        <v>84437700</v>
      </c>
      <c r="T2443" s="16">
        <f>(SP500_Data[[#This Row],[Close]]-R2444)/R2444</f>
        <v>8.6555411593757601E-3</v>
      </c>
      <c r="U2443" s="21">
        <v>99714400</v>
      </c>
    </row>
    <row r="2444" spans="1:21" x14ac:dyDescent="0.25">
      <c r="A2444" s="2">
        <v>42759</v>
      </c>
      <c r="B2444" s="21">
        <v>63.200000762939453</v>
      </c>
      <c r="C2444" s="21">
        <v>63.740001678466797</v>
      </c>
      <c r="D2444" s="21">
        <v>62.939998626708984</v>
      </c>
      <c r="E2444" s="21">
        <v>63.520000457763672</v>
      </c>
      <c r="F2444" s="16">
        <f>(StockData[[#This Row],[Close]]-E2445)/E2445</f>
        <v>8.8945581549273647E-3</v>
      </c>
      <c r="G2444" s="21">
        <v>24672900</v>
      </c>
      <c r="H2444" s="21">
        <f>IF(ISNUMBER(E2444),MAX($E$2:E2444),"")</f>
        <v>542.07000732421875</v>
      </c>
      <c r="I2444" s="21">
        <f>IF(AND(ISNUMBER(E2444),ISNUMBER(H2444)),E2444/H2444-1,"")</f>
        <v>-0.88281956278800056</v>
      </c>
      <c r="L2444"/>
      <c r="M2444"/>
      <c r="N2444" s="2">
        <v>42759</v>
      </c>
      <c r="O2444" s="21">
        <v>226.3999938964844</v>
      </c>
      <c r="P2444" s="21">
        <v>228.08000183105469</v>
      </c>
      <c r="Q2444" s="21">
        <v>226.27000427246097</v>
      </c>
      <c r="R2444" s="21">
        <v>227.6000061035156</v>
      </c>
      <c r="S2444">
        <v>95555300</v>
      </c>
      <c r="T2444" s="16">
        <f>(SP500_Data[[#This Row],[Close]]-R2445)/R2445</f>
        <v>6.4117278185508459E-3</v>
      </c>
      <c r="U2444" s="21">
        <v>110738100</v>
      </c>
    </row>
    <row r="2445" spans="1:21" x14ac:dyDescent="0.25">
      <c r="A2445" s="2">
        <v>42758</v>
      </c>
      <c r="B2445" s="21">
        <v>62.700000762939453</v>
      </c>
      <c r="C2445" s="21">
        <v>63.119998931884766</v>
      </c>
      <c r="D2445" s="21">
        <v>62.569999694824219</v>
      </c>
      <c r="E2445" s="21">
        <v>62.959999084472656</v>
      </c>
      <c r="F2445" s="16">
        <f>(StockData[[#This Row],[Close]]-E2446)/E2446</f>
        <v>3.5064934670118986E-3</v>
      </c>
      <c r="G2445" s="21">
        <v>23097600</v>
      </c>
      <c r="H2445" s="21">
        <f>IF(ISNUMBER(E2445),MAX($E$2:E2445),"")</f>
        <v>542.07000732421875</v>
      </c>
      <c r="I2445" s="21">
        <f>IF(AND(ISNUMBER(E2445),ISNUMBER(H2445)),E2445/H2445-1,"")</f>
        <v>-0.88385264221634841</v>
      </c>
      <c r="L2445"/>
      <c r="M2445"/>
      <c r="N2445" s="2">
        <v>42758</v>
      </c>
      <c r="O2445" s="21">
        <v>226.74000549316409</v>
      </c>
      <c r="P2445" s="21">
        <v>226.80999755859375</v>
      </c>
      <c r="Q2445" s="21">
        <v>225.27000427246097</v>
      </c>
      <c r="R2445" s="21">
        <v>226.1499938964844</v>
      </c>
      <c r="S2445">
        <v>75061600</v>
      </c>
      <c r="T2445" s="16">
        <f>(SP500_Data[[#This Row],[Close]]-R2446)/R2446</f>
        <v>-2.602150403041582E-3</v>
      </c>
      <c r="U2445" s="21">
        <v>59877400</v>
      </c>
    </row>
    <row r="2446" spans="1:21" x14ac:dyDescent="0.25">
      <c r="A2446" s="2">
        <v>42755</v>
      </c>
      <c r="B2446" s="21">
        <v>62.669998168945313</v>
      </c>
      <c r="C2446" s="21">
        <v>62.819999694824219</v>
      </c>
      <c r="D2446" s="21">
        <v>62.369998931884766</v>
      </c>
      <c r="E2446" s="21">
        <v>62.740001678466797</v>
      </c>
      <c r="F2446" s="16">
        <f>(StockData[[#This Row],[Close]]-E2447)/E2447</f>
        <v>7.0626395954192034E-3</v>
      </c>
      <c r="G2446" s="21">
        <v>30213500</v>
      </c>
      <c r="H2446" s="21">
        <f>IF(ISNUMBER(E2446),MAX($E$2:E2446),"")</f>
        <v>542.07000732421875</v>
      </c>
      <c r="I2446" s="21">
        <f>IF(AND(ISNUMBER(E2446),ISNUMBER(H2446)),E2446/H2446-1,"")</f>
        <v>-0.88425848906829252</v>
      </c>
      <c r="L2446"/>
      <c r="M2446"/>
      <c r="N2446" s="2">
        <v>42755</v>
      </c>
      <c r="O2446" s="21">
        <v>226.69999694824219</v>
      </c>
      <c r="P2446" s="21">
        <v>227.30999755859375</v>
      </c>
      <c r="Q2446" s="21">
        <v>225.97000122070313</v>
      </c>
      <c r="R2446" s="21">
        <v>226.74000549316409</v>
      </c>
      <c r="S2446">
        <v>129168600</v>
      </c>
      <c r="T2446" s="16">
        <f>(SP500_Data[[#This Row],[Close]]-R2447)/R2447</f>
        <v>3.6740375264486618E-3</v>
      </c>
      <c r="U2446" s="21">
        <v>67837800</v>
      </c>
    </row>
    <row r="2447" spans="1:21" x14ac:dyDescent="0.25">
      <c r="A2447" s="2">
        <v>42754</v>
      </c>
      <c r="B2447" s="21">
        <v>62.240001678466797</v>
      </c>
      <c r="C2447" s="21">
        <v>62.979999542236328</v>
      </c>
      <c r="D2447" s="21">
        <v>62.200000762939453</v>
      </c>
      <c r="E2447" s="21">
        <v>62.299999237060547</v>
      </c>
      <c r="F2447" s="16">
        <f>(StockData[[#This Row],[Close]]-E2448)/E2448</f>
        <v>-3.2000122070312501E-3</v>
      </c>
      <c r="G2447" s="21">
        <v>18451700</v>
      </c>
      <c r="H2447" s="21">
        <f>IF(ISNUMBER(E2447),MAX($E$2:E2447),"")</f>
        <v>542.07000732421875</v>
      </c>
      <c r="I2447" s="21">
        <f>IF(AND(ISNUMBER(E2447),ISNUMBER(H2447)),E2447/H2447-1,"")</f>
        <v>-0.88507019684673649</v>
      </c>
      <c r="L2447"/>
      <c r="M2447"/>
      <c r="N2447" s="2">
        <v>42754</v>
      </c>
      <c r="O2447" s="21">
        <v>226.83999633789065</v>
      </c>
      <c r="P2447" s="21">
        <v>227</v>
      </c>
      <c r="Q2447" s="21">
        <v>225.41000366210935</v>
      </c>
      <c r="R2447" s="21">
        <v>225.91000366210935</v>
      </c>
      <c r="S2447">
        <v>66608800</v>
      </c>
      <c r="T2447" s="16">
        <f>(SP500_Data[[#This Row],[Close]]-R2448)/R2448</f>
        <v>-3.7045042464857922E-3</v>
      </c>
      <c r="U2447" s="21">
        <v>74840300</v>
      </c>
    </row>
    <row r="2448" spans="1:21" x14ac:dyDescent="0.25">
      <c r="A2448" s="2">
        <v>42753</v>
      </c>
      <c r="B2448" s="21">
        <v>62.669998168945313</v>
      </c>
      <c r="C2448" s="21">
        <v>62.700000762939453</v>
      </c>
      <c r="D2448" s="21">
        <v>62.119998931884766</v>
      </c>
      <c r="E2448" s="21">
        <v>62.5</v>
      </c>
      <c r="F2448" s="16">
        <f>(StockData[[#This Row],[Close]]-E2449)/E2449</f>
        <v>-4.7975019802506903E-4</v>
      </c>
      <c r="G2448" s="21">
        <v>19670100</v>
      </c>
      <c r="H2448" s="21">
        <f>IF(ISNUMBER(E2448),MAX($E$2:E2448),"")</f>
        <v>542.07000732421875</v>
      </c>
      <c r="I2448" s="21">
        <f>IF(AND(ISNUMBER(E2448),ISNUMBER(H2448)),E2448/H2448-1,"")</f>
        <v>-0.88470123940537815</v>
      </c>
      <c r="L2448"/>
      <c r="M2448"/>
      <c r="N2448" s="2">
        <v>42753</v>
      </c>
      <c r="O2448" s="21">
        <v>226.53999328613281</v>
      </c>
      <c r="P2448" s="21">
        <v>226.80000305175781</v>
      </c>
      <c r="Q2448" s="21">
        <v>225.8999938964844</v>
      </c>
      <c r="R2448" s="21">
        <v>226.75</v>
      </c>
      <c r="S2448">
        <v>54793300</v>
      </c>
      <c r="T2448" s="16">
        <f>(SP500_Data[[#This Row],[Close]]-R2449)/R2449</f>
        <v>2.2099447513812156E-3</v>
      </c>
      <c r="U2448" s="21">
        <v>79040500</v>
      </c>
    </row>
    <row r="2449" spans="1:21" x14ac:dyDescent="0.25">
      <c r="A2449" s="2">
        <v>42752</v>
      </c>
      <c r="B2449" s="21">
        <v>62.680000305175781</v>
      </c>
      <c r="C2449" s="21">
        <v>62.700000762939453</v>
      </c>
      <c r="D2449" s="21">
        <v>62.029998779296875</v>
      </c>
      <c r="E2449" s="21">
        <v>62.529998779296875</v>
      </c>
      <c r="F2449" s="16">
        <f>(StockData[[#This Row],[Close]]-E2450)/E2450</f>
        <v>-2.711355368006031E-3</v>
      </c>
      <c r="G2449" s="21">
        <v>20664000</v>
      </c>
      <c r="H2449" s="21">
        <f>IF(ISNUMBER(E2449),MAX($E$2:E2449),"")</f>
        <v>542.07000732421875</v>
      </c>
      <c r="I2449" s="21">
        <f>IF(AND(ISNUMBER(E2449),ISNUMBER(H2449)),E2449/H2449-1,"")</f>
        <v>-0.88464589825222162</v>
      </c>
      <c r="L2449"/>
      <c r="M2449"/>
      <c r="N2449" s="2">
        <v>42752</v>
      </c>
      <c r="O2449" s="21">
        <v>226.30999755859375</v>
      </c>
      <c r="P2449" s="21">
        <v>226.77999877929688</v>
      </c>
      <c r="Q2449" s="21">
        <v>225.80000305175781</v>
      </c>
      <c r="R2449" s="21">
        <v>226.25</v>
      </c>
      <c r="S2449">
        <v>61240800</v>
      </c>
      <c r="T2449" s="16">
        <f>(SP500_Data[[#This Row],[Close]]-R2450)/R2450</f>
        <v>-3.5234663774721272E-3</v>
      </c>
      <c r="U2449" s="21">
        <v>113291800</v>
      </c>
    </row>
    <row r="2450" spans="1:21" x14ac:dyDescent="0.25">
      <c r="A2450" s="2">
        <v>42748</v>
      </c>
      <c r="B2450" s="21">
        <v>62.619998931884766</v>
      </c>
      <c r="C2450" s="21">
        <v>62.869998931884766</v>
      </c>
      <c r="D2450" s="21">
        <v>62.349998474121094</v>
      </c>
      <c r="E2450" s="21">
        <v>62.700000762939453</v>
      </c>
      <c r="F2450" s="16">
        <f>(StockData[[#This Row],[Close]]-E2451)/E2451</f>
        <v>1.4374724758110056E-3</v>
      </c>
      <c r="G2450" s="21">
        <v>19422300</v>
      </c>
      <c r="H2450" s="21">
        <f>IF(ISNUMBER(E2450),MAX($E$2:E2450),"")</f>
        <v>542.07000732421875</v>
      </c>
      <c r="I2450" s="21">
        <f>IF(AND(ISNUMBER(E2450),ISNUMBER(H2450)),E2450/H2450-1,"")</f>
        <v>-0.88433228196401981</v>
      </c>
      <c r="L2450"/>
      <c r="M2450"/>
      <c r="N2450" s="2">
        <v>42748</v>
      </c>
      <c r="O2450" s="21">
        <v>226.72999572753903</v>
      </c>
      <c r="P2450" s="21">
        <v>227.3999938964844</v>
      </c>
      <c r="Q2450" s="21">
        <v>226.69000244140625</v>
      </c>
      <c r="R2450" s="21">
        <v>227.05000305175781</v>
      </c>
      <c r="S2450">
        <v>62717900</v>
      </c>
      <c r="T2450" s="16">
        <f>(SP500_Data[[#This Row],[Close]]-R2451)/R2451</f>
        <v>2.2955205723881457E-3</v>
      </c>
      <c r="U2450" s="21">
        <v>69886700</v>
      </c>
    </row>
    <row r="2451" spans="1:21" x14ac:dyDescent="0.25">
      <c r="A2451" s="2">
        <v>42747</v>
      </c>
      <c r="B2451" s="21">
        <v>63.060001373291016</v>
      </c>
      <c r="C2451" s="21">
        <v>63.400001525878906</v>
      </c>
      <c r="D2451" s="21">
        <v>61.950000762939453</v>
      </c>
      <c r="E2451" s="21">
        <v>62.610000610351563</v>
      </c>
      <c r="F2451" s="16">
        <f>(StockData[[#This Row],[Close]]-E2452)/E2452</f>
        <v>-9.1786363184421689E-3</v>
      </c>
      <c r="G2451" s="21">
        <v>20968200</v>
      </c>
      <c r="H2451" s="21">
        <f>IF(ISNUMBER(E2451),MAX($E$2:E2451),"")</f>
        <v>542.07000732421875</v>
      </c>
      <c r="I2451" s="21">
        <f>IF(AND(ISNUMBER(E2451),ISNUMBER(H2451)),E2451/H2451-1,"")</f>
        <v>-0.88449831246076716</v>
      </c>
      <c r="L2451"/>
      <c r="M2451"/>
      <c r="N2451" s="2">
        <v>42747</v>
      </c>
      <c r="O2451" s="21">
        <v>226.5</v>
      </c>
      <c r="P2451" s="21">
        <v>226.75</v>
      </c>
      <c r="Q2451" s="21">
        <v>224.96000671386719</v>
      </c>
      <c r="R2451" s="21">
        <v>226.52999877929688</v>
      </c>
      <c r="S2451">
        <v>72113200</v>
      </c>
      <c r="T2451" s="16">
        <f>(SP500_Data[[#This Row],[Close]]-R2452)/R2452</f>
        <v>-2.5099397133389054E-3</v>
      </c>
      <c r="U2451" s="21">
        <v>76572500</v>
      </c>
    </row>
    <row r="2452" spans="1:21" x14ac:dyDescent="0.25">
      <c r="A2452" s="2">
        <v>42746</v>
      </c>
      <c r="B2452" s="21">
        <v>62.610000610351563</v>
      </c>
      <c r="C2452" s="21">
        <v>63.229999542236328</v>
      </c>
      <c r="D2452" s="21">
        <v>62.430000305175781</v>
      </c>
      <c r="E2452" s="21">
        <v>63.189998626708984</v>
      </c>
      <c r="F2452" s="16">
        <f>(StockData[[#This Row],[Close]]-E2453)/E2453</f>
        <v>9.1025184373484096E-3</v>
      </c>
      <c r="G2452" s="21">
        <v>21517300</v>
      </c>
      <c r="H2452" s="21">
        <f>IF(ISNUMBER(E2452),MAX($E$2:E2452),"")</f>
        <v>542.07000732421875</v>
      </c>
      <c r="I2452" s="21">
        <f>IF(AND(ISNUMBER(E2452),ISNUMBER(H2452)),E2452/H2452-1,"")</f>
        <v>-0.88342834362183353</v>
      </c>
      <c r="L2452"/>
      <c r="M2452"/>
      <c r="N2452" s="2">
        <v>42746</v>
      </c>
      <c r="O2452" s="21">
        <v>226.36000061035156</v>
      </c>
      <c r="P2452" s="21">
        <v>227.1000061035156</v>
      </c>
      <c r="Q2452" s="21">
        <v>225.58999633789065</v>
      </c>
      <c r="R2452" s="21">
        <v>227.1000061035156</v>
      </c>
      <c r="S2452">
        <v>74650000</v>
      </c>
      <c r="T2452" s="16">
        <f>(SP500_Data[[#This Row],[Close]]-R2453)/R2453</f>
        <v>2.8261033766419073E-3</v>
      </c>
      <c r="U2452" s="21">
        <v>37872300</v>
      </c>
    </row>
    <row r="2453" spans="1:21" x14ac:dyDescent="0.25">
      <c r="A2453" s="2">
        <v>42745</v>
      </c>
      <c r="B2453" s="21">
        <v>62.729999542236328</v>
      </c>
      <c r="C2453" s="21">
        <v>63.069999694824219</v>
      </c>
      <c r="D2453" s="21">
        <v>62.279998779296875</v>
      </c>
      <c r="E2453" s="21">
        <v>62.619998931884766</v>
      </c>
      <c r="F2453" s="16">
        <f>(StockData[[#This Row],[Close]]-E2454)/E2454</f>
        <v>-3.1929211300370876E-4</v>
      </c>
      <c r="G2453" s="21">
        <v>18593000</v>
      </c>
      <c r="H2453" s="21">
        <f>IF(ISNUMBER(E2453),MAX($E$2:E2453),"")</f>
        <v>542.07000732421875</v>
      </c>
      <c r="I2453" s="21">
        <f>IF(AND(ISNUMBER(E2453),ISNUMBER(H2453)),E2453/H2453-1,"")</f>
        <v>-0.88447986775547427</v>
      </c>
      <c r="L2453"/>
      <c r="M2453"/>
      <c r="N2453" s="2">
        <v>42745</v>
      </c>
      <c r="O2453" s="21">
        <v>226.47999572753903</v>
      </c>
      <c r="P2453" s="21">
        <v>227.44999694824219</v>
      </c>
      <c r="Q2453" s="21">
        <v>226.00999450683591</v>
      </c>
      <c r="R2453" s="21">
        <v>226.46000671386719</v>
      </c>
      <c r="S2453">
        <v>63771900</v>
      </c>
      <c r="T2453" s="16">
        <f>(SP500_Data[[#This Row],[Close]]-R2454)/R2454</f>
        <v>0</v>
      </c>
      <c r="U2453" s="21">
        <v>56620200</v>
      </c>
    </row>
    <row r="2454" spans="1:21" x14ac:dyDescent="0.25">
      <c r="A2454" s="2">
        <v>42744</v>
      </c>
      <c r="B2454" s="21">
        <v>62.759998321533203</v>
      </c>
      <c r="C2454" s="21">
        <v>63.080001831054688</v>
      </c>
      <c r="D2454" s="21">
        <v>62.540000915527344</v>
      </c>
      <c r="E2454" s="21">
        <v>62.639999389648438</v>
      </c>
      <c r="F2454" s="16">
        <f>(StockData[[#This Row],[Close]]-E2455)/E2455</f>
        <v>-3.1826983203980252E-3</v>
      </c>
      <c r="G2454" s="21">
        <v>20382700</v>
      </c>
      <c r="H2454" s="21">
        <f>IF(ISNUMBER(E2454),MAX($E$2:E2454),"")</f>
        <v>542.07000732421875</v>
      </c>
      <c r="I2454" s="21">
        <f>IF(AND(ISNUMBER(E2454),ISNUMBER(H2454)),E2454/H2454-1,"")</f>
        <v>-0.88444297130761074</v>
      </c>
      <c r="L2454"/>
      <c r="M2454"/>
      <c r="N2454" s="2">
        <v>42744</v>
      </c>
      <c r="O2454" s="21">
        <v>226.91000366210935</v>
      </c>
      <c r="P2454" s="21">
        <v>227.07000732421875</v>
      </c>
      <c r="Q2454" s="21">
        <v>226.41999816894531</v>
      </c>
      <c r="R2454" s="21">
        <v>226.46000671386719</v>
      </c>
      <c r="S2454">
        <v>46939700</v>
      </c>
      <c r="T2454" s="16">
        <f>(SP500_Data[[#This Row],[Close]]-R2455)/R2455</f>
        <v>-3.3009109539110172E-3</v>
      </c>
      <c r="U2454" s="21">
        <v>67429000</v>
      </c>
    </row>
    <row r="2455" spans="1:21" x14ac:dyDescent="0.25">
      <c r="A2455" s="2">
        <v>42741</v>
      </c>
      <c r="B2455" s="21">
        <v>62.299999237060547</v>
      </c>
      <c r="C2455" s="21">
        <v>63.150001525878906</v>
      </c>
      <c r="D2455" s="21">
        <v>62.040000915527344</v>
      </c>
      <c r="E2455" s="21">
        <v>62.840000152587891</v>
      </c>
      <c r="F2455" s="16">
        <f>(StockData[[#This Row],[Close]]-E2456)/E2456</f>
        <v>8.6677515592345645E-3</v>
      </c>
      <c r="G2455" s="21">
        <v>19922900</v>
      </c>
      <c r="H2455" s="21">
        <f>IF(ISNUMBER(E2455),MAX($E$2:E2455),"")</f>
        <v>542.07000732421875</v>
      </c>
      <c r="I2455" s="21">
        <f>IF(AND(ISNUMBER(E2455),ISNUMBER(H2455)),E2455/H2455-1,"")</f>
        <v>-0.88407401386625228</v>
      </c>
      <c r="L2455"/>
      <c r="M2455"/>
      <c r="N2455" s="2">
        <v>42741</v>
      </c>
      <c r="O2455" s="21">
        <v>226.52999877929688</v>
      </c>
      <c r="P2455" s="21">
        <v>227.75</v>
      </c>
      <c r="Q2455" s="21">
        <v>225.8999938964844</v>
      </c>
      <c r="R2455" s="21">
        <v>227.21000671386719</v>
      </c>
      <c r="S2455">
        <v>71559900</v>
      </c>
      <c r="T2455" s="16">
        <f>(SP500_Data[[#This Row],[Close]]-R2456)/R2456</f>
        <v>3.5777952262363651E-3</v>
      </c>
      <c r="U2455" s="21">
        <v>72402600</v>
      </c>
    </row>
    <row r="2456" spans="1:21" x14ac:dyDescent="0.25">
      <c r="A2456" s="2">
        <v>42740</v>
      </c>
      <c r="B2456" s="21">
        <v>62.189998626708984</v>
      </c>
      <c r="C2456" s="21">
        <v>62.659999847412109</v>
      </c>
      <c r="D2456" s="21">
        <v>62.029998779296875</v>
      </c>
      <c r="E2456" s="21">
        <v>62.299999237060547</v>
      </c>
      <c r="F2456" s="16">
        <f>(StockData[[#This Row],[Close]]-E2457)/E2457</f>
        <v>0</v>
      </c>
      <c r="G2456" s="21">
        <v>24876000</v>
      </c>
      <c r="H2456" s="21">
        <f>IF(ISNUMBER(E2456),MAX($E$2:E2456),"")</f>
        <v>542.07000732421875</v>
      </c>
      <c r="I2456" s="21">
        <f>IF(AND(ISNUMBER(E2456),ISNUMBER(H2456)),E2456/H2456-1,"")</f>
        <v>-0.88507019684673649</v>
      </c>
      <c r="L2456"/>
      <c r="M2456"/>
      <c r="N2456" s="2">
        <v>42740</v>
      </c>
      <c r="O2456" s="21">
        <v>226.27000427246097</v>
      </c>
      <c r="P2456" s="21">
        <v>226.58000183105469</v>
      </c>
      <c r="Q2456" s="21">
        <v>225.47999572753903</v>
      </c>
      <c r="R2456" s="21">
        <v>226.3999938964844</v>
      </c>
      <c r="S2456">
        <v>78379000</v>
      </c>
      <c r="T2456" s="16">
        <f>(SP500_Data[[#This Row],[Close]]-R2457)/R2457</f>
        <v>-7.9445640884275286E-4</v>
      </c>
      <c r="U2456" s="21">
        <v>86265800</v>
      </c>
    </row>
    <row r="2457" spans="1:21" x14ac:dyDescent="0.25">
      <c r="A2457" s="2">
        <v>42739</v>
      </c>
      <c r="B2457" s="21">
        <v>62.479999542236328</v>
      </c>
      <c r="C2457" s="21">
        <v>62.75</v>
      </c>
      <c r="D2457" s="21">
        <v>62.119998931884766</v>
      </c>
      <c r="E2457" s="21">
        <v>62.299999237060547</v>
      </c>
      <c r="F2457" s="16">
        <f>(StockData[[#This Row],[Close]]-E2458)/E2458</f>
        <v>-4.4743142505820795E-3</v>
      </c>
      <c r="G2457" s="21">
        <v>21340000</v>
      </c>
      <c r="H2457" s="21">
        <f>IF(ISNUMBER(E2457),MAX($E$2:E2457),"")</f>
        <v>542.07000732421875</v>
      </c>
      <c r="I2457" s="21">
        <f>IF(AND(ISNUMBER(E2457),ISNUMBER(H2457)),E2457/H2457-1,"")</f>
        <v>-0.88507019684673649</v>
      </c>
      <c r="L2457"/>
      <c r="M2457"/>
      <c r="N2457" s="2">
        <v>42739</v>
      </c>
      <c r="O2457" s="21">
        <v>225.6199951171875</v>
      </c>
      <c r="P2457" s="21">
        <v>226.75</v>
      </c>
      <c r="Q2457" s="21">
        <v>225.61000061035156</v>
      </c>
      <c r="R2457" s="21">
        <v>226.58000183105469</v>
      </c>
      <c r="S2457">
        <v>78744400</v>
      </c>
      <c r="T2457" s="16">
        <f>(SP500_Data[[#This Row],[Close]]-R2458)/R2458</f>
        <v>5.9491933280531942E-3</v>
      </c>
      <c r="U2457" s="21">
        <v>69797200</v>
      </c>
    </row>
    <row r="2458" spans="1:21" x14ac:dyDescent="0.25">
      <c r="A2458" s="2">
        <v>42738</v>
      </c>
      <c r="B2458" s="21">
        <v>62.790000915527344</v>
      </c>
      <c r="C2458" s="21">
        <v>62.840000152587891</v>
      </c>
      <c r="D2458" s="21">
        <v>62.130001068115234</v>
      </c>
      <c r="E2458" s="21">
        <v>62.580001831054688</v>
      </c>
      <c r="F2458" s="16">
        <f>(StockData[[#This Row],[Close]]-E2459)/E2459</f>
        <v>7.0808246818159382E-3</v>
      </c>
      <c r="G2458" s="21">
        <v>20694100</v>
      </c>
      <c r="H2458" s="21">
        <f>IF(ISNUMBER(E2458),MAX($E$2:E2458),"")</f>
        <v>542.07000732421875</v>
      </c>
      <c r="I2458" s="21">
        <f>IF(AND(ISNUMBER(E2458),ISNUMBER(H2458)),E2458/H2458-1,"")</f>
        <v>-0.88455365361392368</v>
      </c>
      <c r="L2458"/>
      <c r="M2458"/>
      <c r="N2458" s="2">
        <v>42738</v>
      </c>
      <c r="O2458" s="21">
        <v>225.03999328613281</v>
      </c>
      <c r="P2458" s="21">
        <v>225.83000183105469</v>
      </c>
      <c r="Q2458" s="21">
        <v>223.8800048828125</v>
      </c>
      <c r="R2458" s="21">
        <v>225.24000549316409</v>
      </c>
      <c r="S2458">
        <v>91366500</v>
      </c>
      <c r="T2458" s="16">
        <f>(SP500_Data[[#This Row],[Close]]-R2459)/R2459</f>
        <v>7.6500099458936474E-3</v>
      </c>
      <c r="U2458" s="21">
        <v>65617700</v>
      </c>
    </row>
    <row r="2459" spans="1:21" x14ac:dyDescent="0.25">
      <c r="A2459" s="2">
        <v>42734</v>
      </c>
      <c r="B2459" s="21">
        <v>62.959999084472656</v>
      </c>
      <c r="C2459" s="21">
        <v>62.990001678466797</v>
      </c>
      <c r="D2459" s="21">
        <v>62.029998779296875</v>
      </c>
      <c r="E2459" s="21">
        <v>62.139999389648438</v>
      </c>
      <c r="F2459" s="16">
        <f>(StockData[[#This Row],[Close]]-E2460)/E2460</f>
        <v>-1.2082704575416927E-2</v>
      </c>
      <c r="G2459" s="21">
        <v>25579900</v>
      </c>
      <c r="H2459" s="21">
        <f>IF(ISNUMBER(E2459),MAX($E$2:E2459),"")</f>
        <v>542.07000732421875</v>
      </c>
      <c r="I2459" s="21">
        <f>IF(AND(ISNUMBER(E2459),ISNUMBER(H2459)),E2459/H2459-1,"")</f>
        <v>-0.88536536139236766</v>
      </c>
      <c r="L2459"/>
      <c r="M2459"/>
      <c r="N2459" s="2">
        <v>42734</v>
      </c>
      <c r="O2459" s="21">
        <v>224.72999572753903</v>
      </c>
      <c r="P2459" s="21">
        <v>224.83000183105469</v>
      </c>
      <c r="Q2459" s="21">
        <v>222.72999572753903</v>
      </c>
      <c r="R2459" s="21">
        <v>223.52999877929688</v>
      </c>
      <c r="S2459">
        <v>108998300</v>
      </c>
      <c r="T2459" s="16">
        <f>(SP500_Data[[#This Row],[Close]]-R2460)/R2460</f>
        <v>-3.6550358899494228E-3</v>
      </c>
      <c r="U2459" s="21">
        <v>91652600</v>
      </c>
    </row>
    <row r="2460" spans="1:21" x14ac:dyDescent="0.25">
      <c r="A2460" s="2">
        <v>42733</v>
      </c>
      <c r="B2460" s="21">
        <v>62.860000610351563</v>
      </c>
      <c r="C2460" s="21">
        <v>63.200000762939453</v>
      </c>
      <c r="D2460" s="21">
        <v>62.729999542236328</v>
      </c>
      <c r="E2460" s="21">
        <v>62.900001525878906</v>
      </c>
      <c r="F2460" s="16">
        <f>(StockData[[#This Row],[Close]]-E2461)/E2461</f>
        <v>-1.42880060628189E-3</v>
      </c>
      <c r="G2460" s="21">
        <v>10250600</v>
      </c>
      <c r="H2460" s="21">
        <f>IF(ISNUMBER(E2460),MAX($E$2:E2460),"")</f>
        <v>542.07000732421875</v>
      </c>
      <c r="I2460" s="21">
        <f>IF(AND(ISNUMBER(E2460),ISNUMBER(H2460)),E2460/H2460-1,"")</f>
        <v>-0.88396332452266146</v>
      </c>
      <c r="L2460"/>
      <c r="M2460"/>
      <c r="N2460" s="2">
        <v>42733</v>
      </c>
      <c r="O2460" s="21">
        <v>224.47999572753903</v>
      </c>
      <c r="P2460" s="21">
        <v>224.88999938964844</v>
      </c>
      <c r="Q2460" s="21">
        <v>223.83999633789065</v>
      </c>
      <c r="R2460" s="21">
        <v>224.3500061035156</v>
      </c>
      <c r="S2460">
        <v>48696100</v>
      </c>
      <c r="T2460" s="16">
        <f>(SP500_Data[[#This Row],[Close]]-R2461)/R2461</f>
        <v>-2.2276200681122204E-4</v>
      </c>
      <c r="U2460" s="21">
        <v>94580000</v>
      </c>
    </row>
    <row r="2461" spans="1:21" x14ac:dyDescent="0.25">
      <c r="A2461" s="2">
        <v>42732</v>
      </c>
      <c r="B2461" s="21">
        <v>63.400001525878906</v>
      </c>
      <c r="C2461" s="21">
        <v>63.400001525878906</v>
      </c>
      <c r="D2461" s="21">
        <v>62.830001831054688</v>
      </c>
      <c r="E2461" s="21">
        <v>62.990001678466797</v>
      </c>
      <c r="F2461" s="16">
        <f>(StockData[[#This Row],[Close]]-E2462)/E2462</f>
        <v>-4.5827608474125888E-3</v>
      </c>
      <c r="G2461" s="21">
        <v>14653300</v>
      </c>
      <c r="H2461" s="21">
        <f>IF(ISNUMBER(E2461),MAX($E$2:E2461),"")</f>
        <v>542.07000732421875</v>
      </c>
      <c r="I2461" s="21">
        <f>IF(AND(ISNUMBER(E2461),ISNUMBER(H2461)),E2461/H2461-1,"")</f>
        <v>-0.88379729402591412</v>
      </c>
      <c r="L2461"/>
      <c r="M2461"/>
      <c r="N2461" s="2">
        <v>42732</v>
      </c>
      <c r="O2461" s="21">
        <v>226.57000732421875</v>
      </c>
      <c r="P2461" s="21">
        <v>226.58999633789065</v>
      </c>
      <c r="Q2461" s="21">
        <v>224.27000427246097</v>
      </c>
      <c r="R2461" s="21">
        <v>224.3999938964844</v>
      </c>
      <c r="S2461">
        <v>64095000</v>
      </c>
      <c r="T2461" s="16">
        <f>(SP500_Data[[#This Row],[Close]]-R2462)/R2462</f>
        <v>-8.2645085104820458E-3</v>
      </c>
      <c r="U2461" s="21">
        <v>100552700</v>
      </c>
    </row>
    <row r="2462" spans="1:21" x14ac:dyDescent="0.25">
      <c r="A2462" s="2">
        <v>42731</v>
      </c>
      <c r="B2462" s="21">
        <v>63.209999084472656</v>
      </c>
      <c r="C2462" s="21">
        <v>64.069999694824219</v>
      </c>
      <c r="D2462" s="21">
        <v>63.209999084472656</v>
      </c>
      <c r="E2462" s="21">
        <v>63.279998779296875</v>
      </c>
      <c r="F2462" s="16">
        <f>(StockData[[#This Row],[Close]]-E2463)/E2463</f>
        <v>6.3246520823064944E-4</v>
      </c>
      <c r="G2462" s="21">
        <v>11763200</v>
      </c>
      <c r="H2462" s="21">
        <f>IF(ISNUMBER(E2462),MAX($E$2:E2462),"")</f>
        <v>542.07000732421875</v>
      </c>
      <c r="I2462" s="21">
        <f>IF(AND(ISNUMBER(E2462),ISNUMBER(H2462)),E2462/H2462-1,"")</f>
        <v>-0.88326231312508618</v>
      </c>
      <c r="L2462"/>
      <c r="M2462"/>
      <c r="N2462" s="2">
        <v>42731</v>
      </c>
      <c r="O2462" s="21">
        <v>226.02000427246097</v>
      </c>
      <c r="P2462" s="21">
        <v>226.72999572753903</v>
      </c>
      <c r="Q2462" s="21">
        <v>226</v>
      </c>
      <c r="R2462" s="21">
        <v>226.27000427246097</v>
      </c>
      <c r="S2462">
        <v>42672500</v>
      </c>
      <c r="T2462" s="16">
        <f>(SP500_Data[[#This Row],[Close]]-R2463)/R2463</f>
        <v>2.4810488765953913E-3</v>
      </c>
      <c r="U2462" s="21">
        <v>172113300</v>
      </c>
    </row>
    <row r="2463" spans="1:21" x14ac:dyDescent="0.25">
      <c r="A2463" s="2">
        <v>42727</v>
      </c>
      <c r="B2463" s="21">
        <v>63.450000762939453</v>
      </c>
      <c r="C2463" s="21">
        <v>63.540000915527344</v>
      </c>
      <c r="D2463" s="21">
        <v>62.799999237060547</v>
      </c>
      <c r="E2463" s="21">
        <v>63.240001678466797</v>
      </c>
      <c r="F2463" s="16">
        <f>(StockData[[#This Row],[Close]]-E2464)/E2464</f>
        <v>-4.8780104219571458E-3</v>
      </c>
      <c r="G2463" s="21">
        <v>12403800</v>
      </c>
      <c r="H2463" s="21">
        <f>IF(ISNUMBER(E2463),MAX($E$2:E2463),"")</f>
        <v>542.07000732421875</v>
      </c>
      <c r="I2463" s="21">
        <f>IF(AND(ISNUMBER(E2463),ISNUMBER(H2463)),E2463/H2463-1,"")</f>
        <v>-0.8833360989835356</v>
      </c>
      <c r="L2463"/>
      <c r="M2463"/>
      <c r="N2463" s="2">
        <v>42727</v>
      </c>
      <c r="O2463" s="21">
        <v>225.42999267578125</v>
      </c>
      <c r="P2463" s="21">
        <v>225.72000122070313</v>
      </c>
      <c r="Q2463" s="21">
        <v>225.21000671386719</v>
      </c>
      <c r="R2463" s="21">
        <v>225.71000671386719</v>
      </c>
      <c r="S2463">
        <v>36697800</v>
      </c>
      <c r="T2463" s="16">
        <f>(SP500_Data[[#This Row],[Close]]-R2464)/R2464</f>
        <v>1.4642018985946586E-3</v>
      </c>
      <c r="U2463" s="21">
        <v>258429000</v>
      </c>
    </row>
    <row r="2464" spans="1:21" x14ac:dyDescent="0.25">
      <c r="A2464" s="2">
        <v>42726</v>
      </c>
      <c r="B2464" s="21">
        <v>63.840000152587891</v>
      </c>
      <c r="C2464" s="21">
        <v>64.099998474121094</v>
      </c>
      <c r="D2464" s="21">
        <v>63.409999847412109</v>
      </c>
      <c r="E2464" s="21">
        <v>63.549999237060547</v>
      </c>
      <c r="F2464" s="16">
        <f>(StockData[[#This Row],[Close]]-E2465)/E2465</f>
        <v>1.5735475903589142E-4</v>
      </c>
      <c r="G2464" s="21">
        <v>22176600</v>
      </c>
      <c r="H2464" s="21">
        <f>IF(ISNUMBER(E2464),MAX($E$2:E2464),"")</f>
        <v>542.07000732421875</v>
      </c>
      <c r="I2464" s="21">
        <f>IF(AND(ISNUMBER(E2464),ISNUMBER(H2464)),E2464/H2464-1,"")</f>
        <v>-0.88276422163484414</v>
      </c>
      <c r="L2464"/>
      <c r="M2464"/>
      <c r="N2464" s="2">
        <v>42726</v>
      </c>
      <c r="O2464" s="21">
        <v>225.6000061035156</v>
      </c>
      <c r="P2464" s="21">
        <v>225.74000549316409</v>
      </c>
      <c r="Q2464" s="21">
        <v>224.91999816894531</v>
      </c>
      <c r="R2464" s="21">
        <v>225.3800048828125</v>
      </c>
      <c r="S2464">
        <v>56219100</v>
      </c>
      <c r="T2464" s="16">
        <f>(SP500_Data[[#This Row],[Close]]-R2465)/R2465</f>
        <v>-1.7274189762507674E-3</v>
      </c>
      <c r="U2464" s="21">
        <v>106772100</v>
      </c>
    </row>
    <row r="2465" spans="1:21" x14ac:dyDescent="0.25">
      <c r="A2465" s="2">
        <v>42725</v>
      </c>
      <c r="B2465" s="21">
        <v>63.430000305175781</v>
      </c>
      <c r="C2465" s="21">
        <v>63.700000762939453</v>
      </c>
      <c r="D2465" s="21">
        <v>63.119998931884766</v>
      </c>
      <c r="E2465" s="21">
        <v>63.540000915527344</v>
      </c>
      <c r="F2465" s="16">
        <f>(StockData[[#This Row],[Close]]-E2466)/E2466</f>
        <v>0</v>
      </c>
      <c r="G2465" s="21">
        <v>17096300</v>
      </c>
      <c r="H2465" s="21">
        <f>IF(ISNUMBER(E2465),MAX($E$2:E2465),"")</f>
        <v>542.07000732421875</v>
      </c>
      <c r="I2465" s="21">
        <f>IF(AND(ISNUMBER(E2465),ISNUMBER(H2465)),E2465/H2465-1,"")</f>
        <v>-0.88278266634013702</v>
      </c>
      <c r="L2465"/>
      <c r="M2465"/>
      <c r="N2465" s="2">
        <v>42725</v>
      </c>
      <c r="O2465" s="21">
        <v>226.25</v>
      </c>
      <c r="P2465" s="21">
        <v>226.44999694824219</v>
      </c>
      <c r="Q2465" s="21">
        <v>225.77000427246097</v>
      </c>
      <c r="R2465" s="21">
        <v>225.77000427246097</v>
      </c>
      <c r="S2465">
        <v>67909000</v>
      </c>
      <c r="T2465" s="16">
        <f>(SP500_Data[[#This Row],[Close]]-R2466)/R2466</f>
        <v>-2.7826397570994816E-3</v>
      </c>
      <c r="U2465" s="21">
        <v>109794900</v>
      </c>
    </row>
    <row r="2466" spans="1:21" x14ac:dyDescent="0.25">
      <c r="A2466" s="2">
        <v>42724</v>
      </c>
      <c r="B2466" s="21">
        <v>63.689998626708984</v>
      </c>
      <c r="C2466" s="21">
        <v>63.799999237060547</v>
      </c>
      <c r="D2466" s="21">
        <v>63.029998779296875</v>
      </c>
      <c r="E2466" s="21">
        <v>63.540000915527344</v>
      </c>
      <c r="F2466" s="16">
        <f>(StockData[[#This Row],[Close]]-E2467)/E2467</f>
        <v>-1.2574350471629583E-3</v>
      </c>
      <c r="G2466" s="21">
        <v>26028400</v>
      </c>
      <c r="H2466" s="21">
        <f>IF(ISNUMBER(E2466),MAX($E$2:E2466),"")</f>
        <v>542.07000732421875</v>
      </c>
      <c r="I2466" s="21">
        <f>IF(AND(ISNUMBER(E2466),ISNUMBER(H2466)),E2466/H2466-1,"")</f>
        <v>-0.88278266634013702</v>
      </c>
      <c r="L2466"/>
      <c r="M2466"/>
      <c r="N2466" s="2">
        <v>42724</v>
      </c>
      <c r="O2466" s="21">
        <v>226.1499938964844</v>
      </c>
      <c r="P2466" s="21">
        <v>226.57000732421875</v>
      </c>
      <c r="Q2466" s="21">
        <v>225.8800048828125</v>
      </c>
      <c r="R2466" s="21">
        <v>226.3999938964844</v>
      </c>
      <c r="S2466">
        <v>89838800</v>
      </c>
      <c r="T2466" s="16">
        <f>(SP500_Data[[#This Row],[Close]]-R2467)/R2467</f>
        <v>3.8575582933377461E-3</v>
      </c>
      <c r="U2466" s="21">
        <v>109122100</v>
      </c>
    </row>
    <row r="2467" spans="1:21" x14ac:dyDescent="0.25">
      <c r="A2467" s="2">
        <v>42723</v>
      </c>
      <c r="B2467" s="21">
        <v>62.560001373291016</v>
      </c>
      <c r="C2467" s="21">
        <v>63.770000457763672</v>
      </c>
      <c r="D2467" s="21">
        <v>62.419998168945313</v>
      </c>
      <c r="E2467" s="21">
        <v>63.619998931884766</v>
      </c>
      <c r="F2467" s="16">
        <f>(StockData[[#This Row],[Close]]-E2468)/E2468</f>
        <v>2.11877963240646E-2</v>
      </c>
      <c r="G2467" s="21">
        <v>34338200</v>
      </c>
      <c r="H2467" s="21">
        <f>IF(ISNUMBER(E2467),MAX($E$2:E2467),"")</f>
        <v>542.07000732421875</v>
      </c>
      <c r="I2467" s="21">
        <f>IF(AND(ISNUMBER(E2467),ISNUMBER(H2467)),E2467/H2467-1,"")</f>
        <v>-0.88263508758596032</v>
      </c>
      <c r="L2467"/>
      <c r="M2467"/>
      <c r="N2467" s="2">
        <v>42723</v>
      </c>
      <c r="O2467" s="21">
        <v>225.25</v>
      </c>
      <c r="P2467" s="21">
        <v>226.02000427246097</v>
      </c>
      <c r="Q2467" s="21">
        <v>225.08000183105469</v>
      </c>
      <c r="R2467" s="21">
        <v>225.52999877929688</v>
      </c>
      <c r="S2467">
        <v>90341100</v>
      </c>
      <c r="T2467" s="16">
        <f>(SP500_Data[[#This Row],[Close]]-R2468)/R2468</f>
        <v>2.1774151607844771E-3</v>
      </c>
      <c r="U2467" s="21">
        <v>88939300</v>
      </c>
    </row>
    <row r="2468" spans="1:21" x14ac:dyDescent="0.25">
      <c r="A2468" s="2">
        <v>42720</v>
      </c>
      <c r="B2468" s="21">
        <v>62.950000762939453</v>
      </c>
      <c r="C2468" s="21">
        <v>62.950000762939453</v>
      </c>
      <c r="D2468" s="21">
        <v>62.119998931884766</v>
      </c>
      <c r="E2468" s="21">
        <v>62.299999237060547</v>
      </c>
      <c r="F2468" s="16">
        <f>(StockData[[#This Row],[Close]]-E2469)/E2469</f>
        <v>-4.4743142505820795E-3</v>
      </c>
      <c r="G2468" s="21">
        <v>42453100</v>
      </c>
      <c r="H2468" s="21">
        <f>IF(ISNUMBER(E2468),MAX($E$2:E2468),"")</f>
        <v>542.07000732421875</v>
      </c>
      <c r="I2468" s="21">
        <f>IF(AND(ISNUMBER(E2468),ISNUMBER(H2468)),E2468/H2468-1,"")</f>
        <v>-0.88507019684673649</v>
      </c>
      <c r="L2468"/>
      <c r="M2468"/>
      <c r="N2468" s="2">
        <v>42720</v>
      </c>
      <c r="O2468" s="21">
        <v>226.00999450683591</v>
      </c>
      <c r="P2468" s="21">
        <v>226.08000183105469</v>
      </c>
      <c r="Q2468" s="21">
        <v>224.66999816894531</v>
      </c>
      <c r="R2468" s="21">
        <v>225.03999328613281</v>
      </c>
      <c r="S2468">
        <v>156420200</v>
      </c>
      <c r="T2468" s="16">
        <f>(SP500_Data[[#This Row],[Close]]-R2469)/R2469</f>
        <v>-7.803907638611377E-3</v>
      </c>
      <c r="U2468" s="21">
        <v>103330800</v>
      </c>
    </row>
    <row r="2469" spans="1:21" x14ac:dyDescent="0.25">
      <c r="A2469" s="2">
        <v>42719</v>
      </c>
      <c r="B2469" s="21">
        <v>62.700000762939453</v>
      </c>
      <c r="C2469" s="21">
        <v>63.150001525878906</v>
      </c>
      <c r="D2469" s="21">
        <v>62.299999237060547</v>
      </c>
      <c r="E2469" s="21">
        <v>62.580001831054688</v>
      </c>
      <c r="F2469" s="16">
        <f>(StockData[[#This Row],[Close]]-E2470)/E2470</f>
        <v>-1.5953808812096705E-3</v>
      </c>
      <c r="G2469" s="21">
        <v>27669900</v>
      </c>
      <c r="H2469" s="21">
        <f>IF(ISNUMBER(E2469),MAX($E$2:E2469),"")</f>
        <v>542.07000732421875</v>
      </c>
      <c r="I2469" s="21">
        <f>IF(AND(ISNUMBER(E2469),ISNUMBER(H2469)),E2469/H2469-1,"")</f>
        <v>-0.88455365361392368</v>
      </c>
      <c r="L2469"/>
      <c r="M2469"/>
      <c r="N2469" s="2">
        <v>42719</v>
      </c>
      <c r="O2469" s="21">
        <v>226.16000366210935</v>
      </c>
      <c r="P2469" s="21">
        <v>227.80999755859375</v>
      </c>
      <c r="Q2469" s="21">
        <v>225.88999938964844</v>
      </c>
      <c r="R2469" s="21">
        <v>226.80999755859375</v>
      </c>
      <c r="S2469">
        <v>124972600</v>
      </c>
      <c r="T2469" s="16">
        <f>(SP500_Data[[#This Row],[Close]]-R2470)/R2470</f>
        <v>4.1171978735511988E-3</v>
      </c>
      <c r="U2469" s="21">
        <v>122781800</v>
      </c>
    </row>
    <row r="2470" spans="1:21" x14ac:dyDescent="0.25">
      <c r="A2470" s="2">
        <v>42718</v>
      </c>
      <c r="B2470" s="21">
        <v>63</v>
      </c>
      <c r="C2470" s="21">
        <v>63.450000762939453</v>
      </c>
      <c r="D2470" s="21">
        <v>62.529998779296875</v>
      </c>
      <c r="E2470" s="21">
        <v>62.680000305175781</v>
      </c>
      <c r="F2470" s="16">
        <f>(StockData[[#This Row],[Close]]-E2471)/E2471</f>
        <v>-4.7634048783909274E-3</v>
      </c>
      <c r="G2470" s="21">
        <v>30352700</v>
      </c>
      <c r="H2470" s="21">
        <f>IF(ISNUMBER(E2470),MAX($E$2:E2470),"")</f>
        <v>542.07000732421875</v>
      </c>
      <c r="I2470" s="21">
        <f>IF(AND(ISNUMBER(E2470),ISNUMBER(H2470)),E2470/H2470-1,"")</f>
        <v>-0.88436917841188345</v>
      </c>
      <c r="L2470"/>
      <c r="M2470"/>
      <c r="N2470" s="2">
        <v>42718</v>
      </c>
      <c r="O2470" s="21">
        <v>227.41000366210935</v>
      </c>
      <c r="P2470" s="21">
        <v>228.22999572753903</v>
      </c>
      <c r="Q2470" s="21">
        <v>225.3699951171875</v>
      </c>
      <c r="R2470" s="21">
        <v>225.8800048828125</v>
      </c>
      <c r="S2470">
        <v>142501800</v>
      </c>
      <c r="T2470" s="16">
        <f>(SP500_Data[[#This Row],[Close]]-R2471)/R2471</f>
        <v>-8.254257417305056E-3</v>
      </c>
      <c r="U2470" s="21">
        <v>61272500</v>
      </c>
    </row>
    <row r="2471" spans="1:21" x14ac:dyDescent="0.25">
      <c r="A2471" s="2">
        <v>42717</v>
      </c>
      <c r="B2471" s="21">
        <v>62.5</v>
      </c>
      <c r="C2471" s="21">
        <v>63.419998168945313</v>
      </c>
      <c r="D2471" s="21">
        <v>62.240001678466797</v>
      </c>
      <c r="E2471" s="21">
        <v>62.979999542236328</v>
      </c>
      <c r="F2471" s="16">
        <f>(StockData[[#This Row],[Close]]-E2472)/E2472</f>
        <v>1.3028814494892833E-2</v>
      </c>
      <c r="G2471" s="21">
        <v>35718900</v>
      </c>
      <c r="H2471" s="21">
        <f>IF(ISNUMBER(E2471),MAX($E$2:E2471),"")</f>
        <v>542.07000732421875</v>
      </c>
      <c r="I2471" s="21">
        <f>IF(AND(ISNUMBER(E2471),ISNUMBER(H2471)),E2471/H2471-1,"")</f>
        <v>-0.88381574576848476</v>
      </c>
      <c r="L2471"/>
      <c r="M2471"/>
      <c r="N2471" s="2">
        <v>42717</v>
      </c>
      <c r="O2471" s="21">
        <v>227.02000427246097</v>
      </c>
      <c r="P2471" s="21">
        <v>228.33999633789065</v>
      </c>
      <c r="Q2471" s="21">
        <v>227</v>
      </c>
      <c r="R2471" s="21">
        <v>227.75999450683591</v>
      </c>
      <c r="S2471">
        <v>110477500</v>
      </c>
      <c r="T2471" s="16">
        <f>(SP500_Data[[#This Row],[Close]]-R2472)/R2472</f>
        <v>6.6740088699929687E-3</v>
      </c>
      <c r="U2471" s="21">
        <v>140623200</v>
      </c>
    </row>
    <row r="2472" spans="1:21" x14ac:dyDescent="0.25">
      <c r="A2472" s="2">
        <v>42716</v>
      </c>
      <c r="B2472" s="21">
        <v>61.819999694824219</v>
      </c>
      <c r="C2472" s="21">
        <v>62.299999237060547</v>
      </c>
      <c r="D2472" s="21">
        <v>61.720001220703125</v>
      </c>
      <c r="E2472" s="21">
        <v>62.169998168945313</v>
      </c>
      <c r="F2472" s="16">
        <f>(StockData[[#This Row],[Close]]-E2473)/E2473</f>
        <v>3.2273187720282298E-3</v>
      </c>
      <c r="G2472" s="21">
        <v>20198100</v>
      </c>
      <c r="H2472" s="21">
        <f>IF(ISNUMBER(E2472),MAX($E$2:E2472),"")</f>
        <v>542.07000732421875</v>
      </c>
      <c r="I2472" s="21">
        <f>IF(AND(ISNUMBER(E2472),ISNUMBER(H2472)),E2472/H2472-1,"")</f>
        <v>-0.88531002023921113</v>
      </c>
      <c r="L2472"/>
      <c r="M2472"/>
      <c r="N2472" s="2">
        <v>42716</v>
      </c>
      <c r="O2472" s="21">
        <v>226.3999938964844</v>
      </c>
      <c r="P2472" s="21">
        <v>226.96000671386719</v>
      </c>
      <c r="Q2472" s="21">
        <v>225.75999450683591</v>
      </c>
      <c r="R2472" s="21">
        <v>226.25</v>
      </c>
      <c r="S2472">
        <v>102016100</v>
      </c>
      <c r="T2472" s="16">
        <f>(SP500_Data[[#This Row],[Close]]-R2473)/R2473</f>
        <v>-1.1478279684831419E-3</v>
      </c>
      <c r="U2472" s="21">
        <v>77220200</v>
      </c>
    </row>
    <row r="2473" spans="1:21" x14ac:dyDescent="0.25">
      <c r="A2473" s="2">
        <v>42713</v>
      </c>
      <c r="B2473" s="21">
        <v>61.180000305175781</v>
      </c>
      <c r="C2473" s="21">
        <v>61.990001678466797</v>
      </c>
      <c r="D2473" s="21">
        <v>61.130001068115234</v>
      </c>
      <c r="E2473" s="21">
        <v>61.970001220703125</v>
      </c>
      <c r="F2473" s="16">
        <f>(StockData[[#This Row],[Close]]-E2474)/E2474</f>
        <v>1.5735173341761808E-2</v>
      </c>
      <c r="G2473" s="21">
        <v>27349400</v>
      </c>
      <c r="H2473" s="21">
        <f>IF(ISNUMBER(E2473),MAX($E$2:E2473),"")</f>
        <v>542.07000732421875</v>
      </c>
      <c r="I2473" s="21">
        <f>IF(AND(ISNUMBER(E2473),ISNUMBER(H2473)),E2473/H2473-1,"")</f>
        <v>-0.8856789706432916</v>
      </c>
      <c r="L2473"/>
      <c r="M2473"/>
      <c r="N2473" s="2">
        <v>42713</v>
      </c>
      <c r="O2473" s="21">
        <v>225.41000366210935</v>
      </c>
      <c r="P2473" s="21">
        <v>226.52999877929688</v>
      </c>
      <c r="Q2473" s="21">
        <v>225.3699951171875</v>
      </c>
      <c r="R2473" s="21">
        <v>226.50999450683591</v>
      </c>
      <c r="S2473">
        <v>88005800</v>
      </c>
      <c r="T2473" s="16">
        <f>(SP500_Data[[#This Row],[Close]]-R2474)/R2474</f>
        <v>6.0404203740586524E-3</v>
      </c>
      <c r="U2473" s="21">
        <v>75705500</v>
      </c>
    </row>
    <row r="2474" spans="1:21" x14ac:dyDescent="0.25">
      <c r="A2474" s="2">
        <v>42712</v>
      </c>
      <c r="B2474" s="21">
        <v>61.299999237060547</v>
      </c>
      <c r="C2474" s="21">
        <v>61.580001831054688</v>
      </c>
      <c r="D2474" s="21">
        <v>60.840000152587891</v>
      </c>
      <c r="E2474" s="21">
        <v>61.009998321533203</v>
      </c>
      <c r="F2474" s="16">
        <f>(StockData[[#This Row],[Close]]-E2475)/E2475</f>
        <v>-5.8660683822258355E-3</v>
      </c>
      <c r="G2474" s="21">
        <v>21220800</v>
      </c>
      <c r="H2474" s="21">
        <f>IF(ISNUMBER(E2474),MAX($E$2:E2474),"")</f>
        <v>542.07000732421875</v>
      </c>
      <c r="I2474" s="21">
        <f>IF(AND(ISNUMBER(E2474),ISNUMBER(H2474)),E2474/H2474-1,"")</f>
        <v>-0.88744996495435624</v>
      </c>
      <c r="L2474"/>
      <c r="M2474"/>
      <c r="N2474" s="2">
        <v>42712</v>
      </c>
      <c r="O2474" s="21">
        <v>224.57000732421875</v>
      </c>
      <c r="P2474" s="21">
        <v>225.69999694824219</v>
      </c>
      <c r="Q2474" s="21">
        <v>224.25999450683591</v>
      </c>
      <c r="R2474" s="21">
        <v>225.1499938964844</v>
      </c>
      <c r="S2474">
        <v>99714400</v>
      </c>
      <c r="T2474" s="16">
        <f>(SP500_Data[[#This Row],[Close]]-R2475)/R2475</f>
        <v>2.4487434462282416E-3</v>
      </c>
      <c r="U2474" s="21">
        <v>66542300</v>
      </c>
    </row>
    <row r="2475" spans="1:21" x14ac:dyDescent="0.25">
      <c r="A2475" s="2">
        <v>42711</v>
      </c>
      <c r="B2475" s="21">
        <v>60.009998321533203</v>
      </c>
      <c r="C2475" s="21">
        <v>61.380001068115234</v>
      </c>
      <c r="D2475" s="21">
        <v>59.799999237060547</v>
      </c>
      <c r="E2475" s="21">
        <v>61.369998931884766</v>
      </c>
      <c r="F2475" s="16">
        <f>(StockData[[#This Row],[Close]]-E2476)/E2476</f>
        <v>2.3686374493311808E-2</v>
      </c>
      <c r="G2475" s="21">
        <v>30809000</v>
      </c>
      <c r="H2475" s="21">
        <f>IF(ISNUMBER(E2475),MAX($E$2:E2475),"")</f>
        <v>542.07000732421875</v>
      </c>
      <c r="I2475" s="21">
        <f>IF(AND(ISNUMBER(E2475),ISNUMBER(H2475)),E2475/H2475-1,"")</f>
        <v>-0.88678584296736673</v>
      </c>
      <c r="L2475"/>
      <c r="M2475"/>
      <c r="N2475" s="2">
        <v>42711</v>
      </c>
      <c r="O2475" s="21">
        <v>221.52000427246097</v>
      </c>
      <c r="P2475" s="21">
        <v>224.66999816894531</v>
      </c>
      <c r="Q2475" s="21">
        <v>221.3800048828125</v>
      </c>
      <c r="R2475" s="21">
        <v>224.6000061035156</v>
      </c>
      <c r="S2475">
        <v>110738100</v>
      </c>
      <c r="T2475" s="16">
        <f>(SP500_Data[[#This Row],[Close]]-R2476)/R2476</f>
        <v>1.3080781214220953E-2</v>
      </c>
      <c r="U2475" s="21">
        <v>60146600</v>
      </c>
    </row>
    <row r="2476" spans="1:21" x14ac:dyDescent="0.25">
      <c r="A2476" s="2">
        <v>42710</v>
      </c>
      <c r="B2476" s="21">
        <v>60.430000305175781</v>
      </c>
      <c r="C2476" s="21">
        <v>60.459999084472656</v>
      </c>
      <c r="D2476" s="21">
        <v>59.799999237060547</v>
      </c>
      <c r="E2476" s="21">
        <v>59.950000762939453</v>
      </c>
      <c r="F2476" s="16">
        <f>(StockData[[#This Row],[Close]]-E2477)/E2477</f>
        <v>-4.4835677896141925E-3</v>
      </c>
      <c r="G2476" s="21">
        <v>19907000</v>
      </c>
      <c r="H2476" s="21">
        <f>IF(ISNUMBER(E2476),MAX($E$2:E2476),"")</f>
        <v>542.07000732421875</v>
      </c>
      <c r="I2476" s="21">
        <f>IF(AND(ISNUMBER(E2476),ISNUMBER(H2476)),E2476/H2476-1,"")</f>
        <v>-0.88940542743018314</v>
      </c>
      <c r="L2476"/>
      <c r="M2476"/>
      <c r="N2476" s="2">
        <v>42710</v>
      </c>
      <c r="O2476" s="21">
        <v>221.22000122070313</v>
      </c>
      <c r="P2476" s="21">
        <v>221.74000549316409</v>
      </c>
      <c r="Q2476" s="21">
        <v>220.66000366210935</v>
      </c>
      <c r="R2476" s="21">
        <v>221.69999694824219</v>
      </c>
      <c r="S2476">
        <v>59877400</v>
      </c>
      <c r="T2476" s="16">
        <f>(SP500_Data[[#This Row],[Close]]-R2477)/R2477</f>
        <v>3.1674070056207579E-3</v>
      </c>
      <c r="U2476" s="21">
        <v>89089100</v>
      </c>
    </row>
    <row r="2477" spans="1:21" x14ac:dyDescent="0.25">
      <c r="A2477" s="2">
        <v>42709</v>
      </c>
      <c r="B2477" s="21">
        <v>59.700000762939453</v>
      </c>
      <c r="C2477" s="21">
        <v>60.590000152587891</v>
      </c>
      <c r="D2477" s="21">
        <v>59.560001373291016</v>
      </c>
      <c r="E2477" s="21">
        <v>60.220001220703125</v>
      </c>
      <c r="F2477" s="16">
        <f>(StockData[[#This Row],[Close]]-E2478)/E2478</f>
        <v>1.6371328619462024E-2</v>
      </c>
      <c r="G2477" s="21">
        <v>23552700</v>
      </c>
      <c r="H2477" s="21">
        <f>IF(ISNUMBER(E2477),MAX($E$2:E2477),"")</f>
        <v>542.07000732421875</v>
      </c>
      <c r="I2477" s="21">
        <f>IF(AND(ISNUMBER(E2477),ISNUMBER(H2477)),E2477/H2477-1,"")</f>
        <v>-0.88890733593994109</v>
      </c>
      <c r="L2477"/>
      <c r="M2477"/>
      <c r="N2477" s="2">
        <v>42709</v>
      </c>
      <c r="O2477" s="21">
        <v>220.6499938964844</v>
      </c>
      <c r="P2477" s="21">
        <v>221.3999938964844</v>
      </c>
      <c r="Q2477" s="21">
        <v>220.41999816894531</v>
      </c>
      <c r="R2477" s="21">
        <v>221</v>
      </c>
      <c r="S2477">
        <v>67837800</v>
      </c>
      <c r="T2477" s="16">
        <f>(SP500_Data[[#This Row],[Close]]-R2478)/R2478</f>
        <v>6.0087735261667961E-3</v>
      </c>
      <c r="U2477" s="21">
        <v>73639800</v>
      </c>
    </row>
    <row r="2478" spans="1:21" x14ac:dyDescent="0.25">
      <c r="A2478" s="2">
        <v>42706</v>
      </c>
      <c r="B2478" s="21">
        <v>59.080001831054688</v>
      </c>
      <c r="C2478" s="21">
        <v>59.470001220703125</v>
      </c>
      <c r="D2478" s="21">
        <v>58.799999237060547</v>
      </c>
      <c r="E2478" s="21">
        <v>59.25</v>
      </c>
      <c r="F2478" s="16">
        <f>(StockData[[#This Row],[Close]]-E2479)/E2479</f>
        <v>8.4458169621929354E-4</v>
      </c>
      <c r="G2478" s="21">
        <v>25515700</v>
      </c>
      <c r="H2478" s="21">
        <f>IF(ISNUMBER(E2478),MAX($E$2:E2478),"")</f>
        <v>542.07000732421875</v>
      </c>
      <c r="I2478" s="21">
        <f>IF(AND(ISNUMBER(E2478),ISNUMBER(H2478)),E2478/H2478-1,"")</f>
        <v>-0.89069677495629851</v>
      </c>
      <c r="L2478"/>
      <c r="M2478"/>
      <c r="N2478" s="2">
        <v>42706</v>
      </c>
      <c r="O2478" s="21">
        <v>219.66999816894531</v>
      </c>
      <c r="P2478" s="21">
        <v>220.25</v>
      </c>
      <c r="Q2478" s="21">
        <v>219.25999450683591</v>
      </c>
      <c r="R2478" s="21">
        <v>219.67999267578125</v>
      </c>
      <c r="S2478">
        <v>74840300</v>
      </c>
      <c r="T2478" s="16">
        <f>(SP500_Data[[#This Row],[Close]]-R2479)/R2479</f>
        <v>5.0091245568022777E-4</v>
      </c>
      <c r="U2478" s="21">
        <v>66519200</v>
      </c>
    </row>
    <row r="2479" spans="1:21" x14ac:dyDescent="0.25">
      <c r="A2479" s="2">
        <v>42705</v>
      </c>
      <c r="B2479" s="21">
        <v>60.110000610351563</v>
      </c>
      <c r="C2479" s="21">
        <v>60.150001525878906</v>
      </c>
      <c r="D2479" s="21">
        <v>58.939998626708984</v>
      </c>
      <c r="E2479" s="21">
        <v>59.200000762939453</v>
      </c>
      <c r="F2479" s="16">
        <f>(StockData[[#This Row],[Close]]-E2480)/E2480</f>
        <v>-1.7590401395928556E-2</v>
      </c>
      <c r="G2479" s="21">
        <v>34542100</v>
      </c>
      <c r="H2479" s="21">
        <f>IF(ISNUMBER(E2479),MAX($E$2:E2479),"")</f>
        <v>542.07000732421875</v>
      </c>
      <c r="I2479" s="21">
        <f>IF(AND(ISNUMBER(E2479),ISNUMBER(H2479)),E2479/H2479-1,"")</f>
        <v>-0.89078901255731857</v>
      </c>
      <c r="L2479"/>
      <c r="M2479"/>
      <c r="N2479" s="2">
        <v>42705</v>
      </c>
      <c r="O2479" s="21">
        <v>220.72999572753903</v>
      </c>
      <c r="P2479" s="21">
        <v>220.72999572753903</v>
      </c>
      <c r="Q2479" s="21">
        <v>219.1499938964844</v>
      </c>
      <c r="R2479" s="21">
        <v>219.57000732421875</v>
      </c>
      <c r="S2479">
        <v>79040500</v>
      </c>
      <c r="T2479" s="16">
        <f>(SP500_Data[[#This Row],[Close]]-R2480)/R2480</f>
        <v>-3.6754584837425147E-3</v>
      </c>
      <c r="U2479" s="21">
        <v>76869700</v>
      </c>
    </row>
    <row r="2480" spans="1:21" x14ac:dyDescent="0.25">
      <c r="A2480" s="2">
        <v>42704</v>
      </c>
      <c r="B2480" s="21">
        <v>60.860000610351563</v>
      </c>
      <c r="C2480" s="21">
        <v>61.180000305175781</v>
      </c>
      <c r="D2480" s="21">
        <v>60.220001220703125</v>
      </c>
      <c r="E2480" s="21">
        <v>60.259998321533203</v>
      </c>
      <c r="F2480" s="16">
        <f>(StockData[[#This Row],[Close]]-E2481)/E2481</f>
        <v>-1.3586541643174755E-2</v>
      </c>
      <c r="G2480" s="21">
        <v>34655400</v>
      </c>
      <c r="H2480" s="21">
        <f>IF(ISNUMBER(E2480),MAX($E$2:E2480),"")</f>
        <v>542.07000732421875</v>
      </c>
      <c r="I2480" s="21">
        <f>IF(AND(ISNUMBER(E2480),ISNUMBER(H2480)),E2480/H2480-1,"")</f>
        <v>-0.88883355008149167</v>
      </c>
      <c r="L2480"/>
      <c r="M2480"/>
      <c r="N2480" s="2">
        <v>42704</v>
      </c>
      <c r="O2480" s="21">
        <v>221.6300048828125</v>
      </c>
      <c r="P2480" s="21">
        <v>221.82000732421875</v>
      </c>
      <c r="Q2480" s="21">
        <v>220.30999755859375</v>
      </c>
      <c r="R2480" s="21">
        <v>220.3800048828125</v>
      </c>
      <c r="S2480">
        <v>113291800</v>
      </c>
      <c r="T2480" s="16">
        <f>(SP500_Data[[#This Row],[Close]]-R2481)/R2481</f>
        <v>-2.3991615160511284E-3</v>
      </c>
      <c r="U2480" s="21">
        <v>58275700</v>
      </c>
    </row>
    <row r="2481" spans="1:21" x14ac:dyDescent="0.25">
      <c r="A2481" s="2">
        <v>42703</v>
      </c>
      <c r="B2481" s="21">
        <v>60.650001525878906</v>
      </c>
      <c r="C2481" s="21">
        <v>61.409999847412109</v>
      </c>
      <c r="D2481" s="21">
        <v>60.520000457763672</v>
      </c>
      <c r="E2481" s="21">
        <v>61.090000152587891</v>
      </c>
      <c r="F2481" s="16">
        <f>(StockData[[#This Row],[Close]]-E2482)/E2482</f>
        <v>7.919477601099862E-3</v>
      </c>
      <c r="G2481" s="21">
        <v>22366700</v>
      </c>
      <c r="H2481" s="21">
        <f>IF(ISNUMBER(E2481),MAX($E$2:E2481),"")</f>
        <v>542.07000732421875</v>
      </c>
      <c r="I2481" s="21">
        <f>IF(AND(ISNUMBER(E2481),ISNUMBER(H2481)),E2481/H2481-1,"")</f>
        <v>-0.88730237916290178</v>
      </c>
      <c r="L2481"/>
      <c r="M2481"/>
      <c r="N2481" s="2">
        <v>42703</v>
      </c>
      <c r="O2481" s="21">
        <v>220.52000427246097</v>
      </c>
      <c r="P2481" s="21">
        <v>221.44000244140625</v>
      </c>
      <c r="Q2481" s="21">
        <v>220.16999816894531</v>
      </c>
      <c r="R2481" s="21">
        <v>220.91000366210935</v>
      </c>
      <c r="S2481">
        <v>69886700</v>
      </c>
      <c r="T2481" s="16">
        <f>(SP500_Data[[#This Row],[Close]]-R2482)/R2482</f>
        <v>1.9503263012654458E-3</v>
      </c>
      <c r="U2481" s="21">
        <v>93346200</v>
      </c>
    </row>
    <row r="2482" spans="1:21" x14ac:dyDescent="0.25">
      <c r="A2482" s="2">
        <v>42702</v>
      </c>
      <c r="B2482" s="21">
        <v>60.340000152587891</v>
      </c>
      <c r="C2482" s="21">
        <v>61.020000457763672</v>
      </c>
      <c r="D2482" s="21">
        <v>60.209999084472656</v>
      </c>
      <c r="E2482" s="21">
        <v>60.610000610351563</v>
      </c>
      <c r="F2482" s="16">
        <f>(StockData[[#This Row],[Close]]-E2483)/E2483</f>
        <v>1.3216889586664025E-3</v>
      </c>
      <c r="G2482" s="21">
        <v>20732600</v>
      </c>
      <c r="H2482" s="21">
        <f>IF(ISNUMBER(E2482),MAX($E$2:E2482),"")</f>
        <v>542.07000732421875</v>
      </c>
      <c r="I2482" s="21">
        <f>IF(AND(ISNUMBER(E2482),ISNUMBER(H2482)),E2482/H2482-1,"")</f>
        <v>-0.88818787279979505</v>
      </c>
      <c r="L2482"/>
      <c r="M2482"/>
      <c r="N2482" s="2">
        <v>42702</v>
      </c>
      <c r="O2482" s="21">
        <v>221.16000366210935</v>
      </c>
      <c r="P2482" s="21">
        <v>221.47999572753903</v>
      </c>
      <c r="Q2482" s="21">
        <v>220.36000061035156</v>
      </c>
      <c r="R2482" s="21">
        <v>220.47999572753903</v>
      </c>
      <c r="S2482">
        <v>76572500</v>
      </c>
      <c r="T2482" s="16">
        <f>(SP500_Data[[#This Row],[Close]]-R2483)/R2483</f>
        <v>-4.6948741642437036E-3</v>
      </c>
      <c r="U2482" s="21">
        <v>101357000</v>
      </c>
    </row>
    <row r="2483" spans="1:21" x14ac:dyDescent="0.25">
      <c r="A2483" s="2">
        <v>42699</v>
      </c>
      <c r="B2483" s="21">
        <v>60.299999237060547</v>
      </c>
      <c r="C2483" s="21">
        <v>60.529998779296875</v>
      </c>
      <c r="D2483" s="21">
        <v>60.130001068115234</v>
      </c>
      <c r="E2483" s="21">
        <v>60.529998779296875</v>
      </c>
      <c r="F2483" s="16">
        <f>(StockData[[#This Row],[Close]]-E2484)/E2484</f>
        <v>2.1522723532096319E-3</v>
      </c>
      <c r="G2483" s="21">
        <v>8409600</v>
      </c>
      <c r="H2483" s="21">
        <f>IF(ISNUMBER(E2483),MAX($E$2:E2483),"")</f>
        <v>542.07000732421875</v>
      </c>
      <c r="I2483" s="21">
        <f>IF(AND(ISNUMBER(E2483),ISNUMBER(H2483)),E2483/H2483-1,"")</f>
        <v>-0.88833545859124952</v>
      </c>
      <c r="L2483"/>
      <c r="M2483"/>
      <c r="N2483" s="2">
        <v>42699</v>
      </c>
      <c r="O2483" s="21">
        <v>221.1000061035156</v>
      </c>
      <c r="P2483" s="21">
        <v>221.55999755859375</v>
      </c>
      <c r="Q2483" s="21">
        <v>221.00999450683591</v>
      </c>
      <c r="R2483" s="21">
        <v>221.52000427246097</v>
      </c>
      <c r="S2483">
        <v>37872300</v>
      </c>
      <c r="T2483" s="16">
        <f>(SP500_Data[[#This Row],[Close]]-R2484)/R2484</f>
        <v>3.7154840759290259E-3</v>
      </c>
      <c r="U2483" s="21">
        <v>73866100</v>
      </c>
    </row>
    <row r="2484" spans="1:21" x14ac:dyDescent="0.25">
      <c r="A2484" s="2">
        <v>42697</v>
      </c>
      <c r="B2484" s="21">
        <v>61.009998321533203</v>
      </c>
      <c r="C2484" s="21">
        <v>61.099998474121094</v>
      </c>
      <c r="D2484" s="21">
        <v>60.25</v>
      </c>
      <c r="E2484" s="21">
        <v>60.400001525878906</v>
      </c>
      <c r="F2484" s="16">
        <f>(StockData[[#This Row],[Close]]-E2485)/E2485</f>
        <v>-1.17800624769032E-2</v>
      </c>
      <c r="G2484" s="21">
        <v>21848900</v>
      </c>
      <c r="H2484" s="21">
        <f>IF(ISNUMBER(E2484),MAX($E$2:E2484),"")</f>
        <v>542.07000732421875</v>
      </c>
      <c r="I2484" s="21">
        <f>IF(AND(ISNUMBER(E2484),ISNUMBER(H2484)),E2484/H2484-1,"")</f>
        <v>-0.88857527494644628</v>
      </c>
      <c r="L2484"/>
      <c r="M2484"/>
      <c r="N2484" s="2">
        <v>42697</v>
      </c>
      <c r="O2484" s="21">
        <v>219.97999572753903</v>
      </c>
      <c r="P2484" s="21">
        <v>220.75999450683591</v>
      </c>
      <c r="Q2484" s="21">
        <v>219.75</v>
      </c>
      <c r="R2484" s="21">
        <v>220.69999694824219</v>
      </c>
      <c r="S2484">
        <v>56620200</v>
      </c>
      <c r="T2484" s="16">
        <f>(SP500_Data[[#This Row],[Close]]-R2485)/R2485</f>
        <v>5.4399816933271199E-4</v>
      </c>
      <c r="U2484" s="21">
        <v>130367400</v>
      </c>
    </row>
    <row r="2485" spans="1:21" x14ac:dyDescent="0.25">
      <c r="A2485" s="2">
        <v>42696</v>
      </c>
      <c r="B2485" s="21">
        <v>60.979999542236328</v>
      </c>
      <c r="C2485" s="21">
        <v>61.259998321533203</v>
      </c>
      <c r="D2485" s="21">
        <v>60.810001373291016</v>
      </c>
      <c r="E2485" s="21">
        <v>61.119998931884766</v>
      </c>
      <c r="F2485" s="16">
        <f>(StockData[[#This Row],[Close]]-E2486)/E2486</f>
        <v>4.2720722794238764E-3</v>
      </c>
      <c r="G2485" s="21">
        <v>23206700</v>
      </c>
      <c r="H2485" s="21">
        <f>IF(ISNUMBER(E2485),MAX($E$2:E2485),"")</f>
        <v>542.07000732421875</v>
      </c>
      <c r="I2485" s="21">
        <f>IF(AND(ISNUMBER(E2485),ISNUMBER(H2485)),E2485/H2485-1,"")</f>
        <v>-0.88724703800974525</v>
      </c>
      <c r="L2485"/>
      <c r="M2485"/>
      <c r="N2485" s="2">
        <v>42696</v>
      </c>
      <c r="O2485" s="21">
        <v>220.50999450683591</v>
      </c>
      <c r="P2485" s="21">
        <v>220.78999328613281</v>
      </c>
      <c r="Q2485" s="21">
        <v>219.72999572753903</v>
      </c>
      <c r="R2485" s="21">
        <v>220.58000183105469</v>
      </c>
      <c r="S2485">
        <v>67429000</v>
      </c>
      <c r="T2485" s="16">
        <f>(SP500_Data[[#This Row],[Close]]-R2486)/R2486</f>
        <v>1.9532498137268899E-3</v>
      </c>
      <c r="U2485" s="21">
        <v>51855000</v>
      </c>
    </row>
    <row r="2486" spans="1:21" x14ac:dyDescent="0.25">
      <c r="A2486" s="2">
        <v>42695</v>
      </c>
      <c r="B2486" s="21">
        <v>60.5</v>
      </c>
      <c r="C2486" s="21">
        <v>60.970001220703125</v>
      </c>
      <c r="D2486" s="21">
        <v>60.419998168945313</v>
      </c>
      <c r="E2486" s="21">
        <v>60.860000610351563</v>
      </c>
      <c r="F2486" s="16">
        <f>(StockData[[#This Row],[Close]]-E2487)/E2487</f>
        <v>8.4507398363757157E-3</v>
      </c>
      <c r="G2486" s="21">
        <v>19652600</v>
      </c>
      <c r="H2486" s="21">
        <f>IF(ISNUMBER(E2486),MAX($E$2:E2486),"")</f>
        <v>542.07000732421875</v>
      </c>
      <c r="I2486" s="21">
        <f>IF(AND(ISNUMBER(E2486),ISNUMBER(H2486)),E2486/H2486-1,"")</f>
        <v>-0.88772667775741665</v>
      </c>
      <c r="L2486"/>
      <c r="M2486"/>
      <c r="N2486" s="2">
        <v>42695</v>
      </c>
      <c r="O2486" s="21">
        <v>219.16999816894531</v>
      </c>
      <c r="P2486" s="21">
        <v>220.17999267578125</v>
      </c>
      <c r="Q2486" s="21">
        <v>219</v>
      </c>
      <c r="R2486" s="21">
        <v>220.1499938964844</v>
      </c>
      <c r="S2486">
        <v>72402600</v>
      </c>
      <c r="T2486" s="16">
        <f>(SP500_Data[[#This Row],[Close]]-R2487)/R2487</f>
        <v>7.5514594804778189E-3</v>
      </c>
      <c r="U2486" s="21">
        <v>89788300</v>
      </c>
    </row>
    <row r="2487" spans="1:21" x14ac:dyDescent="0.25">
      <c r="A2487" s="2">
        <v>42692</v>
      </c>
      <c r="B2487" s="21">
        <v>60.779998779296875</v>
      </c>
      <c r="C2487" s="21">
        <v>61.139999389648438</v>
      </c>
      <c r="D2487" s="21">
        <v>60.299999237060547</v>
      </c>
      <c r="E2487" s="21">
        <v>60.349998474121094</v>
      </c>
      <c r="F2487" s="16">
        <f>(StockData[[#This Row],[Close]]-E2488)/E2488</f>
        <v>-4.7823370456175898E-3</v>
      </c>
      <c r="G2487" s="21">
        <v>27686300</v>
      </c>
      <c r="H2487" s="21">
        <f>IF(ISNUMBER(E2487),MAX($E$2:E2487),"")</f>
        <v>542.07000732421875</v>
      </c>
      <c r="I2487" s="21">
        <f>IF(AND(ISNUMBER(E2487),ISNUMBER(H2487)),E2487/H2487-1,"")</f>
        <v>-0.88866751958474433</v>
      </c>
      <c r="L2487"/>
      <c r="M2487"/>
      <c r="N2487" s="2">
        <v>42692</v>
      </c>
      <c r="O2487" s="21">
        <v>219.07000732421875</v>
      </c>
      <c r="P2487" s="21">
        <v>219.27000427246097</v>
      </c>
      <c r="Q2487" s="21">
        <v>218.28999328613281</v>
      </c>
      <c r="R2487" s="21">
        <v>218.5</v>
      </c>
      <c r="S2487">
        <v>86265800</v>
      </c>
      <c r="T2487" s="16">
        <f>(SP500_Data[[#This Row],[Close]]-R2488)/R2488</f>
        <v>-2.2375701213423038E-3</v>
      </c>
      <c r="U2487" s="21">
        <v>62927400</v>
      </c>
    </row>
    <row r="2488" spans="1:21" x14ac:dyDescent="0.25">
      <c r="A2488" s="2">
        <v>42691</v>
      </c>
      <c r="B2488" s="21">
        <v>60.409999847412109</v>
      </c>
      <c r="C2488" s="21">
        <v>60.950000762939453</v>
      </c>
      <c r="D2488" s="21">
        <v>59.970001220703125</v>
      </c>
      <c r="E2488" s="21">
        <v>60.639999389648438</v>
      </c>
      <c r="F2488" s="16">
        <f>(StockData[[#This Row],[Close]]-E2489)/E2489</f>
        <v>1.6596778515420907E-2</v>
      </c>
      <c r="G2488" s="21">
        <v>32132700</v>
      </c>
      <c r="H2488" s="21">
        <f>IF(ISNUMBER(E2488),MAX($E$2:E2488),"")</f>
        <v>542.07000732421875</v>
      </c>
      <c r="I2488" s="21">
        <f>IF(AND(ISNUMBER(E2488),ISNUMBER(H2488)),E2488/H2488-1,"")</f>
        <v>-0.88813253164663863</v>
      </c>
      <c r="L2488"/>
      <c r="M2488"/>
      <c r="N2488" s="2">
        <v>42691</v>
      </c>
      <c r="O2488" s="21">
        <v>218.05000305175781</v>
      </c>
      <c r="P2488" s="21">
        <v>219.05999755859375</v>
      </c>
      <c r="Q2488" s="21">
        <v>217.91999816894531</v>
      </c>
      <c r="R2488" s="21">
        <v>218.99000549316409</v>
      </c>
      <c r="S2488">
        <v>69797200</v>
      </c>
      <c r="T2488" s="16">
        <f>(SP500_Data[[#This Row],[Close]]-R2489)/R2489</f>
        <v>5.1407279619855957E-3</v>
      </c>
      <c r="U2488" s="21">
        <v>72816000</v>
      </c>
    </row>
    <row r="2489" spans="1:21" x14ac:dyDescent="0.25">
      <c r="A2489" s="2">
        <v>42690</v>
      </c>
      <c r="B2489" s="21">
        <v>58.939998626708984</v>
      </c>
      <c r="C2489" s="21">
        <v>59.659999847412109</v>
      </c>
      <c r="D2489" s="21">
        <v>58.810001373291016</v>
      </c>
      <c r="E2489" s="21">
        <v>59.650001525878906</v>
      </c>
      <c r="F2489" s="16">
        <f>(StockData[[#This Row],[Close]]-E2490)/E2490</f>
        <v>1.3249577172519379E-2</v>
      </c>
      <c r="G2489" s="21">
        <v>27332500</v>
      </c>
      <c r="H2489" s="21">
        <f>IF(ISNUMBER(E2489),MAX($E$2:E2489),"")</f>
        <v>542.07000732421875</v>
      </c>
      <c r="I2489" s="21">
        <f>IF(AND(ISNUMBER(E2489),ISNUMBER(H2489)),E2489/H2489-1,"")</f>
        <v>-0.88995886007358183</v>
      </c>
      <c r="L2489"/>
      <c r="M2489"/>
      <c r="N2489" s="2">
        <v>42690</v>
      </c>
      <c r="O2489" s="21">
        <v>217.55999755859375</v>
      </c>
      <c r="P2489" s="21">
        <v>218.13999938964844</v>
      </c>
      <c r="Q2489" s="21">
        <v>217.41999816894531</v>
      </c>
      <c r="R2489" s="21">
        <v>217.8699951171875</v>
      </c>
      <c r="S2489">
        <v>65617700</v>
      </c>
      <c r="T2489" s="16">
        <f>(SP500_Data[[#This Row],[Close]]-R2490)/R2490</f>
        <v>-1.8783382096493875E-3</v>
      </c>
      <c r="U2489" s="21">
        <v>119948100</v>
      </c>
    </row>
    <row r="2490" spans="1:21" x14ac:dyDescent="0.25">
      <c r="A2490" s="2">
        <v>42689</v>
      </c>
      <c r="B2490" s="21">
        <v>58.330001831054688</v>
      </c>
      <c r="C2490" s="21">
        <v>59.490001678466797</v>
      </c>
      <c r="D2490" s="21">
        <v>58.319999694824219</v>
      </c>
      <c r="E2490" s="21">
        <v>58.869998931884766</v>
      </c>
      <c r="F2490" s="16">
        <f>(StockData[[#This Row],[Close]]-E2491)/E2491</f>
        <v>1.2904336094000653E-2</v>
      </c>
      <c r="G2490" s="21">
        <v>35904100</v>
      </c>
      <c r="H2490" s="21">
        <f>IF(ISNUMBER(E2490),MAX($E$2:E2490),"")</f>
        <v>542.07000732421875</v>
      </c>
      <c r="I2490" s="21">
        <f>IF(AND(ISNUMBER(E2490),ISNUMBER(H2490)),E2490/H2490-1,"")</f>
        <v>-0.89139779339115166</v>
      </c>
      <c r="L2490"/>
      <c r="M2490"/>
      <c r="N2490" s="2">
        <v>42689</v>
      </c>
      <c r="O2490" s="21">
        <v>217.03999328613281</v>
      </c>
      <c r="P2490" s="21">
        <v>218.27999877929688</v>
      </c>
      <c r="Q2490" s="21">
        <v>216.80000305175781</v>
      </c>
      <c r="R2490" s="21">
        <v>218.27999877929688</v>
      </c>
      <c r="S2490">
        <v>91652600</v>
      </c>
      <c r="T2490" s="16">
        <f>(SP500_Data[[#This Row],[Close]]-R2491)/R2491</f>
        <v>7.8027723809078317E-3</v>
      </c>
      <c r="U2490" s="21">
        <v>83512100</v>
      </c>
    </row>
    <row r="2491" spans="1:21" x14ac:dyDescent="0.25">
      <c r="A2491" s="2">
        <v>42688</v>
      </c>
      <c r="B2491" s="21">
        <v>59.020000457763672</v>
      </c>
      <c r="C2491" s="21">
        <v>59.080001831054688</v>
      </c>
      <c r="D2491" s="21">
        <v>57.279998779296875</v>
      </c>
      <c r="E2491" s="21">
        <v>58.119998931884766</v>
      </c>
      <c r="F2491" s="16">
        <f>(StockData[[#This Row],[Close]]-E2492)/E2492</f>
        <v>-1.5249093847821502E-2</v>
      </c>
      <c r="G2491" s="21">
        <v>41328400</v>
      </c>
      <c r="H2491" s="21">
        <f>IF(ISNUMBER(E2491),MAX($E$2:E2491),"")</f>
        <v>542.07000732421875</v>
      </c>
      <c r="I2491" s="21">
        <f>IF(AND(ISNUMBER(E2491),ISNUMBER(H2491)),E2491/H2491-1,"")</f>
        <v>-0.89278137851828709</v>
      </c>
      <c r="L2491"/>
      <c r="M2491"/>
      <c r="N2491" s="2">
        <v>42688</v>
      </c>
      <c r="O2491" s="21">
        <v>217.02999877929688</v>
      </c>
      <c r="P2491" s="21">
        <v>217.27000427246097</v>
      </c>
      <c r="Q2491" s="21">
        <v>215.72000122070313</v>
      </c>
      <c r="R2491" s="21">
        <v>216.58999633789065</v>
      </c>
      <c r="S2491">
        <v>94580000</v>
      </c>
      <c r="T2491" s="16">
        <f>(SP500_Data[[#This Row],[Close]]-R2492)/R2492</f>
        <v>7.8550120314035943E-4</v>
      </c>
      <c r="U2491" s="21">
        <v>117202900</v>
      </c>
    </row>
    <row r="2492" spans="1:21" x14ac:dyDescent="0.25">
      <c r="A2492" s="2">
        <v>42685</v>
      </c>
      <c r="B2492" s="21">
        <v>58.229999542236328</v>
      </c>
      <c r="C2492" s="21">
        <v>59.119998931884766</v>
      </c>
      <c r="D2492" s="21">
        <v>58.009998321533203</v>
      </c>
      <c r="E2492" s="21">
        <v>59.020000457763672</v>
      </c>
      <c r="F2492" s="16">
        <f>(StockData[[#This Row],[Close]]-E2493)/E2493</f>
        <v>5.4514427711260301E-3</v>
      </c>
      <c r="G2492" s="21">
        <v>38767800</v>
      </c>
      <c r="H2492" s="21">
        <f>IF(ISNUMBER(E2492),MAX($E$2:E2492),"")</f>
        <v>542.07000732421875</v>
      </c>
      <c r="I2492" s="21">
        <f>IF(AND(ISNUMBER(E2492),ISNUMBER(H2492)),E2492/H2492-1,"")</f>
        <v>-0.89112107355081338</v>
      </c>
      <c r="L2492"/>
      <c r="M2492"/>
      <c r="N2492" s="2">
        <v>42685</v>
      </c>
      <c r="O2492" s="21">
        <v>216.08000183105469</v>
      </c>
      <c r="P2492" s="21">
        <v>216.69999694824219</v>
      </c>
      <c r="Q2492" s="21">
        <v>215.32000732421875</v>
      </c>
      <c r="R2492" s="21">
        <v>216.41999816894531</v>
      </c>
      <c r="S2492">
        <v>100552700</v>
      </c>
      <c r="T2492" s="16">
        <f>(SP500_Data[[#This Row],[Close]]-R2493)/R2493</f>
        <v>-2.3049972534601513E-3</v>
      </c>
      <c r="U2492" s="21">
        <v>128070600</v>
      </c>
    </row>
    <row r="2493" spans="1:21" x14ac:dyDescent="0.25">
      <c r="A2493" s="2">
        <v>42684</v>
      </c>
      <c r="B2493" s="21">
        <v>60.479999542236328</v>
      </c>
      <c r="C2493" s="21">
        <v>60.490001678466797</v>
      </c>
      <c r="D2493" s="21">
        <v>57.630001068115234</v>
      </c>
      <c r="E2493" s="21">
        <v>58.700000762939453</v>
      </c>
      <c r="F2493" s="16">
        <f>(StockData[[#This Row],[Close]]-E2494)/E2494</f>
        <v>-2.4430737090574622E-2</v>
      </c>
      <c r="G2493" s="21">
        <v>57822400</v>
      </c>
      <c r="H2493" s="21">
        <f>IF(ISNUMBER(E2493),MAX($E$2:E2493),"")</f>
        <v>542.07000732421875</v>
      </c>
      <c r="I2493" s="21">
        <f>IF(AND(ISNUMBER(E2493),ISNUMBER(H2493)),E2493/H2493-1,"")</f>
        <v>-0.8917114026420756</v>
      </c>
      <c r="L2493"/>
      <c r="M2493"/>
      <c r="N2493" s="2">
        <v>42684</v>
      </c>
      <c r="O2493" s="21">
        <v>217.30000305175781</v>
      </c>
      <c r="P2493" s="21">
        <v>218.30999755859375</v>
      </c>
      <c r="Q2493" s="21">
        <v>215.22000122070313</v>
      </c>
      <c r="R2493" s="21">
        <v>216.91999816894531</v>
      </c>
      <c r="S2493">
        <v>172113300</v>
      </c>
      <c r="T2493" s="16">
        <f>(SP500_Data[[#This Row],[Close]]-R2494)/R2494</f>
        <v>2.49557849129943E-3</v>
      </c>
      <c r="U2493" s="21">
        <v>87411000</v>
      </c>
    </row>
    <row r="2494" spans="1:21" x14ac:dyDescent="0.25">
      <c r="A2494" s="2">
        <v>42683</v>
      </c>
      <c r="B2494" s="21">
        <v>60</v>
      </c>
      <c r="C2494" s="21">
        <v>60.590000152587891</v>
      </c>
      <c r="D2494" s="21">
        <v>59.200000762939453</v>
      </c>
      <c r="E2494" s="21">
        <v>60.169998168945313</v>
      </c>
      <c r="F2494" s="16">
        <f>(StockData[[#This Row],[Close]]-E2495)/E2495</f>
        <v>-4.9611881214101979E-3</v>
      </c>
      <c r="G2494" s="21">
        <v>49632500</v>
      </c>
      <c r="H2494" s="21">
        <f>IF(ISNUMBER(E2494),MAX($E$2:E2494),"")</f>
        <v>542.07000732421875</v>
      </c>
      <c r="I2494" s="21">
        <f>IF(AND(ISNUMBER(E2494),ISNUMBER(H2494)),E2494/H2494-1,"")</f>
        <v>-0.88899958057823902</v>
      </c>
      <c r="L2494"/>
      <c r="M2494"/>
      <c r="N2494" s="2">
        <v>42683</v>
      </c>
      <c r="O2494" s="21">
        <v>212.3699951171875</v>
      </c>
      <c r="P2494" s="21">
        <v>217.1000061035156</v>
      </c>
      <c r="Q2494" s="21">
        <v>212.33999633789065</v>
      </c>
      <c r="R2494" s="21">
        <v>216.3800048828125</v>
      </c>
      <c r="S2494">
        <v>258429000</v>
      </c>
      <c r="T2494" s="16">
        <f>(SP500_Data[[#This Row],[Close]]-R2495)/R2495</f>
        <v>1.0602046919760692E-2</v>
      </c>
      <c r="U2494" s="21">
        <v>78494800</v>
      </c>
    </row>
    <row r="2495" spans="1:21" x14ac:dyDescent="0.25">
      <c r="A2495" s="2">
        <v>42682</v>
      </c>
      <c r="B2495" s="21">
        <v>60.549999237060547</v>
      </c>
      <c r="C2495" s="21">
        <v>60.779998779296875</v>
      </c>
      <c r="D2495" s="21">
        <v>60.150001525878906</v>
      </c>
      <c r="E2495" s="21">
        <v>60.470001220703125</v>
      </c>
      <c r="F2495" s="16">
        <f>(StockData[[#This Row],[Close]]-E2496)/E2496</f>
        <v>8.2759108363417795E-4</v>
      </c>
      <c r="G2495" s="21">
        <v>22935400</v>
      </c>
      <c r="H2495" s="21">
        <f>IF(ISNUMBER(E2495),MAX($E$2:E2495),"")</f>
        <v>542.07000732421875</v>
      </c>
      <c r="I2495" s="21">
        <f>IF(AND(ISNUMBER(E2495),ISNUMBER(H2495)),E2495/H2495-1,"")</f>
        <v>-0.88844614089756258</v>
      </c>
      <c r="L2495"/>
      <c r="M2495"/>
      <c r="N2495" s="2">
        <v>42682</v>
      </c>
      <c r="O2495" s="21">
        <v>212.69000244140625</v>
      </c>
      <c r="P2495" s="21">
        <v>214.77000427246097</v>
      </c>
      <c r="Q2495" s="21">
        <v>212.3800048828125</v>
      </c>
      <c r="R2495" s="21">
        <v>214.11000061035156</v>
      </c>
      <c r="S2495">
        <v>106772100</v>
      </c>
      <c r="T2495" s="16">
        <f>(SP500_Data[[#This Row],[Close]]-R2496)/R2496</f>
        <v>4.5039021410124142E-3</v>
      </c>
      <c r="U2495" s="21">
        <v>89827300</v>
      </c>
    </row>
    <row r="2496" spans="1:21" x14ac:dyDescent="0.25">
      <c r="A2496" s="2">
        <v>42681</v>
      </c>
      <c r="B2496" s="21">
        <v>59.779998779296875</v>
      </c>
      <c r="C2496" s="21">
        <v>60.520000457763672</v>
      </c>
      <c r="D2496" s="21">
        <v>59.779998779296875</v>
      </c>
      <c r="E2496" s="21">
        <v>60.419998168945313</v>
      </c>
      <c r="F2496" s="16">
        <f>(StockData[[#This Row],[Close]]-E2497)/E2497</f>
        <v>2.9126198452367354E-2</v>
      </c>
      <c r="G2496" s="21">
        <v>31664800</v>
      </c>
      <c r="H2496" s="21">
        <f>IF(ISNUMBER(E2496),MAX($E$2:E2496),"")</f>
        <v>542.07000732421875</v>
      </c>
      <c r="I2496" s="21">
        <f>IF(AND(ISNUMBER(E2496),ISNUMBER(H2496)),E2496/H2496-1,"")</f>
        <v>-0.88853838553586062</v>
      </c>
      <c r="L2496"/>
      <c r="M2496"/>
      <c r="N2496" s="2">
        <v>42681</v>
      </c>
      <c r="O2496" s="21">
        <v>208.55000305175781</v>
      </c>
      <c r="P2496" s="21">
        <v>213.19000244140625</v>
      </c>
      <c r="Q2496" s="21">
        <v>208.55000305175781</v>
      </c>
      <c r="R2496" s="21">
        <v>213.1499938964844</v>
      </c>
      <c r="S2496">
        <v>109794900</v>
      </c>
      <c r="T2496" s="16">
        <f>(SP500_Data[[#This Row],[Close]]-R2497)/R2497</f>
        <v>2.2057016434494935E-2</v>
      </c>
      <c r="U2496" s="21">
        <v>73630900</v>
      </c>
    </row>
    <row r="2497" spans="1:21" x14ac:dyDescent="0.25">
      <c r="A2497" s="2">
        <v>42678</v>
      </c>
      <c r="B2497" s="21">
        <v>58.650001525878906</v>
      </c>
      <c r="C2497" s="21">
        <v>59.279998779296875</v>
      </c>
      <c r="D2497" s="21">
        <v>58.520000457763672</v>
      </c>
      <c r="E2497" s="21">
        <v>58.709999084472656</v>
      </c>
      <c r="F2497" s="16">
        <f>(StockData[[#This Row],[Close]]-E2498)/E2498</f>
        <v>-8.4445196374124069E-3</v>
      </c>
      <c r="G2497" s="21">
        <v>28697000</v>
      </c>
      <c r="H2497" s="21">
        <f>IF(ISNUMBER(E2497),MAX($E$2:E2497),"")</f>
        <v>542.07000732421875</v>
      </c>
      <c r="I2497" s="21">
        <f>IF(AND(ISNUMBER(E2497),ISNUMBER(H2497)),E2497/H2497-1,"")</f>
        <v>-0.89169295793678272</v>
      </c>
      <c r="L2497"/>
      <c r="M2497"/>
      <c r="N2497" s="2">
        <v>42678</v>
      </c>
      <c r="O2497" s="21">
        <v>208.91000366210935</v>
      </c>
      <c r="P2497" s="21">
        <v>209.88999938964844</v>
      </c>
      <c r="Q2497" s="21">
        <v>208.3800048828125</v>
      </c>
      <c r="R2497" s="21">
        <v>208.55000305175781</v>
      </c>
      <c r="S2497">
        <v>109122100</v>
      </c>
      <c r="T2497" s="16">
        <f>(SP500_Data[[#This Row],[Close]]-R2498)/R2498</f>
        <v>-1.1016176304426218E-3</v>
      </c>
      <c r="U2497" s="21">
        <v>76678700</v>
      </c>
    </row>
    <row r="2498" spans="1:21" x14ac:dyDescent="0.25">
      <c r="A2498" s="2">
        <v>42677</v>
      </c>
      <c r="B2498" s="21">
        <v>59.529998779296875</v>
      </c>
      <c r="C2498" s="21">
        <v>59.639999389648438</v>
      </c>
      <c r="D2498" s="21">
        <v>59.110000610351563</v>
      </c>
      <c r="E2498" s="21">
        <v>59.209999084472656</v>
      </c>
      <c r="F2498" s="16">
        <f>(StockData[[#This Row],[Close]]-E2499)/E2499</f>
        <v>-3.701854611701306E-3</v>
      </c>
      <c r="G2498" s="21">
        <v>21600400</v>
      </c>
      <c r="H2498" s="21">
        <f>IF(ISNUMBER(E2498),MAX($E$2:E2498),"")</f>
        <v>542.07000732421875</v>
      </c>
      <c r="I2498" s="21">
        <f>IF(AND(ISNUMBER(E2498),ISNUMBER(H2498)),E2498/H2498-1,"")</f>
        <v>-0.8907705678520258</v>
      </c>
      <c r="L2498"/>
      <c r="M2498"/>
      <c r="N2498" s="2">
        <v>42677</v>
      </c>
      <c r="O2498" s="21">
        <v>209.99000549316409</v>
      </c>
      <c r="P2498" s="21">
        <v>210.24000549316409</v>
      </c>
      <c r="Q2498" s="21">
        <v>208.46000671386719</v>
      </c>
      <c r="R2498" s="21">
        <v>208.77999877929688</v>
      </c>
      <c r="S2498">
        <v>88939300</v>
      </c>
      <c r="T2498" s="16">
        <f>(SP500_Data[[#This Row],[Close]]-R2499)/R2499</f>
        <v>-4.5771273420630509E-3</v>
      </c>
      <c r="U2498" s="21">
        <v>110284400</v>
      </c>
    </row>
    <row r="2499" spans="1:21" x14ac:dyDescent="0.25">
      <c r="A2499" s="2">
        <v>42676</v>
      </c>
      <c r="B2499" s="21">
        <v>59.819999694824219</v>
      </c>
      <c r="C2499" s="21">
        <v>59.930000305175781</v>
      </c>
      <c r="D2499" s="21">
        <v>59.299999237060547</v>
      </c>
      <c r="E2499" s="21">
        <v>59.430000305175781</v>
      </c>
      <c r="F2499" s="16">
        <f>(StockData[[#This Row],[Close]]-E2500)/E2500</f>
        <v>-6.1872731873792719E-3</v>
      </c>
      <c r="G2499" s="21">
        <v>22147000</v>
      </c>
      <c r="H2499" s="21">
        <f>IF(ISNUMBER(E2499),MAX($E$2:E2499),"")</f>
        <v>542.07000732421875</v>
      </c>
      <c r="I2499" s="21">
        <f>IF(AND(ISNUMBER(E2499),ISNUMBER(H2499)),E2499/H2499-1,"")</f>
        <v>-0.89036471396280381</v>
      </c>
      <c r="L2499"/>
      <c r="M2499"/>
      <c r="N2499" s="2">
        <v>42676</v>
      </c>
      <c r="O2499" s="21">
        <v>210.6499938964844</v>
      </c>
      <c r="P2499" s="21">
        <v>211.1000061035156</v>
      </c>
      <c r="Q2499" s="21">
        <v>209.22999572753903</v>
      </c>
      <c r="R2499" s="21">
        <v>209.74000549316409</v>
      </c>
      <c r="S2499">
        <v>103330800</v>
      </c>
      <c r="T2499" s="16">
        <f>(SP500_Data[[#This Row],[Close]]-R2500)/R2500</f>
        <v>-6.0186201920908317E-3</v>
      </c>
      <c r="U2499" s="21">
        <v>69665300</v>
      </c>
    </row>
    <row r="2500" spans="1:21" x14ac:dyDescent="0.25">
      <c r="A2500" s="2">
        <v>42675</v>
      </c>
      <c r="B2500" s="21">
        <v>59.970001220703125</v>
      </c>
      <c r="C2500" s="21">
        <v>60.020000457763672</v>
      </c>
      <c r="D2500" s="21">
        <v>59.25</v>
      </c>
      <c r="E2500" s="21">
        <v>59.799999237060547</v>
      </c>
      <c r="F2500" s="16">
        <f>(StockData[[#This Row],[Close]]-E2501)/E2501</f>
        <v>-2.0026524624788353E-3</v>
      </c>
      <c r="G2500" s="21">
        <v>24533000</v>
      </c>
      <c r="H2500" s="21">
        <f>IF(ISNUMBER(E2500),MAX($E$2:E2500),"")</f>
        <v>542.07000732421875</v>
      </c>
      <c r="I2500" s="21">
        <f>IF(AND(ISNUMBER(E2500),ISNUMBER(H2500)),E2500/H2500-1,"")</f>
        <v>-0.88968214727052142</v>
      </c>
      <c r="L2500"/>
      <c r="M2500"/>
      <c r="N2500" s="2">
        <v>42675</v>
      </c>
      <c r="O2500" s="21">
        <v>212.92999267578125</v>
      </c>
      <c r="P2500" s="21">
        <v>212.99000549316409</v>
      </c>
      <c r="Q2500" s="21">
        <v>209.6000061035156</v>
      </c>
      <c r="R2500" s="21">
        <v>211.00999450683591</v>
      </c>
      <c r="S2500">
        <v>122781800</v>
      </c>
      <c r="T2500" s="16">
        <f>(SP500_Data[[#This Row],[Close]]-R2501)/R2501</f>
        <v>-7.2453941322546001E-3</v>
      </c>
      <c r="U2500" s="21">
        <v>80250500</v>
      </c>
    </row>
    <row r="2501" spans="1:21" x14ac:dyDescent="0.25">
      <c r="A2501" s="2">
        <v>42674</v>
      </c>
      <c r="B2501" s="21">
        <v>60.159999847412109</v>
      </c>
      <c r="C2501" s="21">
        <v>60.419998168945313</v>
      </c>
      <c r="D2501" s="21">
        <v>59.919998168945313</v>
      </c>
      <c r="E2501" s="21">
        <v>59.919998168945313</v>
      </c>
      <c r="F2501" s="16">
        <f>(StockData[[#This Row],[Close]]-E2502)/E2502</f>
        <v>8.3513008105164587E-4</v>
      </c>
      <c r="G2501" s="21">
        <v>26434700</v>
      </c>
      <c r="H2501" s="21">
        <f>IF(ISNUMBER(E2501),MAX($E$2:E2501),"")</f>
        <v>542.07000732421875</v>
      </c>
      <c r="I2501" s="21">
        <f>IF(AND(ISNUMBER(E2501),ISNUMBER(H2501)),E2501/H2501-1,"")</f>
        <v>-0.88946077562061754</v>
      </c>
      <c r="L2501"/>
      <c r="M2501"/>
      <c r="N2501" s="2">
        <v>42674</v>
      </c>
      <c r="O2501" s="21">
        <v>212.92999267578125</v>
      </c>
      <c r="P2501" s="21">
        <v>213.19000244140625</v>
      </c>
      <c r="Q2501" s="21">
        <v>212.36000061035156</v>
      </c>
      <c r="R2501" s="21">
        <v>212.55000305175781</v>
      </c>
      <c r="S2501">
        <v>61272500</v>
      </c>
      <c r="T2501" s="16">
        <f>(SP500_Data[[#This Row],[Close]]-R2502)/R2502</f>
        <v>4.709591578618483E-5</v>
      </c>
      <c r="U2501" s="21">
        <v>155236400</v>
      </c>
    </row>
    <row r="2502" spans="1:21" x14ac:dyDescent="0.25">
      <c r="A2502" s="2">
        <v>42671</v>
      </c>
      <c r="B2502" s="21">
        <v>60.009998321533203</v>
      </c>
      <c r="C2502" s="21">
        <v>60.520000457763672</v>
      </c>
      <c r="D2502" s="21">
        <v>59.580001831054688</v>
      </c>
      <c r="E2502" s="21">
        <v>59.869998931884766</v>
      </c>
      <c r="F2502" s="16">
        <f>(StockData[[#This Row],[Close]]-E2503)/E2503</f>
        <v>-3.8269475553375488E-3</v>
      </c>
      <c r="G2502" s="21">
        <v>33574700</v>
      </c>
      <c r="H2502" s="21">
        <f>IF(ISNUMBER(E2502),MAX($E$2:E2502),"")</f>
        <v>542.07000732421875</v>
      </c>
      <c r="I2502" s="21">
        <f>IF(AND(ISNUMBER(E2502),ISNUMBER(H2502)),E2502/H2502-1,"")</f>
        <v>-0.8895530132216376</v>
      </c>
      <c r="L2502"/>
      <c r="M2502"/>
      <c r="N2502" s="2">
        <v>42671</v>
      </c>
      <c r="O2502" s="21">
        <v>213.13999938964844</v>
      </c>
      <c r="P2502" s="21">
        <v>213.92999267578125</v>
      </c>
      <c r="Q2502" s="21">
        <v>211.71000671386719</v>
      </c>
      <c r="R2502" s="21">
        <v>212.53999328613281</v>
      </c>
      <c r="S2502">
        <v>140623200</v>
      </c>
      <c r="T2502" s="16">
        <f>(SP500_Data[[#This Row],[Close]]-R2503)/R2503</f>
        <v>-2.9554106498288621E-3</v>
      </c>
      <c r="U2502" s="21">
        <v>134427900</v>
      </c>
    </row>
    <row r="2503" spans="1:21" x14ac:dyDescent="0.25">
      <c r="A2503" s="2">
        <v>42670</v>
      </c>
      <c r="B2503" s="21">
        <v>60.610000610351563</v>
      </c>
      <c r="C2503" s="21">
        <v>60.830001831054688</v>
      </c>
      <c r="D2503" s="21">
        <v>60.090000152587891</v>
      </c>
      <c r="E2503" s="21">
        <v>60.099998474121094</v>
      </c>
      <c r="F2503" s="16">
        <f>(StockData[[#This Row],[Close]]-E2504)/E2504</f>
        <v>-8.7415897189034378E-3</v>
      </c>
      <c r="G2503" s="21">
        <v>28479900</v>
      </c>
      <c r="H2503" s="21">
        <f>IF(ISNUMBER(E2503),MAX($E$2:E2503),"")</f>
        <v>542.07000732421875</v>
      </c>
      <c r="I2503" s="21">
        <f>IF(AND(ISNUMBER(E2503),ISNUMBER(H2503)),E2503/H2503-1,"")</f>
        <v>-0.88912871462712284</v>
      </c>
      <c r="L2503"/>
      <c r="M2503"/>
      <c r="N2503" s="2">
        <v>42670</v>
      </c>
      <c r="O2503" s="21">
        <v>214.58000183105469</v>
      </c>
      <c r="P2503" s="21">
        <v>214.6199951171875</v>
      </c>
      <c r="Q2503" s="21">
        <v>213.08000183105469</v>
      </c>
      <c r="R2503" s="21">
        <v>213.16999816894531</v>
      </c>
      <c r="S2503">
        <v>77220200</v>
      </c>
      <c r="T2503" s="16">
        <f>(SP500_Data[[#This Row],[Close]]-R2504)/R2504</f>
        <v>-2.6668256272549249E-3</v>
      </c>
      <c r="U2503" s="21">
        <v>134185500</v>
      </c>
    </row>
    <row r="2504" spans="1:21" x14ac:dyDescent="0.25">
      <c r="A2504" s="2">
        <v>42669</v>
      </c>
      <c r="B2504" s="21">
        <v>60.810001373291016</v>
      </c>
      <c r="C2504" s="21">
        <v>61.200000762939453</v>
      </c>
      <c r="D2504" s="21">
        <v>60.470001220703125</v>
      </c>
      <c r="E2504" s="21">
        <v>60.630001068115234</v>
      </c>
      <c r="F2504" s="16">
        <f>(StockData[[#This Row],[Close]]-E2505)/E2505</f>
        <v>-5.9026168297133322E-3</v>
      </c>
      <c r="G2504" s="21">
        <v>29911600</v>
      </c>
      <c r="H2504" s="21">
        <f>IF(ISNUMBER(E2504),MAX($E$2:E2504),"")</f>
        <v>542.07000732421875</v>
      </c>
      <c r="I2504" s="21">
        <f>IF(AND(ISNUMBER(E2504),ISNUMBER(H2504)),E2504/H2504-1,"")</f>
        <v>-0.88815097635193141</v>
      </c>
      <c r="L2504"/>
      <c r="M2504"/>
      <c r="N2504" s="2">
        <v>42669</v>
      </c>
      <c r="O2504" s="21">
        <v>213.21000671386719</v>
      </c>
      <c r="P2504" s="21">
        <v>214.41999816894531</v>
      </c>
      <c r="Q2504" s="21">
        <v>212.92999267578125</v>
      </c>
      <c r="R2504" s="21">
        <v>213.74000549316409</v>
      </c>
      <c r="S2504">
        <v>75705500</v>
      </c>
      <c r="T2504" s="16">
        <f>(SP500_Data[[#This Row],[Close]]-R2505)/R2505</f>
        <v>-2.0077166711372301E-3</v>
      </c>
      <c r="U2504" s="21">
        <v>182828800</v>
      </c>
    </row>
    <row r="2505" spans="1:21" x14ac:dyDescent="0.25">
      <c r="A2505" s="2">
        <v>42668</v>
      </c>
      <c r="B2505" s="21">
        <v>60.849998474121094</v>
      </c>
      <c r="C2505" s="21">
        <v>61.369998931884766</v>
      </c>
      <c r="D2505" s="21">
        <v>60.799999237060547</v>
      </c>
      <c r="E2505" s="21">
        <v>60.990001678466797</v>
      </c>
      <c r="F2505" s="16">
        <f>(StockData[[#This Row],[Close]]-E2506)/E2506</f>
        <v>-1.6390691038037909E-4</v>
      </c>
      <c r="G2505" s="21">
        <v>35137200</v>
      </c>
      <c r="H2505" s="21">
        <f>IF(ISNUMBER(E2505),MAX($E$2:E2505),"")</f>
        <v>542.07000732421875</v>
      </c>
      <c r="I2505" s="21">
        <f>IF(AND(ISNUMBER(E2505),ISNUMBER(H2505)),E2505/H2505-1,"")</f>
        <v>-0.88748685436494201</v>
      </c>
      <c r="L2505"/>
      <c r="M2505"/>
      <c r="N2505" s="2">
        <v>42668</v>
      </c>
      <c r="O2505" s="21">
        <v>214.67999267578125</v>
      </c>
      <c r="P2505" s="21">
        <v>214.97999572753903</v>
      </c>
      <c r="Q2505" s="21">
        <v>213.97999572753903</v>
      </c>
      <c r="R2505" s="21">
        <v>214.16999816894531</v>
      </c>
      <c r="S2505">
        <v>66542300</v>
      </c>
      <c r="T2505" s="16">
        <f>(SP500_Data[[#This Row],[Close]]-R2506)/R2506</f>
        <v>-3.3505571350371946E-3</v>
      </c>
      <c r="U2505" s="21">
        <v>168110900</v>
      </c>
    </row>
    <row r="2506" spans="1:21" x14ac:dyDescent="0.25">
      <c r="A2506" s="2">
        <v>42667</v>
      </c>
      <c r="B2506" s="21">
        <v>59.939998626708984</v>
      </c>
      <c r="C2506" s="21">
        <v>61</v>
      </c>
      <c r="D2506" s="21">
        <v>59.930000305175781</v>
      </c>
      <c r="E2506" s="21">
        <v>61</v>
      </c>
      <c r="F2506" s="16">
        <f>(StockData[[#This Row],[Close]]-E2507)/E2507</f>
        <v>2.2460612739106739E-2</v>
      </c>
      <c r="G2506" s="21">
        <v>54067000</v>
      </c>
      <c r="H2506" s="21">
        <f>IF(ISNUMBER(E2506),MAX($E$2:E2506),"")</f>
        <v>542.07000732421875</v>
      </c>
      <c r="I2506" s="21">
        <f>IF(AND(ISNUMBER(E2506),ISNUMBER(H2506)),E2506/H2506-1,"")</f>
        <v>-0.88746840965964913</v>
      </c>
      <c r="L2506"/>
      <c r="M2506"/>
      <c r="N2506" s="2">
        <v>42667</v>
      </c>
      <c r="O2506" s="21">
        <v>215</v>
      </c>
      <c r="P2506" s="21">
        <v>215.32000732421875</v>
      </c>
      <c r="Q2506" s="21">
        <v>214.47999572753903</v>
      </c>
      <c r="R2506" s="21">
        <v>214.88999938964844</v>
      </c>
      <c r="S2506">
        <v>60146600</v>
      </c>
      <c r="T2506" s="16">
        <f>(SP500_Data[[#This Row],[Close]]-R2507)/R2507</f>
        <v>4.2527510995378839E-3</v>
      </c>
      <c r="U2506" s="21">
        <v>221589100</v>
      </c>
    </row>
    <row r="2507" spans="1:21" x14ac:dyDescent="0.25">
      <c r="A2507" s="2">
        <v>42664</v>
      </c>
      <c r="B2507" s="21">
        <v>60.279998779296875</v>
      </c>
      <c r="C2507" s="21">
        <v>60.450000762939453</v>
      </c>
      <c r="D2507" s="21">
        <v>59.490001678466797</v>
      </c>
      <c r="E2507" s="21">
        <v>59.659999847412109</v>
      </c>
      <c r="F2507" s="16">
        <f>(StockData[[#This Row],[Close]]-E2508)/E2508</f>
        <v>4.209606720370497E-2</v>
      </c>
      <c r="G2507" s="21">
        <v>80032200</v>
      </c>
      <c r="H2507" s="21">
        <f>IF(ISNUMBER(E2507),MAX($E$2:E2507),"")</f>
        <v>542.07000732421875</v>
      </c>
      <c r="I2507" s="21">
        <f>IF(AND(ISNUMBER(E2507),ISNUMBER(H2507)),E2507/H2507-1,"")</f>
        <v>-0.88994041536828894</v>
      </c>
      <c r="L2507"/>
      <c r="M2507"/>
      <c r="N2507" s="2">
        <v>42664</v>
      </c>
      <c r="O2507" s="21">
        <v>213.8800048828125</v>
      </c>
      <c r="P2507" s="21">
        <v>214.08000183105469</v>
      </c>
      <c r="Q2507" s="21">
        <v>212.75999450683591</v>
      </c>
      <c r="R2507" s="21">
        <v>213.97999572753903</v>
      </c>
      <c r="S2507">
        <v>89089100</v>
      </c>
      <c r="T2507" s="16">
        <f>(SP500_Data[[#This Row],[Close]]-R2508)/R2508</f>
        <v>4.6750908193274212E-4</v>
      </c>
      <c r="U2507" s="21">
        <v>74102900</v>
      </c>
    </row>
    <row r="2508" spans="1:21" x14ac:dyDescent="0.25">
      <c r="A2508" s="2">
        <v>42663</v>
      </c>
      <c r="B2508" s="21">
        <v>57.5</v>
      </c>
      <c r="C2508" s="21">
        <v>57.520000457763672</v>
      </c>
      <c r="D2508" s="21">
        <v>56.659999847412109</v>
      </c>
      <c r="E2508" s="21">
        <v>57.25</v>
      </c>
      <c r="F2508" s="16">
        <f>(StockData[[#This Row],[Close]]-E2509)/E2509</f>
        <v>-4.8670047842524411E-3</v>
      </c>
      <c r="G2508" s="21">
        <v>49455600</v>
      </c>
      <c r="H2508" s="21">
        <f>IF(ISNUMBER(E2508),MAX($E$2:E2508),"")</f>
        <v>542.07000732421875</v>
      </c>
      <c r="I2508" s="21">
        <f>IF(AND(ISNUMBER(E2508),ISNUMBER(H2508)),E2508/H2508-1,"")</f>
        <v>-0.89438633529532641</v>
      </c>
      <c r="L2508"/>
      <c r="M2508"/>
      <c r="N2508" s="2">
        <v>42663</v>
      </c>
      <c r="O2508" s="21">
        <v>213.8699951171875</v>
      </c>
      <c r="P2508" s="21">
        <v>214.52999877929688</v>
      </c>
      <c r="Q2508" s="21">
        <v>213.11000061035156</v>
      </c>
      <c r="R2508" s="21">
        <v>213.8800048828125</v>
      </c>
      <c r="S2508">
        <v>73639800</v>
      </c>
      <c r="T2508" s="16">
        <f>(SP500_Data[[#This Row],[Close]]-R2509)/R2509</f>
        <v>-1.8666879725734871E-3</v>
      </c>
      <c r="U2508" s="21">
        <v>76554900</v>
      </c>
    </row>
    <row r="2509" spans="1:21" x14ac:dyDescent="0.25">
      <c r="A2509" s="2">
        <v>42662</v>
      </c>
      <c r="B2509" s="21">
        <v>57.470001220703125</v>
      </c>
      <c r="C2509" s="21">
        <v>57.840000152587891</v>
      </c>
      <c r="D2509" s="21">
        <v>57.400001525878906</v>
      </c>
      <c r="E2509" s="21">
        <v>57.529998779296875</v>
      </c>
      <c r="F2509" s="16">
        <f>(StockData[[#This Row],[Close]]-E2510)/E2510</f>
        <v>-2.2546144373787936E-3</v>
      </c>
      <c r="G2509" s="21">
        <v>22878400</v>
      </c>
      <c r="H2509" s="21">
        <f>IF(ISNUMBER(E2509),MAX($E$2:E2509),"")</f>
        <v>542.07000732421875</v>
      </c>
      <c r="I2509" s="21">
        <f>IF(AND(ISNUMBER(E2509),ISNUMBER(H2509)),E2509/H2509-1,"")</f>
        <v>-0.89386979909979147</v>
      </c>
      <c r="L2509"/>
      <c r="M2509"/>
      <c r="N2509" s="2">
        <v>42662</v>
      </c>
      <c r="O2509" s="21">
        <v>214.02000427246097</v>
      </c>
      <c r="P2509" s="21">
        <v>214.63999938964844</v>
      </c>
      <c r="Q2509" s="21">
        <v>213.6000061035156</v>
      </c>
      <c r="R2509" s="21">
        <v>214.27999877929688</v>
      </c>
      <c r="S2509">
        <v>66519200</v>
      </c>
      <c r="T2509" s="16">
        <f>(SP500_Data[[#This Row],[Close]]-R2510)/R2510</f>
        <v>2.6671285738755347E-3</v>
      </c>
      <c r="U2509" s="21">
        <v>56702100</v>
      </c>
    </row>
    <row r="2510" spans="1:21" x14ac:dyDescent="0.25">
      <c r="A2510" s="2">
        <v>42661</v>
      </c>
      <c r="B2510" s="21">
        <v>57.529998779296875</v>
      </c>
      <c r="C2510" s="21">
        <v>57.950000762939453</v>
      </c>
      <c r="D2510" s="21">
        <v>57.409999847412109</v>
      </c>
      <c r="E2510" s="21">
        <v>57.659999847412109</v>
      </c>
      <c r="F2510" s="16">
        <f>(StockData[[#This Row],[Close]]-E2511)/E2511</f>
        <v>7.689594850092134E-3</v>
      </c>
      <c r="G2510" s="21">
        <v>19149500</v>
      </c>
      <c r="H2510" s="21">
        <f>IF(ISNUMBER(E2510),MAX($E$2:E2510),"")</f>
        <v>542.07000732421875</v>
      </c>
      <c r="I2510" s="21">
        <f>IF(AND(ISNUMBER(E2510),ISNUMBER(H2510)),E2510/H2510-1,"")</f>
        <v>-0.89362997570731684</v>
      </c>
      <c r="L2510"/>
      <c r="M2510"/>
      <c r="N2510" s="2">
        <v>42661</v>
      </c>
      <c r="O2510" s="21">
        <v>214.24000549316409</v>
      </c>
      <c r="P2510" s="21">
        <v>214.30999755859375</v>
      </c>
      <c r="Q2510" s="21">
        <v>213.27000427246097</v>
      </c>
      <c r="R2510" s="21">
        <v>213.71000671386719</v>
      </c>
      <c r="S2510">
        <v>76869700</v>
      </c>
      <c r="T2510" s="16">
        <f>(SP500_Data[[#This Row],[Close]]-R2511)/R2511</f>
        <v>6.2623683985154758E-3</v>
      </c>
      <c r="U2510" s="21">
        <v>79293900</v>
      </c>
    </row>
    <row r="2511" spans="1:21" x14ac:dyDescent="0.25">
      <c r="A2511" s="2">
        <v>42660</v>
      </c>
      <c r="B2511" s="21">
        <v>57.360000610351563</v>
      </c>
      <c r="C2511" s="21">
        <v>57.459999084472656</v>
      </c>
      <c r="D2511" s="21">
        <v>56.869998931884766</v>
      </c>
      <c r="E2511" s="21">
        <v>57.220001220703125</v>
      </c>
      <c r="F2511" s="16">
        <f>(StockData[[#This Row],[Close]]-E2512)/E2512</f>
        <v>-3.4830538944592418E-3</v>
      </c>
      <c r="G2511" s="21">
        <v>23830000</v>
      </c>
      <c r="H2511" s="21">
        <f>IF(ISNUMBER(E2511),MAX($E$2:E2511),"")</f>
        <v>542.07000732421875</v>
      </c>
      <c r="I2511" s="21">
        <f>IF(AND(ISNUMBER(E2511),ISNUMBER(H2511)),E2511/H2511-1,"")</f>
        <v>-0.89444167644848294</v>
      </c>
      <c r="L2511"/>
      <c r="M2511"/>
      <c r="N2511" s="2">
        <v>42660</v>
      </c>
      <c r="O2511" s="21">
        <v>213.08999633789065</v>
      </c>
      <c r="P2511" s="21">
        <v>213.38999938964844</v>
      </c>
      <c r="Q2511" s="21">
        <v>212.16999816894531</v>
      </c>
      <c r="R2511" s="21">
        <v>212.3800048828125</v>
      </c>
      <c r="S2511">
        <v>58275700</v>
      </c>
      <c r="T2511" s="16">
        <f>(SP500_Data[[#This Row],[Close]]-R2512)/R2512</f>
        <v>-3.4721764795842096E-3</v>
      </c>
      <c r="U2511" s="21">
        <v>97844200</v>
      </c>
    </row>
    <row r="2512" spans="1:21" x14ac:dyDescent="0.25">
      <c r="A2512" s="2">
        <v>42657</v>
      </c>
      <c r="B2512" s="21">
        <v>57.119998931884766</v>
      </c>
      <c r="C2512" s="21">
        <v>57.740001678466797</v>
      </c>
      <c r="D2512" s="21">
        <v>57.119998931884766</v>
      </c>
      <c r="E2512" s="21">
        <v>57.419998168945313</v>
      </c>
      <c r="F2512" s="16">
        <f>(StockData[[#This Row],[Close]]-E2513)/E2513</f>
        <v>8.7842588911535204E-3</v>
      </c>
      <c r="G2512" s="21">
        <v>27402500</v>
      </c>
      <c r="H2512" s="21">
        <f>IF(ISNUMBER(E2512),MAX($E$2:E2512),"")</f>
        <v>542.07000732421875</v>
      </c>
      <c r="I2512" s="21">
        <f>IF(AND(ISNUMBER(E2512),ISNUMBER(H2512)),E2512/H2512-1,"")</f>
        <v>-0.89407272604440235</v>
      </c>
      <c r="L2512"/>
      <c r="M2512"/>
      <c r="N2512" s="2">
        <v>42657</v>
      </c>
      <c r="O2512" s="21">
        <v>214.1499938964844</v>
      </c>
      <c r="P2512" s="21">
        <v>214.69000244140625</v>
      </c>
      <c r="Q2512" s="21">
        <v>213.02999877929688</v>
      </c>
      <c r="R2512" s="21">
        <v>213.1199951171875</v>
      </c>
      <c r="S2512">
        <v>93346200</v>
      </c>
      <c r="T2512" s="16">
        <f>(SP500_Data[[#This Row],[Close]]-R2513)/R2513</f>
        <v>5.1641055907384096E-4</v>
      </c>
      <c r="U2512" s="21">
        <v>85269500</v>
      </c>
    </row>
    <row r="2513" spans="1:21" x14ac:dyDescent="0.25">
      <c r="A2513" s="2">
        <v>42656</v>
      </c>
      <c r="B2513" s="21">
        <v>56.700000762939453</v>
      </c>
      <c r="C2513" s="21">
        <v>57.299999237060547</v>
      </c>
      <c r="D2513" s="21">
        <v>56.319999694824219</v>
      </c>
      <c r="E2513" s="21">
        <v>56.919998168945313</v>
      </c>
      <c r="F2513" s="16">
        <f>(StockData[[#This Row],[Close]]-E2514)/E2514</f>
        <v>-3.3269556885945962E-3</v>
      </c>
      <c r="G2513" s="21">
        <v>25313700</v>
      </c>
      <c r="H2513" s="21">
        <f>IF(ISNUMBER(E2513),MAX($E$2:E2513),"")</f>
        <v>542.07000732421875</v>
      </c>
      <c r="I2513" s="21">
        <f>IF(AND(ISNUMBER(E2513),ISNUMBER(H2513)),E2513/H2513-1,"")</f>
        <v>-0.89499511612915938</v>
      </c>
      <c r="L2513"/>
      <c r="M2513"/>
      <c r="N2513" s="2">
        <v>42656</v>
      </c>
      <c r="O2513" s="21">
        <v>212.16000366210935</v>
      </c>
      <c r="P2513" s="21">
        <v>213.58999633789065</v>
      </c>
      <c r="Q2513" s="21">
        <v>211.21000671386719</v>
      </c>
      <c r="R2513" s="21">
        <v>213.00999450683591</v>
      </c>
      <c r="S2513">
        <v>101357000</v>
      </c>
      <c r="T2513" s="16">
        <f>(SP500_Data[[#This Row],[Close]]-R2514)/R2514</f>
        <v>-3.2755237707166106E-3</v>
      </c>
      <c r="U2513" s="21">
        <v>58114500</v>
      </c>
    </row>
    <row r="2514" spans="1:21" x14ac:dyDescent="0.25">
      <c r="A2514" s="2">
        <v>42655</v>
      </c>
      <c r="B2514" s="21">
        <v>57.110000610351563</v>
      </c>
      <c r="C2514" s="21">
        <v>57.270000457763672</v>
      </c>
      <c r="D2514" s="21">
        <v>56.400001525878906</v>
      </c>
      <c r="E2514" s="21">
        <v>57.110000610351563</v>
      </c>
      <c r="F2514" s="16">
        <f>(StockData[[#This Row],[Close]]-E2515)/E2515</f>
        <v>-1.3988113005489922E-3</v>
      </c>
      <c r="G2514" s="21">
        <v>22177500</v>
      </c>
      <c r="H2514" s="21">
        <f>IF(ISNUMBER(E2514),MAX($E$2:E2514),"")</f>
        <v>542.07000732421875</v>
      </c>
      <c r="I2514" s="21">
        <f>IF(AND(ISNUMBER(E2514),ISNUMBER(H2514)),E2514/H2514-1,"")</f>
        <v>-0.89464460339309393</v>
      </c>
      <c r="L2514"/>
      <c r="M2514"/>
      <c r="N2514" s="2">
        <v>42655</v>
      </c>
      <c r="O2514" s="21">
        <v>213.58999633789065</v>
      </c>
      <c r="P2514" s="21">
        <v>214.32000732421875</v>
      </c>
      <c r="Q2514" s="21">
        <v>213.00999450683591</v>
      </c>
      <c r="R2514" s="21">
        <v>213.71000671386719</v>
      </c>
      <c r="S2514">
        <v>73866100</v>
      </c>
      <c r="T2514" s="16">
        <f>(SP500_Data[[#This Row],[Close]]-R2515)/R2515</f>
        <v>1.311971361547593E-3</v>
      </c>
      <c r="U2514" s="21">
        <v>70502200</v>
      </c>
    </row>
    <row r="2515" spans="1:21" x14ac:dyDescent="0.25">
      <c r="A2515" s="2">
        <v>42654</v>
      </c>
      <c r="B2515" s="21">
        <v>57.889999389648438</v>
      </c>
      <c r="C2515" s="21">
        <v>58.020000457763672</v>
      </c>
      <c r="D2515" s="21">
        <v>56.889999389648438</v>
      </c>
      <c r="E2515" s="21">
        <v>57.189998626708984</v>
      </c>
      <c r="F2515" s="16">
        <f>(StockData[[#This Row],[Close]]-E2516)/E2516</f>
        <v>-1.4645111568062703E-2</v>
      </c>
      <c r="G2515" s="21">
        <v>26497400</v>
      </c>
      <c r="H2515" s="21">
        <f>IF(ISNUMBER(E2515),MAX($E$2:E2515),"")</f>
        <v>542.07000732421875</v>
      </c>
      <c r="I2515" s="21">
        <f>IF(AND(ISNUMBER(E2515),ISNUMBER(H2515)),E2515/H2515-1,"")</f>
        <v>-0.89449702463891723</v>
      </c>
      <c r="L2515"/>
      <c r="M2515"/>
      <c r="N2515" s="2">
        <v>42654</v>
      </c>
      <c r="O2515" s="21">
        <v>215.66000366210935</v>
      </c>
      <c r="P2515" s="21">
        <v>215.74000549316409</v>
      </c>
      <c r="Q2515" s="21">
        <v>212.58000183105469</v>
      </c>
      <c r="R2515" s="21">
        <v>213.42999267578125</v>
      </c>
      <c r="S2515">
        <v>130367400</v>
      </c>
      <c r="T2515" s="16">
        <f>(SP500_Data[[#This Row],[Close]]-R2516)/R2516</f>
        <v>-1.2629584289772289E-2</v>
      </c>
      <c r="U2515" s="21">
        <v>122506300</v>
      </c>
    </row>
    <row r="2516" spans="1:21" x14ac:dyDescent="0.25">
      <c r="A2516" s="2">
        <v>42653</v>
      </c>
      <c r="B2516" s="21">
        <v>57.909999847412109</v>
      </c>
      <c r="C2516" s="21">
        <v>58.389999389648438</v>
      </c>
      <c r="D2516" s="21">
        <v>57.869998931884766</v>
      </c>
      <c r="E2516" s="21">
        <v>58.040000915527344</v>
      </c>
      <c r="F2516" s="16">
        <f>(StockData[[#This Row],[Close]]-E2517)/E2517</f>
        <v>4.1522782289746324E-3</v>
      </c>
      <c r="G2516" s="21">
        <v>18196500</v>
      </c>
      <c r="H2516" s="21">
        <f>IF(ISNUMBER(E2516),MAX($E$2:E2516),"")</f>
        <v>542.07000732421875</v>
      </c>
      <c r="I2516" s="21">
        <f>IF(AND(ISNUMBER(E2516),ISNUMBER(H2516)),E2516/H2516-1,"")</f>
        <v>-0.89292895727246369</v>
      </c>
      <c r="L2516"/>
      <c r="M2516"/>
      <c r="N2516" s="2">
        <v>42653</v>
      </c>
      <c r="O2516" s="21">
        <v>216.16000366210935</v>
      </c>
      <c r="P2516" s="21">
        <v>216.69999694824219</v>
      </c>
      <c r="Q2516" s="21">
        <v>215.99000549316409</v>
      </c>
      <c r="R2516" s="21">
        <v>216.16000366210935</v>
      </c>
      <c r="S2516">
        <v>51855000</v>
      </c>
      <c r="T2516" s="16">
        <f>(SP500_Data[[#This Row],[Close]]-R2517)/R2517</f>
        <v>5.208381747325695E-3</v>
      </c>
      <c r="U2516" s="21">
        <v>69224800</v>
      </c>
    </row>
    <row r="2517" spans="1:21" x14ac:dyDescent="0.25">
      <c r="A2517" s="2">
        <v>42650</v>
      </c>
      <c r="B2517" s="21">
        <v>57.849998474121094</v>
      </c>
      <c r="C2517" s="21">
        <v>57.979999542236328</v>
      </c>
      <c r="D2517" s="21">
        <v>57.419998168945313</v>
      </c>
      <c r="E2517" s="21">
        <v>57.799999237060547</v>
      </c>
      <c r="F2517" s="16">
        <f>(StockData[[#This Row],[Close]]-E2518)/E2518</f>
        <v>1.0390986638319603E-3</v>
      </c>
      <c r="G2517" s="21">
        <v>20089000</v>
      </c>
      <c r="H2517" s="21">
        <f>IF(ISNUMBER(E2517),MAX($E$2:E2517),"")</f>
        <v>542.07000732421875</v>
      </c>
      <c r="I2517" s="21">
        <f>IF(AND(ISNUMBER(E2517),ISNUMBER(H2517)),E2517/H2517-1,"")</f>
        <v>-0.89337170760954931</v>
      </c>
      <c r="L2517"/>
      <c r="M2517"/>
      <c r="N2517" s="2">
        <v>42650</v>
      </c>
      <c r="O2517" s="21">
        <v>216.1000061035156</v>
      </c>
      <c r="P2517" s="21">
        <v>216.30000305175781</v>
      </c>
      <c r="Q2517" s="21">
        <v>214.19000244140625</v>
      </c>
      <c r="R2517" s="21">
        <v>215.03999328613281</v>
      </c>
      <c r="S2517">
        <v>89788300</v>
      </c>
      <c r="T2517" s="16">
        <f>(SP500_Data[[#This Row],[Close]]-R2518)/R2518</f>
        <v>-3.4294443291797011E-3</v>
      </c>
      <c r="U2517" s="21">
        <v>71728900</v>
      </c>
    </row>
    <row r="2518" spans="1:21" x14ac:dyDescent="0.25">
      <c r="A2518" s="2">
        <v>42649</v>
      </c>
      <c r="B2518" s="21">
        <v>57.740001678466797</v>
      </c>
      <c r="C2518" s="21">
        <v>57.860000610351563</v>
      </c>
      <c r="D2518" s="21">
        <v>57.279998779296875</v>
      </c>
      <c r="E2518" s="21">
        <v>57.740001678466797</v>
      </c>
      <c r="F2518" s="16">
        <f>(StockData[[#This Row],[Close]]-E2519)/E2519</f>
        <v>1.7349460422846357E-3</v>
      </c>
      <c r="G2518" s="21">
        <v>16212600</v>
      </c>
      <c r="H2518" s="21">
        <f>IF(ISNUMBER(E2518),MAX($E$2:E2518),"")</f>
        <v>542.07000732421875</v>
      </c>
      <c r="I2518" s="21">
        <f>IF(AND(ISNUMBER(E2518),ISNUMBER(H2518)),E2518/H2518-1,"")</f>
        <v>-0.89348238991586226</v>
      </c>
      <c r="L2518"/>
      <c r="M2518"/>
      <c r="N2518" s="2">
        <v>42649</v>
      </c>
      <c r="O2518" s="21">
        <v>215.3699951171875</v>
      </c>
      <c r="P2518" s="21">
        <v>216.03999328613281</v>
      </c>
      <c r="Q2518" s="21">
        <v>214.74000549316409</v>
      </c>
      <c r="R2518" s="21">
        <v>215.77999877929688</v>
      </c>
      <c r="S2518">
        <v>62927400</v>
      </c>
      <c r="T2518" s="16">
        <f>(SP500_Data[[#This Row],[Close]]-R2519)/R2519</f>
        <v>6.9560772196750411E-4</v>
      </c>
      <c r="U2518" s="21">
        <v>53399200</v>
      </c>
    </row>
    <row r="2519" spans="1:21" x14ac:dyDescent="0.25">
      <c r="A2519" s="2">
        <v>42648</v>
      </c>
      <c r="B2519" s="21">
        <v>57.290000915527344</v>
      </c>
      <c r="C2519" s="21">
        <v>57.959999084472656</v>
      </c>
      <c r="D2519" s="21">
        <v>57.259998321533203</v>
      </c>
      <c r="E2519" s="21">
        <v>57.639999389648438</v>
      </c>
      <c r="F2519" s="16">
        <f>(StockData[[#This Row],[Close]]-E2520)/E2520</f>
        <v>6.9880800044091612E-3</v>
      </c>
      <c r="G2519" s="21">
        <v>16726400</v>
      </c>
      <c r="H2519" s="21">
        <f>IF(ISNUMBER(E2519),MAX($E$2:E2519),"")</f>
        <v>542.07000732421875</v>
      </c>
      <c r="I2519" s="21">
        <f>IF(AND(ISNUMBER(E2519),ISNUMBER(H2519)),E2519/H2519-1,"")</f>
        <v>-0.89366687215518037</v>
      </c>
      <c r="L2519"/>
      <c r="M2519"/>
      <c r="N2519" s="2">
        <v>42648</v>
      </c>
      <c r="O2519" s="21">
        <v>215.41000366210935</v>
      </c>
      <c r="P2519" s="21">
        <v>216.1300048828125</v>
      </c>
      <c r="Q2519" s="21">
        <v>215.33000183105469</v>
      </c>
      <c r="R2519" s="21">
        <v>215.6300048828125</v>
      </c>
      <c r="S2519">
        <v>72816000</v>
      </c>
      <c r="T2519" s="16">
        <f>(SP500_Data[[#This Row],[Close]]-R2520)/R2520</f>
        <v>4.4252479944230216E-3</v>
      </c>
      <c r="U2519" s="21">
        <v>61368800</v>
      </c>
    </row>
    <row r="2520" spans="1:21" x14ac:dyDescent="0.25">
      <c r="A2520" s="2">
        <v>42647</v>
      </c>
      <c r="B2520" s="21">
        <v>57.270000457763672</v>
      </c>
      <c r="C2520" s="21">
        <v>57.599998474121094</v>
      </c>
      <c r="D2520" s="21">
        <v>56.970001220703125</v>
      </c>
      <c r="E2520" s="21">
        <v>57.240001678466797</v>
      </c>
      <c r="F2520" s="16">
        <f>(StockData[[#This Row],[Close]]-E2521)/E2521</f>
        <v>-3.1347352180144069E-3</v>
      </c>
      <c r="G2520" s="21">
        <v>20085900</v>
      </c>
      <c r="H2520" s="21">
        <f>IF(ISNUMBER(E2520),MAX($E$2:E2520),"")</f>
        <v>542.07000732421875</v>
      </c>
      <c r="I2520" s="21">
        <f>IF(AND(ISNUMBER(E2520),ISNUMBER(H2520)),E2520/H2520-1,"")</f>
        <v>-0.89440478000061929</v>
      </c>
      <c r="L2520"/>
      <c r="M2520"/>
      <c r="N2520" s="2">
        <v>42647</v>
      </c>
      <c r="O2520" s="21">
        <v>215.91000366210935</v>
      </c>
      <c r="P2520" s="21">
        <v>216.16999816894531</v>
      </c>
      <c r="Q2520" s="21">
        <v>213.99000549316409</v>
      </c>
      <c r="R2520" s="21">
        <v>214.67999267578125</v>
      </c>
      <c r="S2520">
        <v>119948100</v>
      </c>
      <c r="T2520" s="16">
        <f>(SP500_Data[[#This Row],[Close]]-R2521)/R2521</f>
        <v>-5.0978130954608463E-3</v>
      </c>
      <c r="U2520" s="21">
        <v>75443000</v>
      </c>
    </row>
    <row r="2521" spans="1:21" x14ac:dyDescent="0.25">
      <c r="A2521" s="2">
        <v>42646</v>
      </c>
      <c r="B2521" s="21">
        <v>57.409999847412109</v>
      </c>
      <c r="C2521" s="21">
        <v>57.549999237060547</v>
      </c>
      <c r="D2521" s="21">
        <v>57.060001373291016</v>
      </c>
      <c r="E2521" s="21">
        <v>57.419998168945313</v>
      </c>
      <c r="F2521" s="16">
        <f>(StockData[[#This Row],[Close]]-E2522)/E2522</f>
        <v>-3.1250053809750182E-3</v>
      </c>
      <c r="G2521" s="21">
        <v>19189500</v>
      </c>
      <c r="H2521" s="21">
        <f>IF(ISNUMBER(E2521),MAX($E$2:E2521),"")</f>
        <v>542.07000732421875</v>
      </c>
      <c r="I2521" s="21">
        <f>IF(AND(ISNUMBER(E2521),ISNUMBER(H2521)),E2521/H2521-1,"")</f>
        <v>-0.89407272604440235</v>
      </c>
      <c r="L2521"/>
      <c r="M2521"/>
      <c r="N2521" s="2">
        <v>42646</v>
      </c>
      <c r="O2521" s="21">
        <v>215.82000732421875</v>
      </c>
      <c r="P2521" s="21">
        <v>216.03999328613281</v>
      </c>
      <c r="Q2521" s="21">
        <v>215.03999328613281</v>
      </c>
      <c r="R2521" s="21">
        <v>215.77999877929688</v>
      </c>
      <c r="S2521">
        <v>83512100</v>
      </c>
      <c r="T2521" s="16">
        <f>(SP500_Data[[#This Row],[Close]]-R2522)/R2522</f>
        <v>-2.4040881420445805E-3</v>
      </c>
      <c r="U2521" s="21">
        <v>52989300</v>
      </c>
    </row>
    <row r="2522" spans="1:21" x14ac:dyDescent="0.25">
      <c r="A2522" s="2">
        <v>42643</v>
      </c>
      <c r="B2522" s="21">
        <v>57.569999694824219</v>
      </c>
      <c r="C2522" s="21">
        <v>57.770000457763672</v>
      </c>
      <c r="D2522" s="21">
        <v>57.340000152587891</v>
      </c>
      <c r="E2522" s="21">
        <v>57.599998474121094</v>
      </c>
      <c r="F2522" s="16">
        <f>(StockData[[#This Row],[Close]]-E2523)/E2523</f>
        <v>3.4842672983557061E-3</v>
      </c>
      <c r="G2522" s="21">
        <v>29910800</v>
      </c>
      <c r="H2522" s="21">
        <f>IF(ISNUMBER(E2522),MAX($E$2:E2522),"")</f>
        <v>542.07000732421875</v>
      </c>
      <c r="I2522" s="21">
        <f>IF(AND(ISNUMBER(E2522),ISNUMBER(H2522)),E2522/H2522-1,"")</f>
        <v>-0.89374066505090766</v>
      </c>
      <c r="L2522"/>
      <c r="M2522"/>
      <c r="N2522" s="2">
        <v>42643</v>
      </c>
      <c r="O2522" s="21">
        <v>215.6499938964844</v>
      </c>
      <c r="P2522" s="21">
        <v>217.1199951171875</v>
      </c>
      <c r="Q2522" s="21">
        <v>215.36000061035156</v>
      </c>
      <c r="R2522" s="21">
        <v>216.30000305175781</v>
      </c>
      <c r="S2522">
        <v>117202900</v>
      </c>
      <c r="T2522" s="16">
        <f>(SP500_Data[[#This Row],[Close]]-R2523)/R2523</f>
        <v>7.546163737871793E-3</v>
      </c>
      <c r="U2522" s="21">
        <v>75134300</v>
      </c>
    </row>
    <row r="2523" spans="1:21" x14ac:dyDescent="0.25">
      <c r="A2523" s="2">
        <v>42642</v>
      </c>
      <c r="B2523" s="21">
        <v>57.810001373291016</v>
      </c>
      <c r="C2523" s="21">
        <v>58.169998168945313</v>
      </c>
      <c r="D2523" s="21">
        <v>57.209999084472656</v>
      </c>
      <c r="E2523" s="21">
        <v>57.400001525878906</v>
      </c>
      <c r="F2523" s="16">
        <f>(StockData[[#This Row],[Close]]-E2524)/E2524</f>
        <v>-1.0856406456495228E-2</v>
      </c>
      <c r="G2523" s="21">
        <v>25463500</v>
      </c>
      <c r="H2523" s="21">
        <f>IF(ISNUMBER(E2523),MAX($E$2:E2523),"")</f>
        <v>542.07000732421875</v>
      </c>
      <c r="I2523" s="21">
        <f>IF(AND(ISNUMBER(E2523),ISNUMBER(H2523)),E2523/H2523-1,"")</f>
        <v>-0.89410961545498813</v>
      </c>
      <c r="L2523"/>
      <c r="M2523"/>
      <c r="N2523" s="2">
        <v>42642</v>
      </c>
      <c r="O2523" s="21">
        <v>216.3999938964844</v>
      </c>
      <c r="P2523" s="21">
        <v>216.8699951171875</v>
      </c>
      <c r="Q2523" s="21">
        <v>214.03999328613281</v>
      </c>
      <c r="R2523" s="21">
        <v>214.67999267578125</v>
      </c>
      <c r="S2523">
        <v>128070600</v>
      </c>
      <c r="T2523" s="16">
        <f>(SP500_Data[[#This Row],[Close]]-R2524)/R2524</f>
        <v>-9.0472983723653075E-3</v>
      </c>
      <c r="U2523" s="21">
        <v>53213600</v>
      </c>
    </row>
    <row r="2524" spans="1:21" x14ac:dyDescent="0.25">
      <c r="A2524" s="2">
        <v>42641</v>
      </c>
      <c r="B2524" s="21">
        <v>57.880001068115234</v>
      </c>
      <c r="C2524" s="21">
        <v>58.060001373291016</v>
      </c>
      <c r="D2524" s="21">
        <v>57.669998168945313</v>
      </c>
      <c r="E2524" s="21">
        <v>58.029998779296875</v>
      </c>
      <c r="F2524" s="16">
        <f>(StockData[[#This Row],[Close]]-E2525)/E2525</f>
        <v>1.3804661829889518E-3</v>
      </c>
      <c r="G2524" s="21">
        <v>20536400</v>
      </c>
      <c r="H2524" s="21">
        <f>IF(ISNUMBER(E2524),MAX($E$2:E2524),"")</f>
        <v>542.07000732421875</v>
      </c>
      <c r="I2524" s="21">
        <f>IF(AND(ISNUMBER(E2524),ISNUMBER(H2524)),E2524/H2524-1,"")</f>
        <v>-0.89294740901503444</v>
      </c>
      <c r="L2524"/>
      <c r="M2524"/>
      <c r="N2524" s="2">
        <v>42641</v>
      </c>
      <c r="O2524" s="21">
        <v>215.83000183105469</v>
      </c>
      <c r="P2524" s="21">
        <v>216.82000732421875</v>
      </c>
      <c r="Q2524" s="21">
        <v>214.71000671386719</v>
      </c>
      <c r="R2524" s="21">
        <v>216.63999938964844</v>
      </c>
      <c r="S2524">
        <v>87411000</v>
      </c>
      <c r="T2524" s="16">
        <f>(SP500_Data[[#This Row],[Close]]-R2525)/R2525</f>
        <v>4.9635479383753614E-3</v>
      </c>
      <c r="U2524" s="21">
        <v>49813500</v>
      </c>
    </row>
    <row r="2525" spans="1:21" x14ac:dyDescent="0.25">
      <c r="A2525" s="2">
        <v>42640</v>
      </c>
      <c r="B2525" s="21">
        <v>56.930000305175781</v>
      </c>
      <c r="C2525" s="21">
        <v>58.060001373291016</v>
      </c>
      <c r="D2525" s="21">
        <v>56.680000305175781</v>
      </c>
      <c r="E2525" s="21">
        <v>57.950000762939453</v>
      </c>
      <c r="F2525" s="16">
        <f>(StockData[[#This Row],[Close]]-E2526)/E2526</f>
        <v>1.8453413161737663E-2</v>
      </c>
      <c r="G2525" s="21">
        <v>28065100</v>
      </c>
      <c r="H2525" s="21">
        <f>IF(ISNUMBER(E2525),MAX($E$2:E2525),"")</f>
        <v>542.07000732421875</v>
      </c>
      <c r="I2525" s="21">
        <f>IF(AND(ISNUMBER(E2525),ISNUMBER(H2525)),E2525/H2525-1,"")</f>
        <v>-0.89309498776921104</v>
      </c>
      <c r="L2525"/>
      <c r="M2525"/>
      <c r="N2525" s="2">
        <v>42640</v>
      </c>
      <c r="O2525" s="21">
        <v>214.05000305175781</v>
      </c>
      <c r="P2525" s="21">
        <v>215.67999267578125</v>
      </c>
      <c r="Q2525" s="21">
        <v>213.6199951171875</v>
      </c>
      <c r="R2525" s="21">
        <v>215.57000732421875</v>
      </c>
      <c r="S2525">
        <v>78494800</v>
      </c>
      <c r="T2525" s="16">
        <f>(SP500_Data[[#This Row],[Close]]-R2526)/R2526</f>
        <v>6.2079994256586052E-3</v>
      </c>
      <c r="U2525" s="21">
        <v>61313500</v>
      </c>
    </row>
    <row r="2526" spans="1:21" x14ac:dyDescent="0.25">
      <c r="A2526" s="2">
        <v>42639</v>
      </c>
      <c r="B2526" s="21">
        <v>57.080001831054688</v>
      </c>
      <c r="C2526" s="21">
        <v>57.139999389648438</v>
      </c>
      <c r="D2526" s="21">
        <v>56.830001831054688</v>
      </c>
      <c r="E2526" s="21">
        <v>56.900001525878906</v>
      </c>
      <c r="F2526" s="16">
        <f>(StockData[[#This Row],[Close]]-E2527)/E2527</f>
        <v>-9.2286048490428044E-3</v>
      </c>
      <c r="G2526" s="21">
        <v>21688700</v>
      </c>
      <c r="H2526" s="21">
        <f>IF(ISNUMBER(E2526),MAX($E$2:E2526),"")</f>
        <v>542.07000732421875</v>
      </c>
      <c r="I2526" s="21">
        <f>IF(AND(ISNUMBER(E2526),ISNUMBER(H2526)),E2526/H2526-1,"")</f>
        <v>-0.89503200553974516</v>
      </c>
      <c r="L2526"/>
      <c r="M2526"/>
      <c r="N2526" s="2">
        <v>42639</v>
      </c>
      <c r="O2526" s="21">
        <v>215.02000427246097</v>
      </c>
      <c r="P2526" s="21">
        <v>215.22999572753903</v>
      </c>
      <c r="Q2526" s="21">
        <v>214.00999450683591</v>
      </c>
      <c r="R2526" s="21">
        <v>214.24000549316409</v>
      </c>
      <c r="S2526">
        <v>89827300</v>
      </c>
      <c r="T2526" s="16">
        <f>(SP500_Data[[#This Row],[Close]]-R2527)/R2527</f>
        <v>-8.1022267488917964E-3</v>
      </c>
      <c r="U2526" s="21">
        <v>72504300</v>
      </c>
    </row>
    <row r="2527" spans="1:21" x14ac:dyDescent="0.25">
      <c r="A2527" s="2">
        <v>42636</v>
      </c>
      <c r="B2527" s="21">
        <v>57.869998931884766</v>
      </c>
      <c r="C2527" s="21">
        <v>57.909999847412109</v>
      </c>
      <c r="D2527" s="21">
        <v>57.380001068115234</v>
      </c>
      <c r="E2527" s="21">
        <v>57.430000305175781</v>
      </c>
      <c r="F2527" s="16">
        <f>(StockData[[#This Row],[Close]]-E2528)/E2528</f>
        <v>-6.7450603892574637E-3</v>
      </c>
      <c r="G2527" s="21">
        <v>19955300</v>
      </c>
      <c r="H2527" s="21">
        <f>IF(ISNUMBER(E2527),MAX($E$2:E2527),"")</f>
        <v>542.07000732421875</v>
      </c>
      <c r="I2527" s="21">
        <f>IF(AND(ISNUMBER(E2527),ISNUMBER(H2527)),E2527/H2527-1,"")</f>
        <v>-0.89405427430183171</v>
      </c>
      <c r="L2527"/>
      <c r="M2527"/>
      <c r="N2527" s="2">
        <v>42636</v>
      </c>
      <c r="O2527" s="21">
        <v>216.72000122070313</v>
      </c>
      <c r="P2527" s="21">
        <v>216.8800048828125</v>
      </c>
      <c r="Q2527" s="21">
        <v>215.8800048828125</v>
      </c>
      <c r="R2527" s="21">
        <v>215.99000549316409</v>
      </c>
      <c r="S2527">
        <v>73630900</v>
      </c>
      <c r="T2527" s="16">
        <f>(SP500_Data[[#This Row],[Close]]-R2528)/R2528</f>
        <v>-5.4792670722373597E-3</v>
      </c>
      <c r="U2527" s="21">
        <v>57941100</v>
      </c>
    </row>
    <row r="2528" spans="1:21" x14ac:dyDescent="0.25">
      <c r="A2528" s="2">
        <v>42635</v>
      </c>
      <c r="B2528" s="21">
        <v>57.919998168945313</v>
      </c>
      <c r="C2528" s="21">
        <v>58</v>
      </c>
      <c r="D2528" s="21">
        <v>57.630001068115234</v>
      </c>
      <c r="E2528" s="21">
        <v>57.819999694824219</v>
      </c>
      <c r="F2528" s="16">
        <f>(StockData[[#This Row],[Close]]-E2529)/E2529</f>
        <v>1.0388049694358601E-3</v>
      </c>
      <c r="G2528" s="21">
        <v>19822200</v>
      </c>
      <c r="H2528" s="21">
        <f>IF(ISNUMBER(E2528),MAX($E$2:E2528),"")</f>
        <v>542.07000732421875</v>
      </c>
      <c r="I2528" s="21">
        <f>IF(AND(ISNUMBER(E2528),ISNUMBER(H2528)),E2528/H2528-1,"")</f>
        <v>-0.89333481116168567</v>
      </c>
      <c r="L2528"/>
      <c r="M2528"/>
      <c r="N2528" s="2">
        <v>42635</v>
      </c>
      <c r="O2528" s="21">
        <v>217</v>
      </c>
      <c r="P2528" s="21">
        <v>217.52999877929688</v>
      </c>
      <c r="Q2528" s="21">
        <v>216.71000671386719</v>
      </c>
      <c r="R2528" s="21">
        <v>217.17999267578125</v>
      </c>
      <c r="S2528">
        <v>76678700</v>
      </c>
      <c r="T2528" s="16">
        <f>(SP500_Data[[#This Row],[Close]]-R2529)/R2529</f>
        <v>6.301479498698386E-3</v>
      </c>
      <c r="U2528" s="21">
        <v>51251700</v>
      </c>
    </row>
    <row r="2529" spans="1:21" x14ac:dyDescent="0.25">
      <c r="A2529" s="2">
        <v>42634</v>
      </c>
      <c r="B2529" s="21">
        <v>57.509998321533203</v>
      </c>
      <c r="C2529" s="21">
        <v>57.849998474121094</v>
      </c>
      <c r="D2529" s="21">
        <v>57.080001831054688</v>
      </c>
      <c r="E2529" s="21">
        <v>57.759998321533203</v>
      </c>
      <c r="F2529" s="16">
        <f>(StockData[[#This Row],[Close]]-E2530)/E2530</f>
        <v>1.6722353903846666E-2</v>
      </c>
      <c r="G2529" s="21">
        <v>33707300</v>
      </c>
      <c r="H2529" s="21">
        <f>IF(ISNUMBER(E2529),MAX($E$2:E2529),"")</f>
        <v>542.07000732421875</v>
      </c>
      <c r="I2529" s="21">
        <f>IF(AND(ISNUMBER(E2529),ISNUMBER(H2529)),E2529/H2529-1,"")</f>
        <v>-0.8934455005052766</v>
      </c>
      <c r="L2529"/>
      <c r="M2529"/>
      <c r="N2529" s="2">
        <v>42634</v>
      </c>
      <c r="O2529" s="21">
        <v>214.24000549316409</v>
      </c>
      <c r="P2529" s="21">
        <v>216.02999877929688</v>
      </c>
      <c r="Q2529" s="21">
        <v>213.44000244140625</v>
      </c>
      <c r="R2529" s="21">
        <v>215.82000732421875</v>
      </c>
      <c r="S2529">
        <v>110284400</v>
      </c>
      <c r="T2529" s="16">
        <f>(SP500_Data[[#This Row],[Close]]-R2530)/R2530</f>
        <v>1.1245474537833925E-2</v>
      </c>
      <c r="U2529" s="21">
        <v>39906500</v>
      </c>
    </row>
    <row r="2530" spans="1:21" x14ac:dyDescent="0.25">
      <c r="A2530" s="2">
        <v>42633</v>
      </c>
      <c r="B2530" s="21">
        <v>57.349998474121094</v>
      </c>
      <c r="C2530" s="21">
        <v>57.349998474121094</v>
      </c>
      <c r="D2530" s="21">
        <v>56.75</v>
      </c>
      <c r="E2530" s="21">
        <v>56.810001373291016</v>
      </c>
      <c r="F2530" s="16">
        <f>(StockData[[#This Row],[Close]]-E2531)/E2531</f>
        <v>-2.1078329745565791E-3</v>
      </c>
      <c r="G2530" s="21">
        <v>17384000</v>
      </c>
      <c r="H2530" s="21">
        <f>IF(ISNUMBER(E2530),MAX($E$2:E2530),"")</f>
        <v>542.07000732421875</v>
      </c>
      <c r="I2530" s="21">
        <f>IF(AND(ISNUMBER(E2530),ISNUMBER(H2530)),E2530/H2530-1,"")</f>
        <v>-0.89519803603649251</v>
      </c>
      <c r="L2530"/>
      <c r="M2530"/>
      <c r="N2530" s="2">
        <v>42633</v>
      </c>
      <c r="O2530" s="21">
        <v>214.41000366210935</v>
      </c>
      <c r="P2530" s="21">
        <v>214.58999633789065</v>
      </c>
      <c r="Q2530" s="21">
        <v>213.3800048828125</v>
      </c>
      <c r="R2530" s="21">
        <v>213.41999816894531</v>
      </c>
      <c r="S2530">
        <v>69665300</v>
      </c>
      <c r="T2530" s="16">
        <f>(SP500_Data[[#This Row],[Close]]-R2531)/R2531</f>
        <v>4.6832419588868751E-5</v>
      </c>
      <c r="U2530" s="21">
        <v>71892200</v>
      </c>
    </row>
    <row r="2531" spans="1:21" x14ac:dyDescent="0.25">
      <c r="A2531" s="2">
        <v>42632</v>
      </c>
      <c r="B2531" s="21">
        <v>57.270000457763672</v>
      </c>
      <c r="C2531" s="21">
        <v>57.75</v>
      </c>
      <c r="D2531" s="21">
        <v>56.849998474121094</v>
      </c>
      <c r="E2531" s="21">
        <v>56.930000305175781</v>
      </c>
      <c r="F2531" s="16">
        <f>(StockData[[#This Row],[Close]]-E2532)/E2532</f>
        <v>-5.5895143200736901E-3</v>
      </c>
      <c r="G2531" s="21">
        <v>20937100</v>
      </c>
      <c r="H2531" s="21">
        <f>IF(ISNUMBER(E2531),MAX($E$2:E2531),"")</f>
        <v>542.07000732421875</v>
      </c>
      <c r="I2531" s="21">
        <f>IF(AND(ISNUMBER(E2531),ISNUMBER(H2531)),E2531/H2531-1,"")</f>
        <v>-0.89497666438658863</v>
      </c>
      <c r="L2531"/>
      <c r="M2531"/>
      <c r="N2531" s="2">
        <v>42632</v>
      </c>
      <c r="O2531" s="21">
        <v>214.1300048828125</v>
      </c>
      <c r="P2531" s="21">
        <v>214.8800048828125</v>
      </c>
      <c r="Q2531" s="21">
        <v>213.02999877929688</v>
      </c>
      <c r="R2531" s="21">
        <v>213.41000366210935</v>
      </c>
      <c r="S2531">
        <v>80250500</v>
      </c>
      <c r="T2531" s="16">
        <f>(SP500_Data[[#This Row],[Close]]-R2532)/R2532</f>
        <v>1.8750783070446716E-4</v>
      </c>
      <c r="U2531" s="21">
        <v>46585500</v>
      </c>
    </row>
    <row r="2532" spans="1:21" x14ac:dyDescent="0.25">
      <c r="A2532" s="2">
        <v>42629</v>
      </c>
      <c r="B2532" s="21">
        <v>57.630001068115234</v>
      </c>
      <c r="C2532" s="21">
        <v>57.630001068115234</v>
      </c>
      <c r="D2532" s="21">
        <v>56.75</v>
      </c>
      <c r="E2532" s="21">
        <v>57.25</v>
      </c>
      <c r="F2532" s="16">
        <f>(StockData[[#This Row],[Close]]-E2533)/E2533</f>
        <v>1.0491585020425873E-3</v>
      </c>
      <c r="G2532" s="21">
        <v>44607000</v>
      </c>
      <c r="H2532" s="21">
        <f>IF(ISNUMBER(E2532),MAX($E$2:E2532),"")</f>
        <v>542.07000732421875</v>
      </c>
      <c r="I2532" s="21">
        <f>IF(AND(ISNUMBER(E2532),ISNUMBER(H2532)),E2532/H2532-1,"")</f>
        <v>-0.89438633529532641</v>
      </c>
      <c r="L2532"/>
      <c r="M2532"/>
      <c r="N2532" s="2">
        <v>42629</v>
      </c>
      <c r="O2532" s="21">
        <v>213.47999572753903</v>
      </c>
      <c r="P2532" s="21">
        <v>213.69000244140625</v>
      </c>
      <c r="Q2532" s="21">
        <v>212.57000732421875</v>
      </c>
      <c r="R2532" s="21">
        <v>213.3699951171875</v>
      </c>
      <c r="S2532">
        <v>155236400</v>
      </c>
      <c r="T2532" s="16">
        <f>(SP500_Data[[#This Row],[Close]]-R2533)/R2533</f>
        <v>-8.8721835420832278E-3</v>
      </c>
      <c r="U2532" s="21">
        <v>53993600</v>
      </c>
    </row>
    <row r="2533" spans="1:21" x14ac:dyDescent="0.25">
      <c r="A2533" s="2">
        <v>42628</v>
      </c>
      <c r="B2533" s="21">
        <v>56.150001525878906</v>
      </c>
      <c r="C2533" s="21">
        <v>57.349998474121094</v>
      </c>
      <c r="D2533" s="21">
        <v>55.979999542236328</v>
      </c>
      <c r="E2533" s="21">
        <v>57.189998626708984</v>
      </c>
      <c r="F2533" s="16">
        <f>(StockData[[#This Row],[Close]]-E2534)/E2534</f>
        <v>1.6530400514068781E-2</v>
      </c>
      <c r="G2533" s="21">
        <v>26847000</v>
      </c>
      <c r="H2533" s="21">
        <f>IF(ISNUMBER(E2533),MAX($E$2:E2533),"")</f>
        <v>542.07000732421875</v>
      </c>
      <c r="I2533" s="21">
        <f>IF(AND(ISNUMBER(E2533),ISNUMBER(H2533)),E2533/H2533-1,"")</f>
        <v>-0.89449702463891723</v>
      </c>
      <c r="L2533"/>
      <c r="M2533"/>
      <c r="N2533" s="2">
        <v>42628</v>
      </c>
      <c r="O2533" s="21">
        <v>212.96000671386719</v>
      </c>
      <c r="P2533" s="21">
        <v>215.72999572753903</v>
      </c>
      <c r="Q2533" s="21">
        <v>212.75</v>
      </c>
      <c r="R2533" s="21">
        <v>215.27999877929688</v>
      </c>
      <c r="S2533">
        <v>134427900</v>
      </c>
      <c r="T2533" s="16">
        <f>(SP500_Data[[#This Row],[Close]]-R2534)/R2534</f>
        <v>9.9929858963397466E-3</v>
      </c>
      <c r="U2533" s="21">
        <v>92295500</v>
      </c>
    </row>
    <row r="2534" spans="1:21" x14ac:dyDescent="0.25">
      <c r="A2534" s="2">
        <v>42627</v>
      </c>
      <c r="B2534" s="21">
        <v>56.389999389648438</v>
      </c>
      <c r="C2534" s="21">
        <v>56.630001068115234</v>
      </c>
      <c r="D2534" s="21">
        <v>56.029998779296875</v>
      </c>
      <c r="E2534" s="21">
        <v>56.259998321533203</v>
      </c>
      <c r="F2534" s="16">
        <f>(StockData[[#This Row],[Close]]-E2535)/E2535</f>
        <v>-4.7762332141170118E-3</v>
      </c>
      <c r="G2534" s="21">
        <v>24062500</v>
      </c>
      <c r="H2534" s="21">
        <f>IF(ISNUMBER(E2534),MAX($E$2:E2534),"")</f>
        <v>542.07000732421875</v>
      </c>
      <c r="I2534" s="21">
        <f>IF(AND(ISNUMBER(E2534),ISNUMBER(H2534)),E2534/H2534-1,"")</f>
        <v>-0.89621267075954747</v>
      </c>
      <c r="L2534"/>
      <c r="M2534"/>
      <c r="N2534" s="2">
        <v>42627</v>
      </c>
      <c r="O2534" s="21">
        <v>213.28999328613281</v>
      </c>
      <c r="P2534" s="21">
        <v>214.69999694824219</v>
      </c>
      <c r="Q2534" s="21">
        <v>212.5</v>
      </c>
      <c r="R2534" s="21">
        <v>213.1499938964844</v>
      </c>
      <c r="S2534">
        <v>134185500</v>
      </c>
      <c r="T2534" s="16">
        <f>(SP500_Data[[#This Row],[Close]]-R2535)/R2535</f>
        <v>-3.751903233954728E-4</v>
      </c>
      <c r="U2534" s="21">
        <v>73311400</v>
      </c>
    </row>
    <row r="2535" spans="1:21" x14ac:dyDescent="0.25">
      <c r="A2535" s="2">
        <v>42626</v>
      </c>
      <c r="B2535" s="21">
        <v>56.5</v>
      </c>
      <c r="C2535" s="21">
        <v>56.650001525878906</v>
      </c>
      <c r="D2535" s="21">
        <v>56.049999237060547</v>
      </c>
      <c r="E2535" s="21">
        <v>56.529998779296875</v>
      </c>
      <c r="F2535" s="16">
        <f>(StockData[[#This Row],[Close]]-E2536)/E2536</f>
        <v>-9.1148197145964494E-3</v>
      </c>
      <c r="G2535" s="21">
        <v>30130200</v>
      </c>
      <c r="H2535" s="21">
        <f>IF(ISNUMBER(E2535),MAX($E$2:E2535),"")</f>
        <v>542.07000732421875</v>
      </c>
      <c r="I2535" s="21">
        <f>IF(AND(ISNUMBER(E2535),ISNUMBER(H2535)),E2535/H2535-1,"")</f>
        <v>-0.89571457926930531</v>
      </c>
      <c r="L2535"/>
      <c r="M2535"/>
      <c r="N2535" s="2">
        <v>42626</v>
      </c>
      <c r="O2535" s="21">
        <v>214.83999633789065</v>
      </c>
      <c r="P2535" s="21">
        <v>215.1499938964844</v>
      </c>
      <c r="Q2535" s="21">
        <v>212.5</v>
      </c>
      <c r="R2535" s="21">
        <v>213.22999572753903</v>
      </c>
      <c r="S2535">
        <v>182828800</v>
      </c>
      <c r="T2535" s="16">
        <f>(SP500_Data[[#This Row],[Close]]-R2536)/R2536</f>
        <v>-1.4375523079395196E-2</v>
      </c>
      <c r="U2535" s="21">
        <v>79519400</v>
      </c>
    </row>
    <row r="2536" spans="1:21" x14ac:dyDescent="0.25">
      <c r="A2536" s="2">
        <v>42625</v>
      </c>
      <c r="B2536" s="21">
        <v>56</v>
      </c>
      <c r="C2536" s="21">
        <v>57.209999084472656</v>
      </c>
      <c r="D2536" s="21">
        <v>55.610000610351563</v>
      </c>
      <c r="E2536" s="21">
        <v>57.049999237060547</v>
      </c>
      <c r="F2536" s="16">
        <f>(StockData[[#This Row],[Close]]-E2537)/E2537</f>
        <v>1.494396310744525E-2</v>
      </c>
      <c r="G2536" s="21">
        <v>29303000</v>
      </c>
      <c r="H2536" s="21">
        <f>IF(ISNUMBER(E2536),MAX($E$2:E2536),"")</f>
        <v>542.07000732421875</v>
      </c>
      <c r="I2536" s="21">
        <f>IF(AND(ISNUMBER(E2536),ISNUMBER(H2536)),E2536/H2536-1,"")</f>
        <v>-0.89475529273668475</v>
      </c>
      <c r="L2536"/>
      <c r="M2536"/>
      <c r="N2536" s="2">
        <v>42625</v>
      </c>
      <c r="O2536" s="21">
        <v>212.38999938964844</v>
      </c>
      <c r="P2536" s="21">
        <v>216.80999755859375</v>
      </c>
      <c r="Q2536" s="21">
        <v>212.30999755859375</v>
      </c>
      <c r="R2536" s="21">
        <v>216.33999633789065</v>
      </c>
      <c r="S2536">
        <v>168110900</v>
      </c>
      <c r="T2536" s="16">
        <f>(SP500_Data[[#This Row],[Close]]-R2537)/R2537</f>
        <v>1.4347325469371734E-2</v>
      </c>
      <c r="U2536" s="21">
        <v>65035700</v>
      </c>
    </row>
    <row r="2537" spans="1:21" x14ac:dyDescent="0.25">
      <c r="A2537" s="2">
        <v>42622</v>
      </c>
      <c r="B2537" s="21">
        <v>56.790000915527344</v>
      </c>
      <c r="C2537" s="21">
        <v>57.520000457763672</v>
      </c>
      <c r="D2537" s="21">
        <v>56.209999084472656</v>
      </c>
      <c r="E2537" s="21">
        <v>56.209999084472656</v>
      </c>
      <c r="F2537" s="16">
        <f>(StockData[[#This Row],[Close]]-E2538)/E2538</f>
        <v>-2.1243273798018325E-2</v>
      </c>
      <c r="G2537" s="21">
        <v>35113900</v>
      </c>
      <c r="H2537" s="21">
        <f>IF(ISNUMBER(E2537),MAX($E$2:E2537),"")</f>
        <v>542.07000732421875</v>
      </c>
      <c r="I2537" s="21">
        <f>IF(AND(ISNUMBER(E2537),ISNUMBER(H2537)),E2537/H2537-1,"")</f>
        <v>-0.89630490836056764</v>
      </c>
      <c r="L2537"/>
      <c r="M2537"/>
      <c r="N2537" s="2">
        <v>42622</v>
      </c>
      <c r="O2537" s="21">
        <v>216.97000122070313</v>
      </c>
      <c r="P2537" s="21">
        <v>217.02999877929688</v>
      </c>
      <c r="Q2537" s="21">
        <v>213.25</v>
      </c>
      <c r="R2537" s="21">
        <v>213.27999877929688</v>
      </c>
      <c r="S2537">
        <v>221589100</v>
      </c>
      <c r="T2537" s="16">
        <f>(SP500_Data[[#This Row],[Close]]-R2538)/R2538</f>
        <v>-2.3934812406832116E-2</v>
      </c>
      <c r="U2537" s="21">
        <v>84083900</v>
      </c>
    </row>
    <row r="2538" spans="1:21" x14ac:dyDescent="0.25">
      <c r="A2538" s="2">
        <v>42621</v>
      </c>
      <c r="B2538" s="21">
        <v>57.630001068115234</v>
      </c>
      <c r="C2538" s="21">
        <v>57.790000915527344</v>
      </c>
      <c r="D2538" s="21">
        <v>57.180000305175781</v>
      </c>
      <c r="E2538" s="21">
        <v>57.430000305175781</v>
      </c>
      <c r="F2538" s="16">
        <f>(StockData[[#This Row],[Close]]-E2539)/E2539</f>
        <v>-3.9888925224589806E-3</v>
      </c>
      <c r="G2538" s="21">
        <v>20146100</v>
      </c>
      <c r="H2538" s="21">
        <f>IF(ISNUMBER(E2538),MAX($E$2:E2538),"")</f>
        <v>542.07000732421875</v>
      </c>
      <c r="I2538" s="21">
        <f>IF(AND(ISNUMBER(E2538),ISNUMBER(H2538)),E2538/H2538-1,"")</f>
        <v>-0.89405427430183171</v>
      </c>
      <c r="L2538"/>
      <c r="M2538"/>
      <c r="N2538" s="2">
        <v>42621</v>
      </c>
      <c r="O2538" s="21">
        <v>218.6199951171875</v>
      </c>
      <c r="P2538" s="21">
        <v>218.94000244140625</v>
      </c>
      <c r="Q2538" s="21">
        <v>218.1499938964844</v>
      </c>
      <c r="R2538" s="21">
        <v>218.50999450683591</v>
      </c>
      <c r="S2538">
        <v>74102900</v>
      </c>
      <c r="T2538" s="16">
        <f>(SP500_Data[[#This Row],[Close]]-R2539)/R2539</f>
        <v>-2.2830008334820246E-3</v>
      </c>
      <c r="U2538" s="21">
        <v>70080500</v>
      </c>
    </row>
    <row r="2539" spans="1:21" x14ac:dyDescent="0.25">
      <c r="A2539" s="2">
        <v>42620</v>
      </c>
      <c r="B2539" s="21">
        <v>57.470001220703125</v>
      </c>
      <c r="C2539" s="21">
        <v>57.840000152587891</v>
      </c>
      <c r="D2539" s="21">
        <v>57.409999847412109</v>
      </c>
      <c r="E2539" s="21">
        <v>57.659999847412109</v>
      </c>
      <c r="F2539" s="16">
        <f>(StockData[[#This Row],[Close]]-E2540)/E2540</f>
        <v>8.6789162525304398E-4</v>
      </c>
      <c r="G2539" s="21">
        <v>17493400</v>
      </c>
      <c r="H2539" s="21">
        <f>IF(ISNUMBER(E2539),MAX($E$2:E2539),"")</f>
        <v>542.07000732421875</v>
      </c>
      <c r="I2539" s="21">
        <f>IF(AND(ISNUMBER(E2539),ISNUMBER(H2539)),E2539/H2539-1,"")</f>
        <v>-0.89362997570731684</v>
      </c>
      <c r="L2539"/>
      <c r="M2539"/>
      <c r="N2539" s="2">
        <v>42620</v>
      </c>
      <c r="O2539" s="21">
        <v>218.83999633789065</v>
      </c>
      <c r="P2539" s="21">
        <v>219.22000122070313</v>
      </c>
      <c r="Q2539" s="21">
        <v>218.30000305175781</v>
      </c>
      <c r="R2539" s="21">
        <v>219.00999450683591</v>
      </c>
      <c r="S2539">
        <v>76554900</v>
      </c>
      <c r="T2539" s="16">
        <f>(SP500_Data[[#This Row],[Close]]-R2540)/R2540</f>
        <v>-9.1331199253317822E-5</v>
      </c>
      <c r="U2539" s="21">
        <v>55873100</v>
      </c>
    </row>
    <row r="2540" spans="1:21" x14ac:dyDescent="0.25">
      <c r="A2540" s="2">
        <v>42619</v>
      </c>
      <c r="B2540" s="21">
        <v>57.779998779296875</v>
      </c>
      <c r="C2540" s="21">
        <v>57.799999237060547</v>
      </c>
      <c r="D2540" s="21">
        <v>57.209999084472656</v>
      </c>
      <c r="E2540" s="21">
        <v>57.610000610351563</v>
      </c>
      <c r="F2540" s="16">
        <f>(StockData[[#This Row],[Close]]-E2541)/E2541</f>
        <v>-1.0403599878395359E-3</v>
      </c>
      <c r="G2540" s="21">
        <v>16278400</v>
      </c>
      <c r="H2540" s="21">
        <f>IF(ISNUMBER(E2540),MAX($E$2:E2540),"")</f>
        <v>542.07000732421875</v>
      </c>
      <c r="I2540" s="21">
        <f>IF(AND(ISNUMBER(E2540),ISNUMBER(H2540)),E2540/H2540-1,"")</f>
        <v>-0.8937222133083369</v>
      </c>
      <c r="L2540"/>
      <c r="M2540"/>
      <c r="N2540" s="2">
        <v>42619</v>
      </c>
      <c r="O2540" s="21">
        <v>218.69999694824219</v>
      </c>
      <c r="P2540" s="21">
        <v>219.1199951171875</v>
      </c>
      <c r="Q2540" s="21">
        <v>217.86000061035156</v>
      </c>
      <c r="R2540" s="21">
        <v>219.02999877929688</v>
      </c>
      <c r="S2540">
        <v>56702100</v>
      </c>
      <c r="T2540" s="16">
        <f>(SP500_Data[[#This Row],[Close]]-R2541)/R2541</f>
        <v>3.0224100236627581E-3</v>
      </c>
      <c r="U2540" s="21">
        <v>62787500</v>
      </c>
    </row>
    <row r="2541" spans="1:21" x14ac:dyDescent="0.25">
      <c r="A2541" s="2">
        <v>42615</v>
      </c>
      <c r="B2541" s="21">
        <v>57.669998168945313</v>
      </c>
      <c r="C2541" s="21">
        <v>58.189998626708984</v>
      </c>
      <c r="D2541" s="21">
        <v>57.419998168945313</v>
      </c>
      <c r="E2541" s="21">
        <v>57.669998168945313</v>
      </c>
      <c r="F2541" s="16">
        <f>(StockData[[#This Row],[Close]]-E2542)/E2542</f>
        <v>1.3890956094020266E-3</v>
      </c>
      <c r="G2541" s="21">
        <v>18900500</v>
      </c>
      <c r="H2541" s="21">
        <f>IF(ISNUMBER(E2541),MAX($E$2:E2541),"")</f>
        <v>542.07000732421875</v>
      </c>
      <c r="I2541" s="21">
        <f>IF(AND(ISNUMBER(E2541),ISNUMBER(H2541)),E2541/H2541-1,"")</f>
        <v>-0.89361153100202395</v>
      </c>
      <c r="L2541"/>
      <c r="M2541"/>
      <c r="N2541" s="2">
        <v>42615</v>
      </c>
      <c r="O2541" s="21">
        <v>218.38999938964844</v>
      </c>
      <c r="P2541" s="21">
        <v>218.8699951171875</v>
      </c>
      <c r="Q2541" s="21">
        <v>217.69999694824219</v>
      </c>
      <c r="R2541" s="21">
        <v>218.3699951171875</v>
      </c>
      <c r="S2541">
        <v>79293900</v>
      </c>
      <c r="T2541" s="16">
        <f>(SP500_Data[[#This Row],[Close]]-R2542)/R2542</f>
        <v>4.5080074073808908E-3</v>
      </c>
      <c r="U2541" s="21">
        <v>67777300</v>
      </c>
    </row>
    <row r="2542" spans="1:21" x14ac:dyDescent="0.25">
      <c r="A2542" s="2">
        <v>42614</v>
      </c>
      <c r="B2542" s="21">
        <v>57.009998321533203</v>
      </c>
      <c r="C2542" s="21">
        <v>57.819999694824219</v>
      </c>
      <c r="D2542" s="21">
        <v>57.009998321533203</v>
      </c>
      <c r="E2542" s="21">
        <v>57.590000152587891</v>
      </c>
      <c r="F2542" s="16">
        <f>(StockData[[#This Row],[Close]]-E2543)/E2543</f>
        <v>2.2624620638110036E-3</v>
      </c>
      <c r="G2542" s="21">
        <v>26075400</v>
      </c>
      <c r="H2542" s="21">
        <f>IF(ISNUMBER(E2542),MAX($E$2:E2542),"")</f>
        <v>542.07000732421875</v>
      </c>
      <c r="I2542" s="21">
        <f>IF(AND(ISNUMBER(E2542),ISNUMBER(H2542)),E2542/H2542-1,"")</f>
        <v>-0.89375910975620054</v>
      </c>
      <c r="L2542"/>
      <c r="M2542"/>
      <c r="N2542" s="2">
        <v>42614</v>
      </c>
      <c r="O2542" s="21">
        <v>217.3699951171875</v>
      </c>
      <c r="P2542" s="21">
        <v>217.72999572753903</v>
      </c>
      <c r="Q2542" s="21">
        <v>216.02999877929688</v>
      </c>
      <c r="R2542" s="21">
        <v>217.38999938964844</v>
      </c>
      <c r="S2542">
        <v>97844200</v>
      </c>
      <c r="T2542" s="16">
        <f>(SP500_Data[[#This Row],[Close]]-R2543)/R2543</f>
        <v>4.5977121222926849E-5</v>
      </c>
      <c r="U2542" s="21">
        <v>58159500</v>
      </c>
    </row>
    <row r="2543" spans="1:21" x14ac:dyDescent="0.25">
      <c r="A2543" s="2">
        <v>42613</v>
      </c>
      <c r="B2543" s="21">
        <v>57.650001525878906</v>
      </c>
      <c r="C2543" s="21">
        <v>57.799999237060547</v>
      </c>
      <c r="D2543" s="21">
        <v>57.299999237060547</v>
      </c>
      <c r="E2543" s="21">
        <v>57.459999084472656</v>
      </c>
      <c r="F2543" s="16">
        <f>(StockData[[#This Row],[Close]]-E2544)/E2544</f>
        <v>-7.4278858129107435E-3</v>
      </c>
      <c r="G2543" s="21">
        <v>20860300</v>
      </c>
      <c r="H2543" s="21">
        <f>IF(ISNUMBER(E2543),MAX($E$2:E2543),"")</f>
        <v>542.07000732421875</v>
      </c>
      <c r="I2543" s="21">
        <f>IF(AND(ISNUMBER(E2543),ISNUMBER(H2543)),E2543/H2543-1,"")</f>
        <v>-0.89399893314867518</v>
      </c>
      <c r="L2543"/>
      <c r="M2543"/>
      <c r="N2543" s="2">
        <v>42613</v>
      </c>
      <c r="O2543" s="21">
        <v>217.61000061035156</v>
      </c>
      <c r="P2543" s="21">
        <v>217.75</v>
      </c>
      <c r="Q2543" s="21">
        <v>216.47000122070313</v>
      </c>
      <c r="R2543" s="21">
        <v>217.3800048828125</v>
      </c>
      <c r="S2543">
        <v>85269500</v>
      </c>
      <c r="T2543" s="16">
        <f>(SP500_Data[[#This Row],[Close]]-R2544)/R2544</f>
        <v>-2.8440142990252292E-3</v>
      </c>
      <c r="U2543" s="21">
        <v>54345700</v>
      </c>
    </row>
    <row r="2544" spans="1:21" x14ac:dyDescent="0.25">
      <c r="A2544" s="2">
        <v>42612</v>
      </c>
      <c r="B2544" s="21">
        <v>57.979999542236328</v>
      </c>
      <c r="C2544" s="21">
        <v>58.189998626708984</v>
      </c>
      <c r="D2544" s="21">
        <v>57.610000610351563</v>
      </c>
      <c r="E2544" s="21">
        <v>57.889999389648438</v>
      </c>
      <c r="F2544" s="16">
        <f>(StockData[[#This Row],[Close]]-E2545)/E2545</f>
        <v>-3.6144421684657026E-3</v>
      </c>
      <c r="G2544" s="21">
        <v>16930200</v>
      </c>
      <c r="H2544" s="21">
        <f>IF(ISNUMBER(E2544),MAX($E$2:E2544),"")</f>
        <v>542.07000732421875</v>
      </c>
      <c r="I2544" s="21">
        <f>IF(AND(ISNUMBER(E2544),ISNUMBER(H2544)),E2544/H2544-1,"")</f>
        <v>-0.89320567711280197</v>
      </c>
      <c r="L2544"/>
      <c r="M2544"/>
      <c r="N2544" s="2">
        <v>42612</v>
      </c>
      <c r="O2544" s="21">
        <v>218.25999450683591</v>
      </c>
      <c r="P2544" s="21">
        <v>218.58999633789065</v>
      </c>
      <c r="Q2544" s="21">
        <v>217.3500061035156</v>
      </c>
      <c r="R2544" s="21">
        <v>218</v>
      </c>
      <c r="S2544">
        <v>58114500</v>
      </c>
      <c r="T2544" s="16">
        <f>(SP500_Data[[#This Row],[Close]]-R2545)/R2545</f>
        <v>-1.6486563901140434E-3</v>
      </c>
      <c r="U2544" s="21">
        <v>58725900</v>
      </c>
    </row>
    <row r="2545" spans="1:21" x14ac:dyDescent="0.25">
      <c r="A2545" s="2">
        <v>42611</v>
      </c>
      <c r="B2545" s="21">
        <v>58.180000305175781</v>
      </c>
      <c r="C2545" s="21">
        <v>58.599998474121094</v>
      </c>
      <c r="D2545" s="21">
        <v>58.099998474121094</v>
      </c>
      <c r="E2545" s="21">
        <v>58.099998474121094</v>
      </c>
      <c r="F2545" s="16">
        <f>(StockData[[#This Row],[Close]]-E2546)/E2546</f>
        <v>1.2062673840550252E-3</v>
      </c>
      <c r="G2545" s="21">
        <v>16417200</v>
      </c>
      <c r="H2545" s="21">
        <f>IF(ISNUMBER(E2545),MAX($E$2:E2545),"")</f>
        <v>542.07000732421875</v>
      </c>
      <c r="I2545" s="21">
        <f>IF(AND(ISNUMBER(E2545),ISNUMBER(H2545)),E2545/H2545-1,"")</f>
        <v>-0.89281827496615074</v>
      </c>
      <c r="L2545"/>
      <c r="M2545"/>
      <c r="N2545" s="2">
        <v>42611</v>
      </c>
      <c r="O2545" s="21">
        <v>217.44000244140625</v>
      </c>
      <c r="P2545" s="21">
        <v>218.66999816894531</v>
      </c>
      <c r="Q2545" s="21">
        <v>217.3999938964844</v>
      </c>
      <c r="R2545" s="21">
        <v>218.36000061035156</v>
      </c>
      <c r="S2545">
        <v>70502200</v>
      </c>
      <c r="T2545" s="16">
        <f>(SP500_Data[[#This Row],[Close]]-R2546)/R2546</f>
        <v>4.9243285806067376E-3</v>
      </c>
      <c r="U2545" s="21">
        <v>107155400</v>
      </c>
    </row>
    <row r="2546" spans="1:21" x14ac:dyDescent="0.25">
      <c r="A2546" s="2">
        <v>42608</v>
      </c>
      <c r="B2546" s="21">
        <v>58.279998779296875</v>
      </c>
      <c r="C2546" s="21">
        <v>58.700000762939453</v>
      </c>
      <c r="D2546" s="21">
        <v>57.689998626708984</v>
      </c>
      <c r="E2546" s="21">
        <v>58.029998779296875</v>
      </c>
      <c r="F2546" s="16">
        <f>(StockData[[#This Row],[Close]]-E2547)/E2547</f>
        <v>-2.4067284520420994E-3</v>
      </c>
      <c r="G2546" s="21">
        <v>20971200</v>
      </c>
      <c r="H2546" s="21">
        <f>IF(ISNUMBER(E2546),MAX($E$2:E2546),"")</f>
        <v>542.07000732421875</v>
      </c>
      <c r="I2546" s="21">
        <f>IF(AND(ISNUMBER(E2546),ISNUMBER(H2546)),E2546/H2546-1,"")</f>
        <v>-0.89294740901503444</v>
      </c>
      <c r="L2546"/>
      <c r="M2546"/>
      <c r="N2546" s="2">
        <v>42608</v>
      </c>
      <c r="O2546" s="21">
        <v>217.91999816894531</v>
      </c>
      <c r="P2546" s="21">
        <v>219.1199951171875</v>
      </c>
      <c r="Q2546" s="21">
        <v>216.25</v>
      </c>
      <c r="R2546" s="21">
        <v>217.28999328613281</v>
      </c>
      <c r="S2546">
        <v>122506300</v>
      </c>
      <c r="T2546" s="16">
        <f>(SP500_Data[[#This Row],[Close]]-R2547)/R2547</f>
        <v>-1.8833425257550769E-3</v>
      </c>
      <c r="U2546" s="21">
        <v>91230900</v>
      </c>
    </row>
    <row r="2547" spans="1:21" x14ac:dyDescent="0.25">
      <c r="A2547" s="2">
        <v>42607</v>
      </c>
      <c r="B2547" s="21">
        <v>57.880001068115234</v>
      </c>
      <c r="C2547" s="21">
        <v>58.290000915527344</v>
      </c>
      <c r="D2547" s="21">
        <v>57.779998779296875</v>
      </c>
      <c r="E2547" s="21">
        <v>58.169998168945313</v>
      </c>
      <c r="F2547" s="16">
        <f>(StockData[[#This Row],[Close]]-E2548)/E2548</f>
        <v>3.7963313737616636E-3</v>
      </c>
      <c r="G2547" s="21">
        <v>18552600</v>
      </c>
      <c r="H2547" s="21">
        <f>IF(ISNUMBER(E2547),MAX($E$2:E2547),"")</f>
        <v>542.07000732421875</v>
      </c>
      <c r="I2547" s="21">
        <f>IF(AND(ISNUMBER(E2547),ISNUMBER(H2547)),E2547/H2547-1,"")</f>
        <v>-0.89268914091726692</v>
      </c>
      <c r="L2547"/>
      <c r="M2547"/>
      <c r="N2547" s="2">
        <v>42607</v>
      </c>
      <c r="O2547" s="21">
        <v>217.3999938964844</v>
      </c>
      <c r="P2547" s="21">
        <v>218.19000244140625</v>
      </c>
      <c r="Q2547" s="21">
        <v>217.22000122070313</v>
      </c>
      <c r="R2547" s="21">
        <v>217.69999694824219</v>
      </c>
      <c r="S2547">
        <v>69224800</v>
      </c>
      <c r="T2547" s="16">
        <f>(SP500_Data[[#This Row],[Close]]-R2548)/R2548</f>
        <v>-6.8858917177229439E-4</v>
      </c>
      <c r="U2547" s="21">
        <v>87324100</v>
      </c>
    </row>
    <row r="2548" spans="1:21" x14ac:dyDescent="0.25">
      <c r="A2548" s="2">
        <v>42606</v>
      </c>
      <c r="B2548" s="21">
        <v>57.799999237060547</v>
      </c>
      <c r="C2548" s="21">
        <v>58.040000915527344</v>
      </c>
      <c r="D2548" s="21">
        <v>57.720001220703125</v>
      </c>
      <c r="E2548" s="21">
        <v>57.950000762939453</v>
      </c>
      <c r="F2548" s="16">
        <f>(StockData[[#This Row],[Close]]-E2549)/E2549</f>
        <v>1.0364721700402149E-3</v>
      </c>
      <c r="G2548" s="21">
        <v>18151500</v>
      </c>
      <c r="H2548" s="21">
        <f>IF(ISNUMBER(E2548),MAX($E$2:E2548),"")</f>
        <v>542.07000732421875</v>
      </c>
      <c r="I2548" s="21">
        <f>IF(AND(ISNUMBER(E2548),ISNUMBER(H2548)),E2548/H2548-1,"")</f>
        <v>-0.89309498776921104</v>
      </c>
      <c r="L2548"/>
      <c r="M2548"/>
      <c r="N2548" s="2">
        <v>42606</v>
      </c>
      <c r="O2548" s="21">
        <v>218.80000305175781</v>
      </c>
      <c r="P2548" s="21">
        <v>218.91000366210935</v>
      </c>
      <c r="Q2548" s="21">
        <v>217.36000061035156</v>
      </c>
      <c r="R2548" s="21">
        <v>217.8500061035156</v>
      </c>
      <c r="S2548">
        <v>71728900</v>
      </c>
      <c r="T2548" s="16">
        <f>(SP500_Data[[#This Row],[Close]]-R2549)/R2549</f>
        <v>-5.1148335888196329E-3</v>
      </c>
      <c r="U2548" s="21">
        <v>101275600</v>
      </c>
    </row>
    <row r="2549" spans="1:21" x14ac:dyDescent="0.25">
      <c r="A2549" s="2">
        <v>42605</v>
      </c>
      <c r="B2549" s="21">
        <v>57.900001525878906</v>
      </c>
      <c r="C2549" s="21">
        <v>58.180000305175781</v>
      </c>
      <c r="D2549" s="21">
        <v>57.849998474121094</v>
      </c>
      <c r="E2549" s="21">
        <v>57.889999389648438</v>
      </c>
      <c r="F2549" s="16">
        <f>(StockData[[#This Row],[Close]]-E2550)/E2550</f>
        <v>3.8148296807401904E-3</v>
      </c>
      <c r="G2549" s="21">
        <v>18732400</v>
      </c>
      <c r="H2549" s="21">
        <f>IF(ISNUMBER(E2549),MAX($E$2:E2549),"")</f>
        <v>542.07000732421875</v>
      </c>
      <c r="I2549" s="21">
        <f>IF(AND(ISNUMBER(E2549),ISNUMBER(H2549)),E2549/H2549-1,"")</f>
        <v>-0.89320567711280197</v>
      </c>
      <c r="L2549"/>
      <c r="M2549"/>
      <c r="N2549" s="2">
        <v>42605</v>
      </c>
      <c r="O2549" s="21">
        <v>219.25</v>
      </c>
      <c r="P2549" s="21">
        <v>219.6000061035156</v>
      </c>
      <c r="Q2549" s="21">
        <v>218.8999938964844</v>
      </c>
      <c r="R2549" s="21">
        <v>218.97000122070313</v>
      </c>
      <c r="S2549">
        <v>53399200</v>
      </c>
      <c r="T2549" s="16">
        <f>(SP500_Data[[#This Row],[Close]]-R2550)/R2550</f>
        <v>2.0134647136049633E-3</v>
      </c>
      <c r="U2549" s="21">
        <v>73633900</v>
      </c>
    </row>
    <row r="2550" spans="1:21" x14ac:dyDescent="0.25">
      <c r="A2550" s="2">
        <v>42604</v>
      </c>
      <c r="B2550" s="21">
        <v>57.599998474121094</v>
      </c>
      <c r="C2550" s="21">
        <v>57.75</v>
      </c>
      <c r="D2550" s="21">
        <v>57.259998321533203</v>
      </c>
      <c r="E2550" s="21">
        <v>57.669998168945313</v>
      </c>
      <c r="F2550" s="16">
        <f>(StockData[[#This Row],[Close]]-E2551)/E2551</f>
        <v>8.6774102720226117E-4</v>
      </c>
      <c r="G2550" s="21">
        <v>15221900</v>
      </c>
      <c r="H2550" s="21">
        <f>IF(ISNUMBER(E2550),MAX($E$2:E2550),"")</f>
        <v>542.07000732421875</v>
      </c>
      <c r="I2550" s="21">
        <f>IF(AND(ISNUMBER(E2550),ISNUMBER(H2550)),E2550/H2550-1,"")</f>
        <v>-0.89361153100202395</v>
      </c>
      <c r="L2550"/>
      <c r="M2550"/>
      <c r="N2550" s="2">
        <v>42604</v>
      </c>
      <c r="O2550" s="21">
        <v>218.25999450683591</v>
      </c>
      <c r="P2550" s="21">
        <v>218.80000305175781</v>
      </c>
      <c r="Q2550" s="21">
        <v>217.83000183105469</v>
      </c>
      <c r="R2550" s="21">
        <v>218.52999877929688</v>
      </c>
      <c r="S2550">
        <v>61368800</v>
      </c>
      <c r="T2550" s="16">
        <f>(SP500_Data[[#This Row],[Close]]-R2551)/R2551</f>
        <v>-4.5733079266877097E-5</v>
      </c>
      <c r="U2550" s="21">
        <v>133971000</v>
      </c>
    </row>
    <row r="2551" spans="1:21" x14ac:dyDescent="0.25">
      <c r="A2551" s="2">
        <v>42601</v>
      </c>
      <c r="B2551" s="21">
        <v>57.430000305175781</v>
      </c>
      <c r="C2551" s="21">
        <v>57.729999542236328</v>
      </c>
      <c r="D2551" s="21">
        <v>57.200000762939453</v>
      </c>
      <c r="E2551" s="21">
        <v>57.619998931884766</v>
      </c>
      <c r="F2551" s="16">
        <f>(StockData[[#This Row],[Close]]-E2552)/E2552</f>
        <v>3.4723017870665068E-4</v>
      </c>
      <c r="G2551" s="21">
        <v>17271000</v>
      </c>
      <c r="H2551" s="21">
        <f>IF(ISNUMBER(E2551),MAX($E$2:E2551),"")</f>
        <v>542.07000732421875</v>
      </c>
      <c r="I2551" s="21">
        <f>IF(AND(ISNUMBER(E2551),ISNUMBER(H2551)),E2551/H2551-1,"")</f>
        <v>-0.89370376860304401</v>
      </c>
      <c r="L2551"/>
      <c r="M2551"/>
      <c r="N2551" s="2">
        <v>42601</v>
      </c>
      <c r="O2551" s="21">
        <v>218.30999755859375</v>
      </c>
      <c r="P2551" s="21">
        <v>218.75</v>
      </c>
      <c r="Q2551" s="21">
        <v>217.74000549316409</v>
      </c>
      <c r="R2551" s="21">
        <v>218.53999328613281</v>
      </c>
      <c r="S2551">
        <v>75443000</v>
      </c>
      <c r="T2551" s="16">
        <f>(SP500_Data[[#This Row],[Close]]-R2552)/R2552</f>
        <v>-1.4621553656507412E-3</v>
      </c>
      <c r="U2551" s="21">
        <v>85593800</v>
      </c>
    </row>
    <row r="2552" spans="1:21" x14ac:dyDescent="0.25">
      <c r="A2552" s="2">
        <v>42600</v>
      </c>
      <c r="B2552" s="21">
        <v>57.419998168945313</v>
      </c>
      <c r="C2552" s="21">
        <v>57.700000762939453</v>
      </c>
      <c r="D2552" s="21">
        <v>57.270000457763672</v>
      </c>
      <c r="E2552" s="21">
        <v>57.599998474121094</v>
      </c>
      <c r="F2552" s="16">
        <f>(StockData[[#This Row],[Close]]-E2553)/E2553</f>
        <v>6.9487664829413255E-4</v>
      </c>
      <c r="G2552" s="21">
        <v>14214300</v>
      </c>
      <c r="H2552" s="21">
        <f>IF(ISNUMBER(E2552),MAX($E$2:E2552),"")</f>
        <v>542.07000732421875</v>
      </c>
      <c r="I2552" s="21">
        <f>IF(AND(ISNUMBER(E2552),ISNUMBER(H2552)),E2552/H2552-1,"")</f>
        <v>-0.89374066505090766</v>
      </c>
      <c r="L2552"/>
      <c r="M2552"/>
      <c r="N2552" s="2">
        <v>42600</v>
      </c>
      <c r="O2552" s="21">
        <v>218.33999633789065</v>
      </c>
      <c r="P2552" s="21">
        <v>218.8999938964844</v>
      </c>
      <c r="Q2552" s="21">
        <v>218.21000671386719</v>
      </c>
      <c r="R2552" s="21">
        <v>218.86000061035156</v>
      </c>
      <c r="S2552">
        <v>52989300</v>
      </c>
      <c r="T2552" s="16">
        <f>(SP500_Data[[#This Row],[Close]]-R2553)/R2553</f>
        <v>2.2439231768132924E-3</v>
      </c>
      <c r="U2552" s="21">
        <v>96021500</v>
      </c>
    </row>
    <row r="2553" spans="1:21" x14ac:dyDescent="0.25">
      <c r="A2553" s="2">
        <v>42599</v>
      </c>
      <c r="B2553" s="21">
        <v>57.540000915527344</v>
      </c>
      <c r="C2553" s="21">
        <v>57.680000305175781</v>
      </c>
      <c r="D2553" s="21">
        <v>57.229999542236328</v>
      </c>
      <c r="E2553" s="21">
        <v>57.560001373291016</v>
      </c>
      <c r="F2553" s="16">
        <f>(StockData[[#This Row],[Close]]-E2554)/E2554</f>
        <v>2.0891843567390207E-3</v>
      </c>
      <c r="G2553" s="21">
        <v>18856400</v>
      </c>
      <c r="H2553" s="21">
        <f>IF(ISNUMBER(E2553),MAX($E$2:E2553),"")</f>
        <v>542.07000732421875</v>
      </c>
      <c r="I2553" s="21">
        <f>IF(AND(ISNUMBER(E2553),ISNUMBER(H2553)),E2553/H2553-1,"")</f>
        <v>-0.89381445090935707</v>
      </c>
      <c r="L2553"/>
      <c r="M2553"/>
      <c r="N2553" s="2">
        <v>42599</v>
      </c>
      <c r="O2553" s="21">
        <v>218</v>
      </c>
      <c r="P2553" s="21">
        <v>218.52999877929688</v>
      </c>
      <c r="Q2553" s="21">
        <v>217.02000427246097</v>
      </c>
      <c r="R2553" s="21">
        <v>218.3699951171875</v>
      </c>
      <c r="S2553">
        <v>75134300</v>
      </c>
      <c r="T2553" s="16">
        <f>(SP500_Data[[#This Row],[Close]]-R2554)/R2554</f>
        <v>1.8810258335995361E-3</v>
      </c>
      <c r="U2553" s="21">
        <v>109803700</v>
      </c>
    </row>
    <row r="2554" spans="1:21" x14ac:dyDescent="0.25">
      <c r="A2554" s="2">
        <v>42598</v>
      </c>
      <c r="B2554" s="21">
        <v>57.610000610351563</v>
      </c>
      <c r="C2554" s="21">
        <v>57.619998931884766</v>
      </c>
      <c r="D2554" s="21">
        <v>57.270000457763672</v>
      </c>
      <c r="E2554" s="21">
        <v>57.439998626708984</v>
      </c>
      <c r="F2554" s="16">
        <f>(StockData[[#This Row],[Close]]-E2555)/E2555</f>
        <v>-1.1699936642681725E-2</v>
      </c>
      <c r="G2554" s="21">
        <v>20523500</v>
      </c>
      <c r="H2554" s="21">
        <f>IF(ISNUMBER(E2554),MAX($E$2:E2554),"")</f>
        <v>542.07000732421875</v>
      </c>
      <c r="I2554" s="21">
        <f>IF(AND(ISNUMBER(E2554),ISNUMBER(H2554)),E2554/H2554-1,"")</f>
        <v>-0.89403582959653882</v>
      </c>
      <c r="L2554"/>
      <c r="M2554"/>
      <c r="N2554" s="2">
        <v>42598</v>
      </c>
      <c r="O2554" s="21">
        <v>218.6000061035156</v>
      </c>
      <c r="P2554" s="21">
        <v>218.67999267578125</v>
      </c>
      <c r="Q2554" s="21">
        <v>217.96000671386719</v>
      </c>
      <c r="R2554" s="21">
        <v>217.96000671386719</v>
      </c>
      <c r="S2554">
        <v>53213600</v>
      </c>
      <c r="T2554" s="16">
        <f>(SP500_Data[[#This Row],[Close]]-R2555)/R2555</f>
        <v>-5.1576504765682863E-3</v>
      </c>
      <c r="U2554" s="21">
        <v>106055300</v>
      </c>
    </row>
    <row r="2555" spans="1:21" x14ac:dyDescent="0.25">
      <c r="A2555" s="2">
        <v>42597</v>
      </c>
      <c r="B2555" s="21">
        <v>58.009998321533203</v>
      </c>
      <c r="C2555" s="21">
        <v>58.5</v>
      </c>
      <c r="D2555" s="21">
        <v>57.959999084472656</v>
      </c>
      <c r="E2555" s="21">
        <v>58.119998931884766</v>
      </c>
      <c r="F2555" s="16">
        <f>(StockData[[#This Row],[Close]]-E2556)/E2556</f>
        <v>3.1066674049385519E-3</v>
      </c>
      <c r="G2555" s="21">
        <v>19283900</v>
      </c>
      <c r="H2555" s="21">
        <f>IF(ISNUMBER(E2555),MAX($E$2:E2555),"")</f>
        <v>542.07000732421875</v>
      </c>
      <c r="I2555" s="21">
        <f>IF(AND(ISNUMBER(E2555),ISNUMBER(H2555)),E2555/H2555-1,"")</f>
        <v>-0.89278137851828709</v>
      </c>
      <c r="L2555"/>
      <c r="M2555"/>
      <c r="N2555" s="2">
        <v>42597</v>
      </c>
      <c r="O2555" s="21">
        <v>218.88999938964844</v>
      </c>
      <c r="P2555" s="21">
        <v>219.5</v>
      </c>
      <c r="Q2555" s="21">
        <v>218.8800048828125</v>
      </c>
      <c r="R2555" s="21">
        <v>219.08999633789065</v>
      </c>
      <c r="S2555">
        <v>49813500</v>
      </c>
      <c r="T2555" s="16">
        <f>(SP500_Data[[#This Row],[Close]]-R2556)/R2556</f>
        <v>2.8837755408870273E-3</v>
      </c>
      <c r="U2555" s="21">
        <v>165021900</v>
      </c>
    </row>
    <row r="2556" spans="1:21" x14ac:dyDescent="0.25">
      <c r="A2556" s="2">
        <v>42594</v>
      </c>
      <c r="B2556" s="21">
        <v>58.029998779296875</v>
      </c>
      <c r="C2556" s="21">
        <v>58.189998626708984</v>
      </c>
      <c r="D2556" s="21">
        <v>57.619998931884766</v>
      </c>
      <c r="E2556" s="21">
        <v>57.939998626708984</v>
      </c>
      <c r="F2556" s="16">
        <f>(StockData[[#This Row],[Close]]-E2557)/E2557</f>
        <v>-6.1749676683137038E-3</v>
      </c>
      <c r="G2556" s="21">
        <v>21655200</v>
      </c>
      <c r="H2556" s="21">
        <f>IF(ISNUMBER(E2556),MAX($E$2:E2556),"")</f>
        <v>542.07000732421875</v>
      </c>
      <c r="I2556" s="21">
        <f>IF(AND(ISNUMBER(E2556),ISNUMBER(H2556)),E2556/H2556-1,"")</f>
        <v>-0.89311343951178179</v>
      </c>
      <c r="L2556"/>
      <c r="M2556"/>
      <c r="N2556" s="2">
        <v>42594</v>
      </c>
      <c r="O2556" s="21">
        <v>218.28999328613281</v>
      </c>
      <c r="P2556" s="21">
        <v>218.71000671386719</v>
      </c>
      <c r="Q2556" s="21">
        <v>217.99000549316409</v>
      </c>
      <c r="R2556" s="21">
        <v>218.46000671386719</v>
      </c>
      <c r="S2556">
        <v>61313500</v>
      </c>
      <c r="T2556" s="16">
        <f>(SP500_Data[[#This Row],[Close]]-R2557)/R2557</f>
        <v>-8.689100751000325E-4</v>
      </c>
      <c r="U2556" s="21">
        <v>137328600</v>
      </c>
    </row>
    <row r="2557" spans="1:21" x14ac:dyDescent="0.25">
      <c r="A2557" s="2">
        <v>42593</v>
      </c>
      <c r="B2557" s="21">
        <v>58.029998779296875</v>
      </c>
      <c r="C2557" s="21">
        <v>58.450000762939453</v>
      </c>
      <c r="D2557" s="21">
        <v>58.029998779296875</v>
      </c>
      <c r="E2557" s="21">
        <v>58.299999237060547</v>
      </c>
      <c r="F2557" s="16">
        <f>(StockData[[#This Row],[Close]]-E2558)/E2558</f>
        <v>4.8259010184031857E-3</v>
      </c>
      <c r="G2557" s="21">
        <v>18162300</v>
      </c>
      <c r="H2557" s="21">
        <f>IF(ISNUMBER(E2557),MAX($E$2:E2557),"")</f>
        <v>542.07000732421875</v>
      </c>
      <c r="I2557" s="21">
        <f>IF(AND(ISNUMBER(E2557),ISNUMBER(H2557)),E2557/H2557-1,"")</f>
        <v>-0.89244931752479228</v>
      </c>
      <c r="L2557"/>
      <c r="M2557"/>
      <c r="N2557" s="2">
        <v>42593</v>
      </c>
      <c r="O2557" s="21">
        <v>218.25999450683591</v>
      </c>
      <c r="P2557" s="21">
        <v>218.94000244140625</v>
      </c>
      <c r="Q2557" s="21">
        <v>217.94999694824219</v>
      </c>
      <c r="R2557" s="21">
        <v>218.6499938964844</v>
      </c>
      <c r="S2557">
        <v>72504300</v>
      </c>
      <c r="T2557" s="16">
        <f>(SP500_Data[[#This Row],[Close]]-R2558)/R2558</f>
        <v>4.6406658227734036E-3</v>
      </c>
      <c r="U2557" s="21">
        <v>159382400</v>
      </c>
    </row>
    <row r="2558" spans="1:21" x14ac:dyDescent="0.25">
      <c r="A2558" s="2">
        <v>42592</v>
      </c>
      <c r="B2558" s="21">
        <v>58.159999847412109</v>
      </c>
      <c r="C2558" s="21">
        <v>58.319999694824219</v>
      </c>
      <c r="D2558" s="21">
        <v>57.819999694824219</v>
      </c>
      <c r="E2558" s="21">
        <v>58.020000457763672</v>
      </c>
      <c r="F2558" s="16">
        <f>(StockData[[#This Row],[Close]]-E2559)/E2559</f>
        <v>-3.0927887081816275E-3</v>
      </c>
      <c r="G2558" s="21">
        <v>15756900</v>
      </c>
      <c r="H2558" s="21">
        <f>IF(ISNUMBER(E2558),MAX($E$2:E2558),"")</f>
        <v>542.07000732421875</v>
      </c>
      <c r="I2558" s="21">
        <f>IF(AND(ISNUMBER(E2558),ISNUMBER(H2558)),E2558/H2558-1,"")</f>
        <v>-0.89296585372032733</v>
      </c>
      <c r="L2558"/>
      <c r="M2558"/>
      <c r="N2558" s="2">
        <v>42592</v>
      </c>
      <c r="O2558" s="21">
        <v>218.30999755859375</v>
      </c>
      <c r="P2558" s="21">
        <v>218.3999938964844</v>
      </c>
      <c r="Q2558" s="21">
        <v>217.22999572753903</v>
      </c>
      <c r="R2558" s="21">
        <v>217.63999938964844</v>
      </c>
      <c r="S2558">
        <v>57941100</v>
      </c>
      <c r="T2558" s="16">
        <f>(SP500_Data[[#This Row],[Close]]-R2559)/R2559</f>
        <v>-2.4749899361086267E-3</v>
      </c>
      <c r="U2558" s="21">
        <v>230775800</v>
      </c>
    </row>
    <row r="2559" spans="1:21" x14ac:dyDescent="0.25">
      <c r="A2559" s="2">
        <v>42591</v>
      </c>
      <c r="B2559" s="21">
        <v>58.169998168945313</v>
      </c>
      <c r="C2559" s="21">
        <v>58.5</v>
      </c>
      <c r="D2559" s="21">
        <v>58.020000457763672</v>
      </c>
      <c r="E2559" s="21">
        <v>58.200000762939453</v>
      </c>
      <c r="F2559" s="16">
        <f>(StockData[[#This Row],[Close]]-E2560)/E2560</f>
        <v>2.4112880871001935E-3</v>
      </c>
      <c r="G2559" s="21">
        <v>16920700</v>
      </c>
      <c r="H2559" s="21">
        <f>IF(ISNUMBER(E2559),MAX($E$2:E2559),"")</f>
        <v>542.07000732421875</v>
      </c>
      <c r="I2559" s="21">
        <f>IF(AND(ISNUMBER(E2559),ISNUMBER(H2559)),E2559/H2559-1,"")</f>
        <v>-0.89263379272683263</v>
      </c>
      <c r="L2559"/>
      <c r="M2559"/>
      <c r="N2559" s="2">
        <v>42591</v>
      </c>
      <c r="O2559" s="21">
        <v>218.1300048828125</v>
      </c>
      <c r="P2559" s="21">
        <v>218.75999450683591</v>
      </c>
      <c r="Q2559" s="21">
        <v>217.80000305175781</v>
      </c>
      <c r="R2559" s="21">
        <v>218.17999267578125</v>
      </c>
      <c r="S2559">
        <v>51251700</v>
      </c>
      <c r="T2559" s="16">
        <f>(SP500_Data[[#This Row],[Close]]-R2560)/R2560</f>
        <v>5.9614593994104315E-4</v>
      </c>
      <c r="U2559" s="21">
        <v>333444400</v>
      </c>
    </row>
    <row r="2560" spans="1:21" x14ac:dyDescent="0.25">
      <c r="A2560" s="2">
        <v>42590</v>
      </c>
      <c r="B2560" s="21">
        <v>58.060001373291016</v>
      </c>
      <c r="C2560" s="21">
        <v>58.090000152587891</v>
      </c>
      <c r="D2560" s="21">
        <v>57.779998779296875</v>
      </c>
      <c r="E2560" s="21">
        <v>58.060001373291016</v>
      </c>
      <c r="F2560" s="16">
        <f>(StockData[[#This Row],[Close]]-E2561)/E2561</f>
        <v>1.7253673291577009E-3</v>
      </c>
      <c r="G2560" s="21">
        <v>19473500</v>
      </c>
      <c r="H2560" s="21">
        <f>IF(ISNUMBER(E2560),MAX($E$2:E2560),"")</f>
        <v>542.07000732421875</v>
      </c>
      <c r="I2560" s="21">
        <f>IF(AND(ISNUMBER(E2560),ISNUMBER(H2560)),E2560/H2560-1,"")</f>
        <v>-0.89289206082460004</v>
      </c>
      <c r="L2560"/>
      <c r="M2560"/>
      <c r="N2560" s="2">
        <v>42590</v>
      </c>
      <c r="O2560" s="21">
        <v>218.3999938964844</v>
      </c>
      <c r="P2560" s="21">
        <v>218.52000427246097</v>
      </c>
      <c r="Q2560" s="21">
        <v>217.74000549316409</v>
      </c>
      <c r="R2560" s="21">
        <v>218.05000305175781</v>
      </c>
      <c r="S2560">
        <v>39906500</v>
      </c>
      <c r="T2560" s="16">
        <f>(SP500_Data[[#This Row],[Close]]-R2561)/R2561</f>
        <v>-5.9579076169740286E-4</v>
      </c>
      <c r="U2560" s="21">
        <v>102731400</v>
      </c>
    </row>
    <row r="2561" spans="1:21" x14ac:dyDescent="0.25">
      <c r="A2561" s="2">
        <v>42587</v>
      </c>
      <c r="B2561" s="21">
        <v>57.650001525878906</v>
      </c>
      <c r="C2561" s="21">
        <v>58.209999084472656</v>
      </c>
      <c r="D2561" s="21">
        <v>57.450000762939453</v>
      </c>
      <c r="E2561" s="21">
        <v>57.959999084472656</v>
      </c>
      <c r="F2561" s="16">
        <f>(StockData[[#This Row],[Close]]-E2562)/E2562</f>
        <v>9.9320386981399909E-3</v>
      </c>
      <c r="G2561" s="21">
        <v>29335200</v>
      </c>
      <c r="H2561" s="21">
        <f>IF(ISNUMBER(E2561),MAX($E$2:E2561),"")</f>
        <v>542.07000732421875</v>
      </c>
      <c r="I2561" s="21">
        <f>IF(AND(ISNUMBER(E2561),ISNUMBER(H2561)),E2561/H2561-1,"")</f>
        <v>-0.89307654306391815</v>
      </c>
      <c r="L2561"/>
      <c r="M2561"/>
      <c r="N2561" s="2">
        <v>42587</v>
      </c>
      <c r="O2561" s="21">
        <v>216.41000366210935</v>
      </c>
      <c r="P2561" s="21">
        <v>218.22999572753903</v>
      </c>
      <c r="Q2561" s="21">
        <v>216.41000366210935</v>
      </c>
      <c r="R2561" s="21">
        <v>218.17999267578125</v>
      </c>
      <c r="S2561">
        <v>71892200</v>
      </c>
      <c r="T2561" s="16">
        <f>(SP500_Data[[#This Row],[Close]]-R2562)/R2562</f>
        <v>8.1788687385979941E-3</v>
      </c>
      <c r="U2561" s="21">
        <v>95560500</v>
      </c>
    </row>
    <row r="2562" spans="1:21" x14ac:dyDescent="0.25">
      <c r="A2562" s="2">
        <v>42586</v>
      </c>
      <c r="B2562" s="21">
        <v>56.799999237060547</v>
      </c>
      <c r="C2562" s="21">
        <v>57.520000457763672</v>
      </c>
      <c r="D2562" s="21">
        <v>56.669998168945313</v>
      </c>
      <c r="E2562" s="21">
        <v>57.389999389648438</v>
      </c>
      <c r="F2562" s="16">
        <f>(StockData[[#This Row],[Close]]-E2563)/E2563</f>
        <v>7.372268912514671E-3</v>
      </c>
      <c r="G2562" s="21">
        <v>26587700</v>
      </c>
      <c r="H2562" s="21">
        <f>IF(ISNUMBER(E2562),MAX($E$2:E2562),"")</f>
        <v>542.07000732421875</v>
      </c>
      <c r="I2562" s="21">
        <f>IF(AND(ISNUMBER(E2562),ISNUMBER(H2562)),E2562/H2562-1,"")</f>
        <v>-0.89412806719755888</v>
      </c>
      <c r="L2562"/>
      <c r="M2562"/>
      <c r="N2562" s="2">
        <v>42586</v>
      </c>
      <c r="O2562" s="21">
        <v>216.30999755859375</v>
      </c>
      <c r="P2562" s="21">
        <v>216.77999877929688</v>
      </c>
      <c r="Q2562" s="21">
        <v>214.25</v>
      </c>
      <c r="R2562" s="21">
        <v>216.41000366210935</v>
      </c>
      <c r="S2562">
        <v>46585500</v>
      </c>
      <c r="T2562" s="16">
        <f>(SP500_Data[[#This Row],[Close]]-R2563)/R2563</f>
        <v>1.0639790643024885E-3</v>
      </c>
      <c r="U2562" s="21">
        <v>72461700</v>
      </c>
    </row>
    <row r="2563" spans="1:21" x14ac:dyDescent="0.25">
      <c r="A2563" s="2">
        <v>42585</v>
      </c>
      <c r="B2563" s="21">
        <v>56.680000305175781</v>
      </c>
      <c r="C2563" s="21">
        <v>57.110000610351563</v>
      </c>
      <c r="D2563" s="21">
        <v>56.490001678466797</v>
      </c>
      <c r="E2563" s="21">
        <v>56.970001220703125</v>
      </c>
      <c r="F2563" s="16">
        <f>(StockData[[#This Row],[Close]]-E2564)/E2564</f>
        <v>6.8928840054293021E-3</v>
      </c>
      <c r="G2563" s="21">
        <v>22075600</v>
      </c>
      <c r="H2563" s="21">
        <f>IF(ISNUMBER(E2563),MAX($E$2:E2563),"")</f>
        <v>542.07000732421875</v>
      </c>
      <c r="I2563" s="21">
        <f>IF(AND(ISNUMBER(E2563),ISNUMBER(H2563)),E2563/H2563-1,"")</f>
        <v>-0.89490287149086134</v>
      </c>
      <c r="L2563"/>
      <c r="M2563"/>
      <c r="N2563" s="2">
        <v>42585</v>
      </c>
      <c r="O2563" s="21">
        <v>215.47999572753903</v>
      </c>
      <c r="P2563" s="21">
        <v>216.25</v>
      </c>
      <c r="Q2563" s="21">
        <v>215.1300048828125</v>
      </c>
      <c r="R2563" s="21">
        <v>216.17999267578125</v>
      </c>
      <c r="S2563">
        <v>53993600</v>
      </c>
      <c r="T2563" s="16">
        <f>(SP500_Data[[#This Row],[Close]]-R2564)/R2564</f>
        <v>2.9227075625332492E-3</v>
      </c>
      <c r="U2563" s="21">
        <v>82789600</v>
      </c>
    </row>
    <row r="2564" spans="1:21" x14ac:dyDescent="0.25">
      <c r="A2564" s="2">
        <v>42584</v>
      </c>
      <c r="B2564" s="21">
        <v>56.849998474121094</v>
      </c>
      <c r="C2564" s="21">
        <v>56.900001525878906</v>
      </c>
      <c r="D2564" s="21">
        <v>56.310001373291016</v>
      </c>
      <c r="E2564" s="21">
        <v>56.580001831054688</v>
      </c>
      <c r="F2564" s="16">
        <f>(StockData[[#This Row],[Close]]-E2565)/E2565</f>
        <v>0</v>
      </c>
      <c r="G2564" s="21">
        <v>35122000</v>
      </c>
      <c r="H2564" s="21">
        <f>IF(ISNUMBER(E2564),MAX($E$2:E2564),"")</f>
        <v>542.07000732421875</v>
      </c>
      <c r="I2564" s="21">
        <f>IF(AND(ISNUMBER(E2564),ISNUMBER(H2564)),E2564/H2564-1,"")</f>
        <v>-0.89562233463100738</v>
      </c>
      <c r="L2564"/>
      <c r="M2564"/>
      <c r="N2564" s="2">
        <v>42584</v>
      </c>
      <c r="O2564" s="21">
        <v>216.6499938964844</v>
      </c>
      <c r="P2564" s="21">
        <v>216.83000183105469</v>
      </c>
      <c r="Q2564" s="21">
        <v>214.57000732421875</v>
      </c>
      <c r="R2564" s="21">
        <v>215.55000305175781</v>
      </c>
      <c r="S2564">
        <v>92295500</v>
      </c>
      <c r="T2564" s="16">
        <f>(SP500_Data[[#This Row],[Close]]-R2565)/R2565</f>
        <v>-6.4072986724698928E-3</v>
      </c>
      <c r="U2564" s="21">
        <v>117055700</v>
      </c>
    </row>
    <row r="2565" spans="1:21" x14ac:dyDescent="0.25">
      <c r="A2565" s="2">
        <v>42583</v>
      </c>
      <c r="B2565" s="21">
        <v>56.599998474121094</v>
      </c>
      <c r="C2565" s="21">
        <v>56.75</v>
      </c>
      <c r="D2565" s="21">
        <v>56.139999389648438</v>
      </c>
      <c r="E2565" s="21">
        <v>56.580001831054688</v>
      </c>
      <c r="F2565" s="16">
        <f>(StockData[[#This Row],[Close]]-E2566)/E2566</f>
        <v>-1.7642638246768377E-3</v>
      </c>
      <c r="G2565" s="21">
        <v>26003400</v>
      </c>
      <c r="H2565" s="21">
        <f>IF(ISNUMBER(E2565),MAX($E$2:E2565),"")</f>
        <v>542.07000732421875</v>
      </c>
      <c r="I2565" s="21">
        <f>IF(AND(ISNUMBER(E2565),ISNUMBER(H2565)),E2565/H2565-1,"")</f>
        <v>-0.89562233463100738</v>
      </c>
      <c r="L2565"/>
      <c r="M2565"/>
      <c r="N2565" s="2">
        <v>42583</v>
      </c>
      <c r="O2565" s="21">
        <v>217.19000244140625</v>
      </c>
      <c r="P2565" s="21">
        <v>217.6499938964844</v>
      </c>
      <c r="Q2565" s="21">
        <v>216.41000366210935</v>
      </c>
      <c r="R2565" s="21">
        <v>216.94000244140625</v>
      </c>
      <c r="S2565">
        <v>73311400</v>
      </c>
      <c r="T2565" s="16">
        <f>(SP500_Data[[#This Row],[Close]]-R2566)/R2566</f>
        <v>-8.2900092036250028E-4</v>
      </c>
      <c r="U2565" s="21">
        <v>149533100</v>
      </c>
    </row>
    <row r="2566" spans="1:21" x14ac:dyDescent="0.25">
      <c r="A2566" s="2">
        <v>42580</v>
      </c>
      <c r="B2566" s="21">
        <v>56.259998321533203</v>
      </c>
      <c r="C2566" s="21">
        <v>56.759998321533203</v>
      </c>
      <c r="D2566" s="21">
        <v>56.049999237060547</v>
      </c>
      <c r="E2566" s="21">
        <v>56.680000305175781</v>
      </c>
      <c r="F2566" s="16">
        <f>(StockData[[#This Row],[Close]]-E2567)/E2567</f>
        <v>8.3615233652077608E-3</v>
      </c>
      <c r="G2566" s="21">
        <v>30558700</v>
      </c>
      <c r="H2566" s="21">
        <f>IF(ISNUMBER(E2566),MAX($E$2:E2566),"")</f>
        <v>542.07000732421875</v>
      </c>
      <c r="I2566" s="21">
        <f>IF(AND(ISNUMBER(E2566),ISNUMBER(H2566)),E2566/H2566-1,"")</f>
        <v>-0.89543785942896714</v>
      </c>
      <c r="L2566"/>
      <c r="M2566"/>
      <c r="N2566" s="2">
        <v>42580</v>
      </c>
      <c r="O2566" s="21">
        <v>216.46000671386719</v>
      </c>
      <c r="P2566" s="21">
        <v>217.53999328613281</v>
      </c>
      <c r="Q2566" s="21">
        <v>216.1300048828125</v>
      </c>
      <c r="R2566" s="21">
        <v>217.1199951171875</v>
      </c>
      <c r="S2566">
        <v>79519400</v>
      </c>
      <c r="T2566" s="16">
        <f>(SP500_Data[[#This Row],[Close]]-R2567)/R2567</f>
        <v>1.6145723016484613E-3</v>
      </c>
      <c r="U2566" s="21">
        <v>109124500</v>
      </c>
    </row>
    <row r="2567" spans="1:21" x14ac:dyDescent="0.25">
      <c r="A2567" s="2">
        <v>42579</v>
      </c>
      <c r="B2567" s="21">
        <v>56</v>
      </c>
      <c r="C2567" s="21">
        <v>56.369998931884766</v>
      </c>
      <c r="D2567" s="21">
        <v>55.720001220703125</v>
      </c>
      <c r="E2567" s="21">
        <v>56.209999084472656</v>
      </c>
      <c r="F2567" s="16">
        <f>(StockData[[#This Row],[Close]]-E2568)/E2568</f>
        <v>3.5594337519995932E-4</v>
      </c>
      <c r="G2567" s="21">
        <v>37550400</v>
      </c>
      <c r="H2567" s="21">
        <f>IF(ISNUMBER(E2567),MAX($E$2:E2567),"")</f>
        <v>542.07000732421875</v>
      </c>
      <c r="I2567" s="21">
        <f>IF(AND(ISNUMBER(E2567),ISNUMBER(H2567)),E2567/H2567-1,"")</f>
        <v>-0.89630490836056764</v>
      </c>
      <c r="L2567"/>
      <c r="M2567"/>
      <c r="N2567" s="2">
        <v>42579</v>
      </c>
      <c r="O2567" s="21">
        <v>216.28999328613281</v>
      </c>
      <c r="P2567" s="21">
        <v>217.11000061035156</v>
      </c>
      <c r="Q2567" s="21">
        <v>215.75</v>
      </c>
      <c r="R2567" s="21">
        <v>216.77000427246097</v>
      </c>
      <c r="S2567">
        <v>65035700</v>
      </c>
      <c r="T2567" s="16">
        <f>(SP500_Data[[#This Row],[Close]]-R2568)/R2568</f>
        <v>1.154627725230455E-3</v>
      </c>
      <c r="U2567" s="21">
        <v>125059300</v>
      </c>
    </row>
    <row r="2568" spans="1:21" x14ac:dyDescent="0.25">
      <c r="A2568" s="2">
        <v>42578</v>
      </c>
      <c r="B2568" s="21">
        <v>56.610000610351563</v>
      </c>
      <c r="C2568" s="21">
        <v>56.799999237060547</v>
      </c>
      <c r="D2568" s="21">
        <v>56.110000610351563</v>
      </c>
      <c r="E2568" s="21">
        <v>56.189998626708984</v>
      </c>
      <c r="F2568" s="16">
        <f>(StockData[[#This Row],[Close]]-E2569)/E2569</f>
        <v>-1.0042278218461051E-2</v>
      </c>
      <c r="G2568" s="21">
        <v>32327500</v>
      </c>
      <c r="H2568" s="21">
        <f>IF(ISNUMBER(E2568),MAX($E$2:E2568),"")</f>
        <v>542.07000732421875</v>
      </c>
      <c r="I2568" s="21">
        <f>IF(AND(ISNUMBER(E2568),ISNUMBER(H2568)),E2568/H2568-1,"")</f>
        <v>-0.89634180480843118</v>
      </c>
      <c r="L2568"/>
      <c r="M2568"/>
      <c r="N2568" s="2">
        <v>42578</v>
      </c>
      <c r="O2568" s="21">
        <v>217.19000244140625</v>
      </c>
      <c r="P2568" s="21">
        <v>217.27000427246097</v>
      </c>
      <c r="Q2568" s="21">
        <v>215.6199951171875</v>
      </c>
      <c r="R2568" s="21">
        <v>216.52000427246097</v>
      </c>
      <c r="S2568">
        <v>84083900</v>
      </c>
      <c r="T2568" s="16">
        <f>(SP500_Data[[#This Row],[Close]]-R2569)/R2569</f>
        <v>-1.0611106230174582E-3</v>
      </c>
      <c r="U2568" s="21">
        <v>117751200</v>
      </c>
    </row>
    <row r="2569" spans="1:21" x14ac:dyDescent="0.25">
      <c r="A2569" s="2">
        <v>42577</v>
      </c>
      <c r="B2569" s="21">
        <v>56.520000457763672</v>
      </c>
      <c r="C2569" s="21">
        <v>57.290000915527344</v>
      </c>
      <c r="D2569" s="21">
        <v>56.509998321533203</v>
      </c>
      <c r="E2569" s="21">
        <v>56.759998321533203</v>
      </c>
      <c r="F2569" s="16">
        <f>(StockData[[#This Row],[Close]]-E2570)/E2570</f>
        <v>5.2879921626899473E-4</v>
      </c>
      <c r="G2569" s="21">
        <v>28079000</v>
      </c>
      <c r="H2569" s="21">
        <f>IF(ISNUMBER(E2569),MAX($E$2:E2569),"")</f>
        <v>542.07000732421875</v>
      </c>
      <c r="I2569" s="21">
        <f>IF(AND(ISNUMBER(E2569),ISNUMBER(H2569)),E2569/H2569-1,"")</f>
        <v>-0.89529028067479044</v>
      </c>
      <c r="L2569"/>
      <c r="M2569"/>
      <c r="N2569" s="2">
        <v>42577</v>
      </c>
      <c r="O2569" s="21">
        <v>216.52999877929688</v>
      </c>
      <c r="P2569" s="21">
        <v>217.16999816894531</v>
      </c>
      <c r="Q2569" s="21">
        <v>215.75999450683591</v>
      </c>
      <c r="R2569" s="21">
        <v>216.75</v>
      </c>
      <c r="S2569">
        <v>70080500</v>
      </c>
      <c r="T2569" s="16">
        <f>(SP500_Data[[#This Row],[Close]]-R2570)/R2570</f>
        <v>4.6160215247169405E-4</v>
      </c>
      <c r="U2569" s="21">
        <v>113829200</v>
      </c>
    </row>
    <row r="2570" spans="1:21" x14ac:dyDescent="0.25">
      <c r="A2570" s="2">
        <v>42576</v>
      </c>
      <c r="B2570" s="21">
        <v>56.470001220703125</v>
      </c>
      <c r="C2570" s="21">
        <v>56.740001678466797</v>
      </c>
      <c r="D2570" s="21">
        <v>56.259998321533203</v>
      </c>
      <c r="E2570" s="21">
        <v>56.729999542236328</v>
      </c>
      <c r="F2570" s="16">
        <f>(StockData[[#This Row],[Close]]-E2571)/E2571</f>
        <v>2.8283515692991653E-3</v>
      </c>
      <c r="G2570" s="21">
        <v>25610600</v>
      </c>
      <c r="H2570" s="21">
        <f>IF(ISNUMBER(E2570),MAX($E$2:E2570),"")</f>
        <v>542.07000732421875</v>
      </c>
      <c r="I2570" s="21">
        <f>IF(AND(ISNUMBER(E2570),ISNUMBER(H2570)),E2570/H2570-1,"")</f>
        <v>-0.89534562182794697</v>
      </c>
      <c r="L2570"/>
      <c r="M2570"/>
      <c r="N2570" s="2">
        <v>42576</v>
      </c>
      <c r="O2570" s="21">
        <v>217</v>
      </c>
      <c r="P2570" s="21">
        <v>217.05999755859375</v>
      </c>
      <c r="Q2570" s="21">
        <v>215.97000122070313</v>
      </c>
      <c r="R2570" s="21">
        <v>216.6499938964844</v>
      </c>
      <c r="S2570">
        <v>55873100</v>
      </c>
      <c r="T2570" s="16">
        <f>(SP500_Data[[#This Row],[Close]]-R2571)/R2571</f>
        <v>-2.71594357282528E-3</v>
      </c>
      <c r="U2570" s="21">
        <v>73786900</v>
      </c>
    </row>
    <row r="2571" spans="1:21" x14ac:dyDescent="0.25">
      <c r="A2571" s="2">
        <v>42573</v>
      </c>
      <c r="B2571" s="21">
        <v>56.080001831054688</v>
      </c>
      <c r="C2571" s="21">
        <v>56.630001068115234</v>
      </c>
      <c r="D2571" s="21">
        <v>55.779998779296875</v>
      </c>
      <c r="E2571" s="21">
        <v>56.569999694824219</v>
      </c>
      <c r="F2571" s="16">
        <f>(StockData[[#This Row],[Close]]-E2572)/E2572</f>
        <v>1.3799291546446161E-2</v>
      </c>
      <c r="G2571" s="21">
        <v>32157200</v>
      </c>
      <c r="H2571" s="21">
        <f>IF(ISNUMBER(E2571),MAX($E$2:E2571),"")</f>
        <v>542.07000732421875</v>
      </c>
      <c r="I2571" s="21">
        <f>IF(AND(ISNUMBER(E2571),ISNUMBER(H2571)),E2571/H2571-1,"")</f>
        <v>-0.89564078637357813</v>
      </c>
      <c r="L2571"/>
      <c r="M2571"/>
      <c r="N2571" s="2">
        <v>42573</v>
      </c>
      <c r="O2571" s="21">
        <v>216.41000366210935</v>
      </c>
      <c r="P2571" s="21">
        <v>217.30000305175781</v>
      </c>
      <c r="Q2571" s="21">
        <v>216.1000061035156</v>
      </c>
      <c r="R2571" s="21">
        <v>217.24000549316409</v>
      </c>
      <c r="S2571">
        <v>62787500</v>
      </c>
      <c r="T2571" s="16">
        <f>(SP500_Data[[#This Row],[Close]]-R2572)/R2572</f>
        <v>4.4851398785802007E-3</v>
      </c>
      <c r="U2571" s="21">
        <v>66170900</v>
      </c>
    </row>
    <row r="2572" spans="1:21" x14ac:dyDescent="0.25">
      <c r="A2572" s="2">
        <v>42572</v>
      </c>
      <c r="B2572" s="21">
        <v>55.979999542236328</v>
      </c>
      <c r="C2572" s="21">
        <v>56.229999542236328</v>
      </c>
      <c r="D2572" s="21">
        <v>55.759998321533203</v>
      </c>
      <c r="E2572" s="21">
        <v>55.799999237060547</v>
      </c>
      <c r="F2572" s="16">
        <f>(StockData[[#This Row],[Close]]-E2573)/E2573</f>
        <v>-1.9674586058267369E-3</v>
      </c>
      <c r="G2572" s="21">
        <v>32776700</v>
      </c>
      <c r="H2572" s="21">
        <f>IF(ISNUMBER(E2572),MAX($E$2:E2572),"")</f>
        <v>542.07000732421875</v>
      </c>
      <c r="I2572" s="21">
        <f>IF(AND(ISNUMBER(E2572),ISNUMBER(H2572)),E2572/H2572-1,"")</f>
        <v>-0.89706126794857721</v>
      </c>
      <c r="L2572"/>
      <c r="M2572"/>
      <c r="N2572" s="2">
        <v>42572</v>
      </c>
      <c r="O2572" s="21">
        <v>216.96000671386719</v>
      </c>
      <c r="P2572" s="21">
        <v>217.22000122070313</v>
      </c>
      <c r="Q2572" s="21">
        <v>215.75</v>
      </c>
      <c r="R2572" s="21">
        <v>216.27000427246097</v>
      </c>
      <c r="S2572">
        <v>67777300</v>
      </c>
      <c r="T2572" s="16">
        <f>(SP500_Data[[#This Row],[Close]]-R2573)/R2573</f>
        <v>-3.7771987620903885E-3</v>
      </c>
      <c r="U2572" s="21">
        <v>60974800</v>
      </c>
    </row>
    <row r="2573" spans="1:21" x14ac:dyDescent="0.25">
      <c r="A2573" s="2">
        <v>42571</v>
      </c>
      <c r="B2573" s="21">
        <v>56.150001525878906</v>
      </c>
      <c r="C2573" s="21">
        <v>56.840000152587891</v>
      </c>
      <c r="D2573" s="21">
        <v>55.529998779296875</v>
      </c>
      <c r="E2573" s="21">
        <v>55.909999847412109</v>
      </c>
      <c r="F2573" s="16">
        <f>(StockData[[#This Row],[Close]]-E2574)/E2574</f>
        <v>5.3117341998853936E-2</v>
      </c>
      <c r="G2573" s="21">
        <v>89893300</v>
      </c>
      <c r="H2573" s="21">
        <f>IF(ISNUMBER(E2573),MAX($E$2:E2573),"")</f>
        <v>542.07000732421875</v>
      </c>
      <c r="I2573" s="21">
        <f>IF(AND(ISNUMBER(E2573),ISNUMBER(H2573)),E2573/H2573-1,"")</f>
        <v>-0.89685834100396622</v>
      </c>
      <c r="L2573"/>
      <c r="M2573"/>
      <c r="N2573" s="2">
        <v>42571</v>
      </c>
      <c r="O2573" s="21">
        <v>216.19000244140625</v>
      </c>
      <c r="P2573" s="21">
        <v>217.3699951171875</v>
      </c>
      <c r="Q2573" s="21">
        <v>216.19000244140625</v>
      </c>
      <c r="R2573" s="21">
        <v>217.08999633789065</v>
      </c>
      <c r="S2573">
        <v>58159500</v>
      </c>
      <c r="T2573" s="16">
        <f>(SP500_Data[[#This Row],[Close]]-R2574)/R2574</f>
        <v>4.1629764851329231E-3</v>
      </c>
      <c r="U2573" s="21">
        <v>64887000</v>
      </c>
    </row>
    <row r="2574" spans="1:21" x14ac:dyDescent="0.25">
      <c r="A2574" s="2">
        <v>42570</v>
      </c>
      <c r="B2574" s="21">
        <v>53.709999084472656</v>
      </c>
      <c r="C2574" s="21">
        <v>53.900001525878906</v>
      </c>
      <c r="D2574" s="21">
        <v>52.930000305175781</v>
      </c>
      <c r="E2574" s="21">
        <v>53.090000152587891</v>
      </c>
      <c r="F2574" s="16">
        <f>(StockData[[#This Row],[Close]]-E2575)/E2575</f>
        <v>-1.6123034593140191E-2</v>
      </c>
      <c r="G2574" s="21">
        <v>53336500</v>
      </c>
      <c r="H2574" s="21">
        <f>IF(ISNUMBER(E2574),MAX($E$2:E2574),"")</f>
        <v>542.07000732421875</v>
      </c>
      <c r="I2574" s="21">
        <f>IF(AND(ISNUMBER(E2574),ISNUMBER(H2574)),E2574/H2574-1,"")</f>
        <v>-0.90206062051901337</v>
      </c>
      <c r="L2574"/>
      <c r="M2574"/>
      <c r="N2574" s="2">
        <v>42570</v>
      </c>
      <c r="O2574" s="21">
        <v>215.91999816894531</v>
      </c>
      <c r="P2574" s="21">
        <v>216.22999572753903</v>
      </c>
      <c r="Q2574" s="21">
        <v>215.6300048828125</v>
      </c>
      <c r="R2574" s="21">
        <v>216.19000244140625</v>
      </c>
      <c r="S2574">
        <v>54345700</v>
      </c>
      <c r="T2574" s="16">
        <f>(SP500_Data[[#This Row],[Close]]-R2575)/R2575</f>
        <v>-1.01659450570776E-3</v>
      </c>
      <c r="U2574" s="21">
        <v>101757100</v>
      </c>
    </row>
    <row r="2575" spans="1:21" x14ac:dyDescent="0.25">
      <c r="A2575" s="2">
        <v>42569</v>
      </c>
      <c r="B2575" s="21">
        <v>53.700000762939453</v>
      </c>
      <c r="C2575" s="21">
        <v>54.340000152587891</v>
      </c>
      <c r="D2575" s="21">
        <v>53.549999237060547</v>
      </c>
      <c r="E2575" s="21">
        <v>53.959999084472656</v>
      </c>
      <c r="F2575" s="16">
        <f>(StockData[[#This Row],[Close]]-E2576)/E2576</f>
        <v>4.8416818964486588E-3</v>
      </c>
      <c r="G2575" s="21">
        <v>31433900</v>
      </c>
      <c r="H2575" s="21">
        <f>IF(ISNUMBER(E2575),MAX($E$2:E2575),"")</f>
        <v>542.07000732421875</v>
      </c>
      <c r="I2575" s="21">
        <f>IF(AND(ISNUMBER(E2575),ISNUMBER(H2575)),E2575/H2575-1,"")</f>
        <v>-0.90045566374197394</v>
      </c>
      <c r="L2575"/>
      <c r="M2575"/>
      <c r="N2575" s="2">
        <v>42569</v>
      </c>
      <c r="O2575" s="21">
        <v>215.97000122070313</v>
      </c>
      <c r="P2575" s="21">
        <v>216.6000061035156</v>
      </c>
      <c r="Q2575" s="21">
        <v>215.66999816894531</v>
      </c>
      <c r="R2575" s="21">
        <v>216.41000366210935</v>
      </c>
      <c r="S2575">
        <v>58725900</v>
      </c>
      <c r="T2575" s="16">
        <f>(SP500_Data[[#This Row],[Close]]-R2576)/R2576</f>
        <v>2.6873086509477365E-3</v>
      </c>
      <c r="U2575" s="21">
        <v>63044700</v>
      </c>
    </row>
    <row r="2576" spans="1:21" x14ac:dyDescent="0.25">
      <c r="A2576" s="2">
        <v>42566</v>
      </c>
      <c r="B2576" s="21">
        <v>53.950000762939453</v>
      </c>
      <c r="C2576" s="21">
        <v>54</v>
      </c>
      <c r="D2576" s="21">
        <v>53.209999084472656</v>
      </c>
      <c r="E2576" s="21">
        <v>53.700000762939453</v>
      </c>
      <c r="F2576" s="16">
        <f>(StockData[[#This Row],[Close]]-E2577)/E2577</f>
        <v>-7.4434153848141412E-4</v>
      </c>
      <c r="G2576" s="21">
        <v>32024400</v>
      </c>
      <c r="H2576" s="21">
        <f>IF(ISNUMBER(E2576),MAX($E$2:E2576),"")</f>
        <v>542.07000732421875</v>
      </c>
      <c r="I2576" s="21">
        <f>IF(AND(ISNUMBER(E2576),ISNUMBER(H2576)),E2576/H2576-1,"")</f>
        <v>-0.90093530348964534</v>
      </c>
      <c r="L2576"/>
      <c r="M2576"/>
      <c r="N2576" s="2">
        <v>42566</v>
      </c>
      <c r="O2576" s="21">
        <v>216.77999877929688</v>
      </c>
      <c r="P2576" s="21">
        <v>217.00999450683591</v>
      </c>
      <c r="Q2576" s="21">
        <v>215.30999755859375</v>
      </c>
      <c r="R2576" s="21">
        <v>215.83000183105469</v>
      </c>
      <c r="S2576">
        <v>107155400</v>
      </c>
      <c r="T2576" s="16">
        <f>(SP500_Data[[#This Row],[Close]]-R2577)/R2577</f>
        <v>-1.3418160868251382E-3</v>
      </c>
      <c r="U2576" s="21">
        <v>69936200</v>
      </c>
    </row>
    <row r="2577" spans="1:21" x14ac:dyDescent="0.25">
      <c r="A2577" s="2">
        <v>42565</v>
      </c>
      <c r="B2577" s="21">
        <v>53.840000152587891</v>
      </c>
      <c r="C2577" s="21">
        <v>53.990001678466797</v>
      </c>
      <c r="D2577" s="21">
        <v>53.580001831054688</v>
      </c>
      <c r="E2577" s="21">
        <v>53.740001678466797</v>
      </c>
      <c r="F2577" s="16">
        <f>(StockData[[#This Row],[Close]]-E2578)/E2578</f>
        <v>4.2983248766247303E-3</v>
      </c>
      <c r="G2577" s="21">
        <v>24545500</v>
      </c>
      <c r="H2577" s="21">
        <f>IF(ISNUMBER(E2577),MAX($E$2:E2577),"")</f>
        <v>542.07000732421875</v>
      </c>
      <c r="I2577" s="21">
        <f>IF(AND(ISNUMBER(E2577),ISNUMBER(H2577)),E2577/H2577-1,"")</f>
        <v>-0.90086151059391806</v>
      </c>
      <c r="L2577"/>
      <c r="M2577"/>
      <c r="N2577" s="2">
        <v>42565</v>
      </c>
      <c r="O2577" s="21">
        <v>216.3999938964844</v>
      </c>
      <c r="P2577" s="21">
        <v>216.66999816894531</v>
      </c>
      <c r="Q2577" s="21">
        <v>215.66000366210935</v>
      </c>
      <c r="R2577" s="21">
        <v>216.1199951171875</v>
      </c>
      <c r="S2577">
        <v>91230900</v>
      </c>
      <c r="T2577" s="16">
        <f>(SP500_Data[[#This Row],[Close]]-R2578)/R2578</f>
        <v>5.5834587682198301E-3</v>
      </c>
      <c r="U2577" s="21">
        <v>109879400</v>
      </c>
    </row>
    <row r="2578" spans="1:21" x14ac:dyDescent="0.25">
      <c r="A2578" s="2">
        <v>42564</v>
      </c>
      <c r="B2578" s="21">
        <v>53.560001373291016</v>
      </c>
      <c r="C2578" s="21">
        <v>53.860000610351563</v>
      </c>
      <c r="D2578" s="21">
        <v>53.180000305175781</v>
      </c>
      <c r="E2578" s="21">
        <v>53.509998321533203</v>
      </c>
      <c r="F2578" s="16">
        <f>(StockData[[#This Row],[Close]]-E2579)/E2579</f>
        <v>5.6380237215243705E-3</v>
      </c>
      <c r="G2578" s="21">
        <v>25356800</v>
      </c>
      <c r="H2578" s="21">
        <f>IF(ISNUMBER(E2578),MAX($E$2:E2578),"")</f>
        <v>542.07000732421875</v>
      </c>
      <c r="I2578" s="21">
        <f>IF(AND(ISNUMBER(E2578),ISNUMBER(H2578)),E2578/H2578-1,"")</f>
        <v>-0.9012858162257108</v>
      </c>
      <c r="L2578"/>
      <c r="M2578"/>
      <c r="N2578" s="2">
        <v>42564</v>
      </c>
      <c r="O2578" s="21">
        <v>215.44000244140625</v>
      </c>
      <c r="P2578" s="21">
        <v>215.44999694824219</v>
      </c>
      <c r="Q2578" s="21">
        <v>214.3500061035156</v>
      </c>
      <c r="R2578" s="21">
        <v>214.91999816894531</v>
      </c>
      <c r="S2578">
        <v>87324100</v>
      </c>
      <c r="T2578" s="16">
        <f>(SP500_Data[[#This Row],[Close]]-R2579)/R2579</f>
        <v>-1.3956166421392604E-4</v>
      </c>
      <c r="U2578" s="21">
        <v>64211200</v>
      </c>
    </row>
    <row r="2579" spans="1:21" x14ac:dyDescent="0.25">
      <c r="A2579" s="2">
        <v>42563</v>
      </c>
      <c r="B2579" s="21">
        <v>52.939998626708984</v>
      </c>
      <c r="C2579" s="21">
        <v>53.400001525878906</v>
      </c>
      <c r="D2579" s="21">
        <v>52.790000915527344</v>
      </c>
      <c r="E2579" s="21">
        <v>53.209999084472656</v>
      </c>
      <c r="F2579" s="16">
        <f>(StockData[[#This Row],[Close]]-E2580)/E2580</f>
        <v>1.1789293213269866E-2</v>
      </c>
      <c r="G2579" s="21">
        <v>27317600</v>
      </c>
      <c r="H2579" s="21">
        <f>IF(ISNUMBER(E2579),MAX($E$2:E2579),"")</f>
        <v>542.07000732421875</v>
      </c>
      <c r="I2579" s="21">
        <f>IF(AND(ISNUMBER(E2579),ISNUMBER(H2579)),E2579/H2579-1,"")</f>
        <v>-0.90183924886910949</v>
      </c>
      <c r="L2579"/>
      <c r="M2579"/>
      <c r="N2579" s="2">
        <v>42563</v>
      </c>
      <c r="O2579" s="21">
        <v>214.52999877929688</v>
      </c>
      <c r="P2579" s="21">
        <v>215.30000305175781</v>
      </c>
      <c r="Q2579" s="21">
        <v>213.42999267578125</v>
      </c>
      <c r="R2579" s="21">
        <v>214.94999694824219</v>
      </c>
      <c r="S2579">
        <v>101275600</v>
      </c>
      <c r="T2579" s="16">
        <f>(SP500_Data[[#This Row],[Close]]-R2580)/R2580</f>
        <v>7.2633697098869465E-3</v>
      </c>
      <c r="U2579" s="21">
        <v>55280700</v>
      </c>
    </row>
    <row r="2580" spans="1:21" x14ac:dyDescent="0.25">
      <c r="A2580" s="2">
        <v>42562</v>
      </c>
      <c r="B2580" s="21">
        <v>52.5</v>
      </c>
      <c r="C2580" s="21">
        <v>52.830001831054688</v>
      </c>
      <c r="D2580" s="21">
        <v>52.470001220703125</v>
      </c>
      <c r="E2580" s="21">
        <v>52.590000152587891</v>
      </c>
      <c r="F2580" s="16">
        <f>(StockData[[#This Row],[Close]]-E2581)/E2581</f>
        <v>5.5449506645851888E-3</v>
      </c>
      <c r="G2580" s="21">
        <v>22269200</v>
      </c>
      <c r="H2580" s="21">
        <f>IF(ISNUMBER(E2580),MAX($E$2:E2580),"")</f>
        <v>542.07000732421875</v>
      </c>
      <c r="I2580" s="21">
        <f>IF(AND(ISNUMBER(E2580),ISNUMBER(H2580)),E2580/H2580-1,"")</f>
        <v>-0.90298301060377029</v>
      </c>
      <c r="L2580"/>
      <c r="M2580"/>
      <c r="N2580" s="2">
        <v>42562</v>
      </c>
      <c r="O2580" s="21">
        <v>213.19000244140625</v>
      </c>
      <c r="P2580" s="21">
        <v>214.07000732421875</v>
      </c>
      <c r="Q2580" s="21">
        <v>212.94999694824219</v>
      </c>
      <c r="R2580" s="21">
        <v>213.3999938964844</v>
      </c>
      <c r="S2580">
        <v>73633900</v>
      </c>
      <c r="T2580" s="16">
        <f>(SP500_Data[[#This Row],[Close]]-R2581)/R2581</f>
        <v>3.5269222738143666E-3</v>
      </c>
      <c r="U2580" s="21">
        <v>76621400</v>
      </c>
    </row>
    <row r="2581" spans="1:21" x14ac:dyDescent="0.25">
      <c r="A2581" s="2">
        <v>42559</v>
      </c>
      <c r="B2581" s="21">
        <v>51.729999542236328</v>
      </c>
      <c r="C2581" s="21">
        <v>52.360000610351563</v>
      </c>
      <c r="D2581" s="21">
        <v>51.549999237060547</v>
      </c>
      <c r="E2581" s="21">
        <v>52.299999237060547</v>
      </c>
      <c r="F2581" s="16">
        <f>(StockData[[#This Row],[Close]]-E2582)/E2582</f>
        <v>1.7905763912415208E-2</v>
      </c>
      <c r="G2581" s="21">
        <v>28391000</v>
      </c>
      <c r="H2581" s="21">
        <f>IF(ISNUMBER(E2581),MAX($E$2:E2581),"")</f>
        <v>542.07000732421875</v>
      </c>
      <c r="I2581" s="21">
        <f>IF(AND(ISNUMBER(E2581),ISNUMBER(H2581)),E2581/H2581-1,"")</f>
        <v>-0.90351799854187598</v>
      </c>
      <c r="L2581"/>
      <c r="M2581"/>
      <c r="N2581" s="2">
        <v>42559</v>
      </c>
      <c r="O2581" s="21">
        <v>211.05000305175781</v>
      </c>
      <c r="P2581" s="21">
        <v>212.94000244140625</v>
      </c>
      <c r="Q2581" s="21">
        <v>210.77999877929688</v>
      </c>
      <c r="R2581" s="21">
        <v>212.6499938964844</v>
      </c>
      <c r="S2581">
        <v>133971000</v>
      </c>
      <c r="T2581" s="16">
        <f>(SP500_Data[[#This Row],[Close]]-R2582)/R2582</f>
        <v>1.4890445928336478E-2</v>
      </c>
      <c r="U2581" s="21">
        <v>93537800</v>
      </c>
    </row>
    <row r="2582" spans="1:21" x14ac:dyDescent="0.25">
      <c r="A2582" s="2">
        <v>42558</v>
      </c>
      <c r="B2582" s="21">
        <v>51.419998168945313</v>
      </c>
      <c r="C2582" s="21">
        <v>51.610000610351563</v>
      </c>
      <c r="D2582" s="21">
        <v>51.069999694824219</v>
      </c>
      <c r="E2582" s="21">
        <v>51.380001068115234</v>
      </c>
      <c r="F2582" s="16">
        <f>(StockData[[#This Row],[Close]]-E2583)/E2583</f>
        <v>0</v>
      </c>
      <c r="G2582" s="21">
        <v>19585200</v>
      </c>
      <c r="H2582" s="21">
        <f>IF(ISNUMBER(E2582),MAX($E$2:E2582),"")</f>
        <v>542.07000732421875</v>
      </c>
      <c r="I2582" s="21">
        <f>IF(AND(ISNUMBER(E2582),ISNUMBER(H2582)),E2582/H2582-1,"")</f>
        <v>-0.90521519291993546</v>
      </c>
      <c r="L2582"/>
      <c r="M2582"/>
      <c r="N2582" s="2">
        <v>42558</v>
      </c>
      <c r="O2582" s="21">
        <v>209.8699951171875</v>
      </c>
      <c r="P2582" s="21">
        <v>210.6499938964844</v>
      </c>
      <c r="Q2582" s="21">
        <v>208.6300048828125</v>
      </c>
      <c r="R2582" s="21">
        <v>209.52999877929688</v>
      </c>
      <c r="S2582">
        <v>85593800</v>
      </c>
      <c r="T2582" s="16">
        <f>(SP500_Data[[#This Row],[Close]]-R2583)/R2583</f>
        <v>-6.2007479033525652E-4</v>
      </c>
      <c r="U2582" s="21">
        <v>58682600</v>
      </c>
    </row>
    <row r="2583" spans="1:21" x14ac:dyDescent="0.25">
      <c r="A2583" s="2">
        <v>42557</v>
      </c>
      <c r="B2583" s="21">
        <v>50.779998779296875</v>
      </c>
      <c r="C2583" s="21">
        <v>51.540000915527344</v>
      </c>
      <c r="D2583" s="21">
        <v>50.389999389648438</v>
      </c>
      <c r="E2583" s="21">
        <v>51.380001068115234</v>
      </c>
      <c r="F2583" s="16">
        <f>(StockData[[#This Row],[Close]]-E2584)/E2584</f>
        <v>4.1040239727303928E-3</v>
      </c>
      <c r="G2583" s="21">
        <v>28167500</v>
      </c>
      <c r="H2583" s="21">
        <f>IF(ISNUMBER(E2583),MAX($E$2:E2583),"")</f>
        <v>542.07000732421875</v>
      </c>
      <c r="I2583" s="21">
        <f>IF(AND(ISNUMBER(E2583),ISNUMBER(H2583)),E2583/H2583-1,"")</f>
        <v>-0.90521519291993546</v>
      </c>
      <c r="L2583"/>
      <c r="M2583"/>
      <c r="N2583" s="2">
        <v>42557</v>
      </c>
      <c r="O2583" s="21">
        <v>207.83000183105469</v>
      </c>
      <c r="P2583" s="21">
        <v>209.80000305175781</v>
      </c>
      <c r="Q2583" s="21">
        <v>207.05999755859375</v>
      </c>
      <c r="R2583" s="21">
        <v>209.66000366210935</v>
      </c>
      <c r="S2583">
        <v>96021500</v>
      </c>
      <c r="T2583" s="16">
        <f>(SP500_Data[[#This Row],[Close]]-R2584)/R2584</f>
        <v>5.9977927068539287E-3</v>
      </c>
      <c r="U2583" s="21">
        <v>104990400</v>
      </c>
    </row>
    <row r="2584" spans="1:21" x14ac:dyDescent="0.25">
      <c r="A2584" s="2">
        <v>42556</v>
      </c>
      <c r="B2584" s="21">
        <v>50.830001831054688</v>
      </c>
      <c r="C2584" s="21">
        <v>51.279998779296875</v>
      </c>
      <c r="D2584" s="21">
        <v>50.740001678466797</v>
      </c>
      <c r="E2584" s="21">
        <v>51.169998168945313</v>
      </c>
      <c r="F2584" s="16">
        <f>(StockData[[#This Row],[Close]]-E2585)/E2585</f>
        <v>1.9543239958998715E-4</v>
      </c>
      <c r="G2584" s="21">
        <v>24806400</v>
      </c>
      <c r="H2584" s="21">
        <f>IF(ISNUMBER(E2584),MAX($E$2:E2584),"")</f>
        <v>542.07000732421875</v>
      </c>
      <c r="I2584" s="21">
        <f>IF(AND(ISNUMBER(E2584),ISNUMBER(H2584)),E2584/H2584-1,"")</f>
        <v>-0.90560260210386456</v>
      </c>
      <c r="L2584"/>
      <c r="M2584"/>
      <c r="N2584" s="2">
        <v>42556</v>
      </c>
      <c r="O2584" s="21">
        <v>208.94999694824219</v>
      </c>
      <c r="P2584" s="21">
        <v>209.08000183105469</v>
      </c>
      <c r="Q2584" s="21">
        <v>207.71000671386719</v>
      </c>
      <c r="R2584" s="21">
        <v>208.41000366210935</v>
      </c>
      <c r="S2584">
        <v>109803700</v>
      </c>
      <c r="T2584" s="16">
        <f>(SP500_Data[[#This Row],[Close]]-R2585)/R2585</f>
        <v>-7.1931903582654862E-3</v>
      </c>
      <c r="U2584" s="21">
        <v>115430500</v>
      </c>
    </row>
    <row r="2585" spans="1:21" x14ac:dyDescent="0.25">
      <c r="A2585" s="2">
        <v>42552</v>
      </c>
      <c r="B2585" s="21">
        <v>51.130001068115234</v>
      </c>
      <c r="C2585" s="21">
        <v>51.720001220703125</v>
      </c>
      <c r="D2585" s="21">
        <v>51.069999694824219</v>
      </c>
      <c r="E2585" s="21">
        <v>51.159999847412109</v>
      </c>
      <c r="F2585" s="16">
        <f>(StockData[[#This Row],[Close]]-E2586)/E2586</f>
        <v>-1.953942132300296E-4</v>
      </c>
      <c r="G2585" s="21">
        <v>21400400</v>
      </c>
      <c r="H2585" s="21">
        <f>IF(ISNUMBER(E2585),MAX($E$2:E2585),"")</f>
        <v>542.07000732421875</v>
      </c>
      <c r="I2585" s="21">
        <f>IF(AND(ISNUMBER(E2585),ISNUMBER(H2585)),E2585/H2585-1,"")</f>
        <v>-0.90562104680915745</v>
      </c>
      <c r="L2585"/>
      <c r="M2585"/>
      <c r="N2585" s="2">
        <v>42552</v>
      </c>
      <c r="O2585" s="21">
        <v>209.47999572753903</v>
      </c>
      <c r="P2585" s="21">
        <v>210.49000549316409</v>
      </c>
      <c r="Q2585" s="21">
        <v>209.28999328613281</v>
      </c>
      <c r="R2585" s="21">
        <v>209.91999816894531</v>
      </c>
      <c r="S2585">
        <v>106055300</v>
      </c>
      <c r="T2585" s="16">
        <f>(SP500_Data[[#This Row],[Close]]-R2586)/R2586</f>
        <v>2.1004508801812719E-3</v>
      </c>
      <c r="U2585" s="21">
        <v>120062100</v>
      </c>
    </row>
    <row r="2586" spans="1:21" x14ac:dyDescent="0.25">
      <c r="A2586" s="2">
        <v>42551</v>
      </c>
      <c r="B2586" s="21">
        <v>50.720001220703125</v>
      </c>
      <c r="C2586" s="21">
        <v>51.299999237060547</v>
      </c>
      <c r="D2586" s="21">
        <v>50.5</v>
      </c>
      <c r="E2586" s="21">
        <v>51.169998168945313</v>
      </c>
      <c r="F2586" s="16">
        <f>(StockData[[#This Row],[Close]]-E2587)/E2587</f>
        <v>1.2465319390693074E-2</v>
      </c>
      <c r="G2586" s="21">
        <v>28527800</v>
      </c>
      <c r="H2586" s="21">
        <f>IF(ISNUMBER(E2586),MAX($E$2:E2586),"")</f>
        <v>542.07000732421875</v>
      </c>
      <c r="I2586" s="21">
        <f>IF(AND(ISNUMBER(E2586),ISNUMBER(H2586)),E2586/H2586-1,"")</f>
        <v>-0.90560260210386456</v>
      </c>
      <c r="L2586"/>
      <c r="M2586"/>
      <c r="N2586" s="2">
        <v>42551</v>
      </c>
      <c r="O2586" s="21">
        <v>207.21000671386719</v>
      </c>
      <c r="P2586" s="21">
        <v>209.53999328613281</v>
      </c>
      <c r="Q2586" s="21">
        <v>206.55999755859375</v>
      </c>
      <c r="R2586" s="21">
        <v>209.47999572753903</v>
      </c>
      <c r="S2586">
        <v>165021900</v>
      </c>
      <c r="T2586" s="16">
        <f>(SP500_Data[[#This Row],[Close]]-R2587)/R2587</f>
        <v>1.364556283488892E-2</v>
      </c>
      <c r="U2586" s="21">
        <v>114924900</v>
      </c>
    </row>
    <row r="2587" spans="1:21" x14ac:dyDescent="0.25">
      <c r="A2587" s="2">
        <v>42550</v>
      </c>
      <c r="B2587" s="21">
        <v>49.909999847412109</v>
      </c>
      <c r="C2587" s="21">
        <v>50.720001220703125</v>
      </c>
      <c r="D2587" s="21">
        <v>49.799999237060547</v>
      </c>
      <c r="E2587" s="21">
        <v>50.540000915527344</v>
      </c>
      <c r="F2587" s="16">
        <f>(StockData[[#This Row],[Close]]-E2588)/E2588</f>
        <v>2.2249237851396396E-2</v>
      </c>
      <c r="G2587" s="21">
        <v>31304000</v>
      </c>
      <c r="H2587" s="21">
        <f>IF(ISNUMBER(E2587),MAX($E$2:E2587),"")</f>
        <v>542.07000732421875</v>
      </c>
      <c r="I2587" s="21">
        <f>IF(AND(ISNUMBER(E2587),ISNUMBER(H2587)),E2587/H2587-1,"")</f>
        <v>-0.90676480854381836</v>
      </c>
      <c r="L2587"/>
      <c r="M2587"/>
      <c r="N2587" s="2">
        <v>42550</v>
      </c>
      <c r="O2587" s="21">
        <v>204.83999633789065</v>
      </c>
      <c r="P2587" s="21">
        <v>206.92999267578125</v>
      </c>
      <c r="Q2587" s="21">
        <v>204.72000122070313</v>
      </c>
      <c r="R2587" s="21">
        <v>206.66000366210935</v>
      </c>
      <c r="S2587">
        <v>137328600</v>
      </c>
      <c r="T2587" s="16">
        <f>(SP500_Data[[#This Row],[Close]]-R2588)/R2588</f>
        <v>1.7027592351531728E-2</v>
      </c>
      <c r="U2587" s="21">
        <v>77486800</v>
      </c>
    </row>
    <row r="2588" spans="1:21" x14ac:dyDescent="0.25">
      <c r="A2588" s="2">
        <v>42549</v>
      </c>
      <c r="B2588" s="21">
        <v>48.919998168945313</v>
      </c>
      <c r="C2588" s="21">
        <v>49.470001220703125</v>
      </c>
      <c r="D2588" s="21">
        <v>48.669998168945313</v>
      </c>
      <c r="E2588" s="21">
        <v>49.439998626708984</v>
      </c>
      <c r="F2588" s="16">
        <f>(StockData[[#This Row],[Close]]-E2589)/E2589</f>
        <v>2.0854807251059693E-2</v>
      </c>
      <c r="G2588" s="21">
        <v>38140700</v>
      </c>
      <c r="H2588" s="21">
        <f>IF(ISNUMBER(E2588),MAX($E$2:E2588),"")</f>
        <v>542.07000732421875</v>
      </c>
      <c r="I2588" s="21">
        <f>IF(AND(ISNUMBER(E2588),ISNUMBER(H2588)),E2588/H2588-1,"")</f>
        <v>-0.90879407095265041</v>
      </c>
      <c r="L2588"/>
      <c r="M2588"/>
      <c r="N2588" s="2">
        <v>42549</v>
      </c>
      <c r="O2588" s="21">
        <v>201.47999572753903</v>
      </c>
      <c r="P2588" s="21">
        <v>203.22999572753903</v>
      </c>
      <c r="Q2588" s="21">
        <v>201.1199951171875</v>
      </c>
      <c r="R2588" s="21">
        <v>203.19999694824219</v>
      </c>
      <c r="S2588">
        <v>159382400</v>
      </c>
      <c r="T2588" s="16">
        <f>(SP500_Data[[#This Row],[Close]]-R2589)/R2589</f>
        <v>1.8036025724666466E-2</v>
      </c>
      <c r="U2588" s="21">
        <v>96474600</v>
      </c>
    </row>
    <row r="2589" spans="1:21" x14ac:dyDescent="0.25">
      <c r="A2589" s="2">
        <v>42548</v>
      </c>
      <c r="B2589" s="21">
        <v>49.099998474121094</v>
      </c>
      <c r="C2589" s="21">
        <v>49.150001525878906</v>
      </c>
      <c r="D2589" s="21">
        <v>48.040000915527344</v>
      </c>
      <c r="E2589" s="21">
        <v>48.430000305175781</v>
      </c>
      <c r="F2589" s="16">
        <f>(StockData[[#This Row],[Close]]-E2590)/E2590</f>
        <v>-2.8095554373558294E-2</v>
      </c>
      <c r="G2589" s="21">
        <v>50216300</v>
      </c>
      <c r="H2589" s="21">
        <f>IF(ISNUMBER(E2589),MAX($E$2:E2589),"")</f>
        <v>542.07000732421875</v>
      </c>
      <c r="I2589" s="21">
        <f>IF(AND(ISNUMBER(E2589),ISNUMBER(H2589)),E2589/H2589-1,"")</f>
        <v>-0.91065729582745725</v>
      </c>
      <c r="L2589"/>
      <c r="M2589"/>
      <c r="N2589" s="2">
        <v>42548</v>
      </c>
      <c r="O2589" s="21">
        <v>201.58999633789065</v>
      </c>
      <c r="P2589" s="21">
        <v>201.6000061035156</v>
      </c>
      <c r="Q2589" s="21">
        <v>198.6499938964844</v>
      </c>
      <c r="R2589" s="21">
        <v>199.6000061035156</v>
      </c>
      <c r="S2589">
        <v>230775800</v>
      </c>
      <c r="T2589" s="16">
        <f>(SP500_Data[[#This Row],[Close]]-R2590)/R2590</f>
        <v>-1.7909856776553396E-2</v>
      </c>
      <c r="U2589" s="21">
        <v>89586300</v>
      </c>
    </row>
    <row r="2590" spans="1:21" x14ac:dyDescent="0.25">
      <c r="A2590" s="2">
        <v>42545</v>
      </c>
      <c r="B2590" s="21">
        <v>49.810001373291016</v>
      </c>
      <c r="C2590" s="21">
        <v>50.939998626708984</v>
      </c>
      <c r="D2590" s="21">
        <v>49.520000457763672</v>
      </c>
      <c r="E2590" s="21">
        <v>49.830001831054688</v>
      </c>
      <c r="F2590" s="16">
        <f>(StockData[[#This Row],[Close]]-E2591)/E2591</f>
        <v>-4.0069312704132415E-2</v>
      </c>
      <c r="G2590" s="21">
        <v>133503000</v>
      </c>
      <c r="H2590" s="21">
        <f>IF(ISNUMBER(E2590),MAX($E$2:E2590),"")</f>
        <v>542.07000732421875</v>
      </c>
      <c r="I2590" s="21">
        <f>IF(AND(ISNUMBER(E2590),ISNUMBER(H2590)),E2590/H2590-1,"")</f>
        <v>-0.9080746007752265</v>
      </c>
      <c r="L2590"/>
      <c r="M2590"/>
      <c r="N2590" s="2">
        <v>42545</v>
      </c>
      <c r="O2590" s="21">
        <v>203.6300048828125</v>
      </c>
      <c r="P2590" s="21">
        <v>210.8500061035156</v>
      </c>
      <c r="Q2590" s="21">
        <v>202.72000122070313</v>
      </c>
      <c r="R2590" s="21">
        <v>203.24000549316409</v>
      </c>
      <c r="S2590">
        <v>333444400</v>
      </c>
      <c r="T2590" s="16">
        <f>(SP500_Data[[#This Row],[Close]]-R2591)/R2591</f>
        <v>-3.5909075248319815E-2</v>
      </c>
      <c r="U2590" s="21">
        <v>81727000</v>
      </c>
    </row>
    <row r="2591" spans="1:21" x14ac:dyDescent="0.25">
      <c r="A2591" s="2">
        <v>42544</v>
      </c>
      <c r="B2591" s="21">
        <v>51.279998779296875</v>
      </c>
      <c r="C2591" s="21">
        <v>52.060001373291016</v>
      </c>
      <c r="D2591" s="21">
        <v>51.150001525878906</v>
      </c>
      <c r="E2591" s="21">
        <v>51.909999847412109</v>
      </c>
      <c r="F2591" s="16">
        <f>(StockData[[#This Row],[Close]]-E2592)/E2592</f>
        <v>1.8042716977078075E-2</v>
      </c>
      <c r="G2591" s="21">
        <v>29028800</v>
      </c>
      <c r="H2591" s="21">
        <f>IF(ISNUMBER(E2591),MAX($E$2:E2591),"")</f>
        <v>542.07000732421875</v>
      </c>
      <c r="I2591" s="21">
        <f>IF(AND(ISNUMBER(E2591),ISNUMBER(H2591)),E2591/H2591-1,"")</f>
        <v>-0.90423746168202201</v>
      </c>
      <c r="L2591"/>
      <c r="M2591"/>
      <c r="N2591" s="2">
        <v>42544</v>
      </c>
      <c r="O2591" s="21">
        <v>209.80999755859375</v>
      </c>
      <c r="P2591" s="21">
        <v>210.8699951171875</v>
      </c>
      <c r="Q2591" s="21">
        <v>209.27000427246097</v>
      </c>
      <c r="R2591" s="21">
        <v>210.80999755859375</v>
      </c>
      <c r="S2591">
        <v>102731400</v>
      </c>
      <c r="T2591" s="16">
        <f>(SP500_Data[[#This Row],[Close]]-R2592)/R2592</f>
        <v>1.3022543851969505E-2</v>
      </c>
      <c r="U2591" s="21">
        <v>77472200</v>
      </c>
    </row>
    <row r="2592" spans="1:21" x14ac:dyDescent="0.25">
      <c r="A2592" s="2">
        <v>42543</v>
      </c>
      <c r="B2592" s="21">
        <v>51.080001831054688</v>
      </c>
      <c r="C2592" s="21">
        <v>51.459999084472656</v>
      </c>
      <c r="D2592" s="21">
        <v>50.950000762939453</v>
      </c>
      <c r="E2592" s="21">
        <v>50.990001678466797</v>
      </c>
      <c r="F2592" s="16">
        <f>(StockData[[#This Row],[Close]]-E2593)/E2593</f>
        <v>-3.9069535770183969E-3</v>
      </c>
      <c r="G2592" s="21">
        <v>28816800</v>
      </c>
      <c r="H2592" s="21">
        <f>IF(ISNUMBER(E2592),MAX($E$2:E2592),"")</f>
        <v>542.07000732421875</v>
      </c>
      <c r="I2592" s="21">
        <f>IF(AND(ISNUMBER(E2592),ISNUMBER(H2592)),E2592/H2592-1,"")</f>
        <v>-0.9059346560600815</v>
      </c>
      <c r="L2592"/>
      <c r="M2592"/>
      <c r="N2592" s="2">
        <v>42543</v>
      </c>
      <c r="O2592" s="21">
        <v>208.6499938964844</v>
      </c>
      <c r="P2592" s="21">
        <v>209.5</v>
      </c>
      <c r="Q2592" s="21">
        <v>207.92999267578125</v>
      </c>
      <c r="R2592" s="21">
        <v>208.1000061035156</v>
      </c>
      <c r="S2592">
        <v>95560500</v>
      </c>
      <c r="T2592" s="16">
        <f>(SP500_Data[[#This Row],[Close]]-R2593)/R2593</f>
        <v>-1.6311472553653824E-3</v>
      </c>
      <c r="U2592" s="21">
        <v>74374900</v>
      </c>
    </row>
    <row r="2593" spans="1:21" x14ac:dyDescent="0.25">
      <c r="A2593" s="2">
        <v>42542</v>
      </c>
      <c r="B2593" s="21">
        <v>50.200000762939453</v>
      </c>
      <c r="C2593" s="21">
        <v>51.430000305175781</v>
      </c>
      <c r="D2593" s="21">
        <v>50.159999847412109</v>
      </c>
      <c r="E2593" s="21">
        <v>51.189998626708984</v>
      </c>
      <c r="F2593" s="16">
        <f>(StockData[[#This Row],[Close]]-E2594)/E2594</f>
        <v>2.236866264651767E-2</v>
      </c>
      <c r="G2593" s="21">
        <v>34097800</v>
      </c>
      <c r="H2593" s="21">
        <f>IF(ISNUMBER(E2593),MAX($E$2:E2593),"")</f>
        <v>542.07000732421875</v>
      </c>
      <c r="I2593" s="21">
        <f>IF(AND(ISNUMBER(E2593),ISNUMBER(H2593)),E2593/H2593-1,"")</f>
        <v>-0.90556570565600092</v>
      </c>
      <c r="L2593"/>
      <c r="M2593"/>
      <c r="N2593" s="2">
        <v>42542</v>
      </c>
      <c r="O2593" s="21">
        <v>208.30000305175781</v>
      </c>
      <c r="P2593" s="21">
        <v>208.91999816894531</v>
      </c>
      <c r="Q2593" s="21">
        <v>207.77999877929688</v>
      </c>
      <c r="R2593" s="21">
        <v>208.44000244140625</v>
      </c>
      <c r="S2593">
        <v>72461700</v>
      </c>
      <c r="T2593" s="16">
        <f>(SP500_Data[[#This Row],[Close]]-R2594)/R2594</f>
        <v>2.8385678160472E-3</v>
      </c>
      <c r="U2593" s="21">
        <v>89315000</v>
      </c>
    </row>
    <row r="2594" spans="1:21" x14ac:dyDescent="0.25">
      <c r="A2594" s="2">
        <v>42541</v>
      </c>
      <c r="B2594" s="21">
        <v>50.639999389648438</v>
      </c>
      <c r="C2594" s="21">
        <v>50.830001831054688</v>
      </c>
      <c r="D2594" s="21">
        <v>50.029998779296875</v>
      </c>
      <c r="E2594" s="21">
        <v>50.069999694824219</v>
      </c>
      <c r="F2594" s="16">
        <f>(StockData[[#This Row],[Close]]-E2595)/E2595</f>
        <v>-1.1969154600552959E-3</v>
      </c>
      <c r="G2594" s="21">
        <v>35607900</v>
      </c>
      <c r="H2594" s="21">
        <f>IF(ISNUMBER(E2594),MAX($E$2:E2594),"")</f>
        <v>542.07000732421875</v>
      </c>
      <c r="I2594" s="21">
        <f>IF(AND(ISNUMBER(E2594),ISNUMBER(H2594)),E2594/H2594-1,"")</f>
        <v>-0.90763185747541875</v>
      </c>
      <c r="L2594"/>
      <c r="M2594"/>
      <c r="N2594" s="2">
        <v>42541</v>
      </c>
      <c r="O2594" s="21">
        <v>208.82000732421875</v>
      </c>
      <c r="P2594" s="21">
        <v>209.61000061035156</v>
      </c>
      <c r="Q2594" s="21">
        <v>207.75</v>
      </c>
      <c r="R2594" s="21">
        <v>207.8500061035156</v>
      </c>
      <c r="S2594">
        <v>82789600</v>
      </c>
      <c r="T2594" s="16">
        <f>(SP500_Data[[#This Row],[Close]]-R2595)/R2595</f>
        <v>6.4400629650383156E-3</v>
      </c>
      <c r="U2594" s="21">
        <v>67619200</v>
      </c>
    </row>
    <row r="2595" spans="1:21" x14ac:dyDescent="0.25">
      <c r="A2595" s="2">
        <v>42538</v>
      </c>
      <c r="B2595" s="21">
        <v>50.409999847412109</v>
      </c>
      <c r="C2595" s="21">
        <v>50.430000305175781</v>
      </c>
      <c r="D2595" s="21">
        <v>49.819999694824219</v>
      </c>
      <c r="E2595" s="21">
        <v>50.130001068115234</v>
      </c>
      <c r="F2595" s="16">
        <f>(StockData[[#This Row],[Close]]-E2596)/E2596</f>
        <v>-5.1597206724041814E-3</v>
      </c>
      <c r="G2595" s="21">
        <v>45710500</v>
      </c>
      <c r="H2595" s="21">
        <f>IF(ISNUMBER(E2595),MAX($E$2:E2595),"")</f>
        <v>542.07000732421875</v>
      </c>
      <c r="I2595" s="21">
        <f>IF(AND(ISNUMBER(E2595),ISNUMBER(H2595)),E2595/H2595-1,"")</f>
        <v>-0.90752116813182793</v>
      </c>
      <c r="L2595"/>
      <c r="M2595"/>
      <c r="N2595" s="2">
        <v>42538</v>
      </c>
      <c r="O2595" s="21">
        <v>207.16999816894531</v>
      </c>
      <c r="P2595" s="21">
        <v>207.19999694824219</v>
      </c>
      <c r="Q2595" s="21">
        <v>205.75</v>
      </c>
      <c r="R2595" s="21">
        <v>206.52000427246097</v>
      </c>
      <c r="S2595">
        <v>117055700</v>
      </c>
      <c r="T2595" s="16">
        <f>(SP500_Data[[#This Row],[Close]]-R2596)/R2596</f>
        <v>-8.8783936654895888E-3</v>
      </c>
      <c r="U2595" s="21">
        <v>92243800</v>
      </c>
    </row>
    <row r="2596" spans="1:21" x14ac:dyDescent="0.25">
      <c r="A2596" s="2">
        <v>42537</v>
      </c>
      <c r="B2596" s="21">
        <v>49.520000457763672</v>
      </c>
      <c r="C2596" s="21">
        <v>50.470001220703125</v>
      </c>
      <c r="D2596" s="21">
        <v>49.509998321533203</v>
      </c>
      <c r="E2596" s="21">
        <v>50.389999389648438</v>
      </c>
      <c r="F2596" s="16">
        <f>(StockData[[#This Row],[Close]]-E2597)/E2597</f>
        <v>1.408735726072639E-2</v>
      </c>
      <c r="G2596" s="21">
        <v>31188600</v>
      </c>
      <c r="H2596" s="21">
        <f>IF(ISNUMBER(E2596),MAX($E$2:E2596),"")</f>
        <v>542.07000732421875</v>
      </c>
      <c r="I2596" s="21">
        <f>IF(AND(ISNUMBER(E2596),ISNUMBER(H2596)),E2596/H2596-1,"")</f>
        <v>-0.90704152838415653</v>
      </c>
      <c r="L2596"/>
      <c r="M2596"/>
      <c r="N2596" s="2">
        <v>42537</v>
      </c>
      <c r="O2596" s="21">
        <v>207.75</v>
      </c>
      <c r="P2596" s="21">
        <v>208.57000732421875</v>
      </c>
      <c r="Q2596" s="21">
        <v>205.58999633789065</v>
      </c>
      <c r="R2596" s="21">
        <v>208.3699951171875</v>
      </c>
      <c r="S2596">
        <v>149533100</v>
      </c>
      <c r="T2596" s="16">
        <f>(SP500_Data[[#This Row],[Close]]-R2597)/R2597</f>
        <v>2.9843326940433212E-3</v>
      </c>
      <c r="U2596" s="21">
        <v>106422100</v>
      </c>
    </row>
    <row r="2597" spans="1:21" x14ac:dyDescent="0.25">
      <c r="A2597" s="2">
        <v>42536</v>
      </c>
      <c r="B2597" s="21">
        <v>49.779998779296875</v>
      </c>
      <c r="C2597" s="21">
        <v>50.119998931884766</v>
      </c>
      <c r="D2597" s="21">
        <v>49.689998626708984</v>
      </c>
      <c r="E2597" s="21">
        <v>49.689998626708984</v>
      </c>
      <c r="F2597" s="16">
        <f>(StockData[[#This Row],[Close]]-E2598)/E2598</f>
        <v>-2.8096166807373337E-3</v>
      </c>
      <c r="G2597" s="21">
        <v>33757600</v>
      </c>
      <c r="H2597" s="21">
        <f>IF(ISNUMBER(E2597),MAX($E$2:E2597),"")</f>
        <v>542.07000732421875</v>
      </c>
      <c r="I2597" s="21">
        <f>IF(AND(ISNUMBER(E2597),ISNUMBER(H2597)),E2597/H2597-1,"")</f>
        <v>-0.9083328759102719</v>
      </c>
      <c r="L2597"/>
      <c r="M2597"/>
      <c r="N2597" s="2">
        <v>42536</v>
      </c>
      <c r="O2597" s="21">
        <v>208.03999328613281</v>
      </c>
      <c r="P2597" s="21">
        <v>209.36000061035156</v>
      </c>
      <c r="Q2597" s="21">
        <v>207.52999877929688</v>
      </c>
      <c r="R2597" s="21">
        <v>207.75</v>
      </c>
      <c r="S2597">
        <v>109124500</v>
      </c>
      <c r="T2597" s="16">
        <f>(SP500_Data[[#This Row],[Close]]-R2598)/R2598</f>
        <v>-1.3939304724643173E-3</v>
      </c>
      <c r="U2597" s="21">
        <v>62188000</v>
      </c>
    </row>
    <row r="2598" spans="1:21" x14ac:dyDescent="0.25">
      <c r="A2598" s="2">
        <v>42535</v>
      </c>
      <c r="B2598" s="21">
        <v>49.900001525878906</v>
      </c>
      <c r="C2598" s="21">
        <v>50.099998474121094</v>
      </c>
      <c r="D2598" s="21">
        <v>49.569999694824219</v>
      </c>
      <c r="E2598" s="21">
        <v>49.830001831054688</v>
      </c>
      <c r="F2598" s="16">
        <f>(StockData[[#This Row],[Close]]-E2599)/E2599</f>
        <v>-6.1826398557505765E-3</v>
      </c>
      <c r="G2598" s="21">
        <v>42577100</v>
      </c>
      <c r="H2598" s="21">
        <f>IF(ISNUMBER(E2598),MAX($E$2:E2598),"")</f>
        <v>542.07000732421875</v>
      </c>
      <c r="I2598" s="21">
        <f>IF(AND(ISNUMBER(E2598),ISNUMBER(H2598)),E2598/H2598-1,"")</f>
        <v>-0.9080746007752265</v>
      </c>
      <c r="L2598"/>
      <c r="M2598"/>
      <c r="N2598" s="2">
        <v>42535</v>
      </c>
      <c r="O2598" s="21">
        <v>208</v>
      </c>
      <c r="P2598" s="21">
        <v>208.74000549316409</v>
      </c>
      <c r="Q2598" s="21">
        <v>206.91999816894531</v>
      </c>
      <c r="R2598" s="21">
        <v>208.03999328613281</v>
      </c>
      <c r="S2598">
        <v>125059300</v>
      </c>
      <c r="T2598" s="16">
        <f>(SP500_Data[[#This Row],[Close]]-R2599)/R2599</f>
        <v>-1.966916133902263E-3</v>
      </c>
      <c r="U2598" s="21">
        <v>142424100</v>
      </c>
    </row>
    <row r="2599" spans="1:21" x14ac:dyDescent="0.25">
      <c r="A2599" s="2">
        <v>42534</v>
      </c>
      <c r="B2599" s="21">
        <v>49.580001831054688</v>
      </c>
      <c r="C2599" s="21">
        <v>50.720001220703125</v>
      </c>
      <c r="D2599" s="21">
        <v>49.060001373291016</v>
      </c>
      <c r="E2599" s="21">
        <v>50.139999389648438</v>
      </c>
      <c r="F2599" s="16">
        <f>(StockData[[#This Row],[Close]]-E2600)/E2600</f>
        <v>-2.6029529225005118E-2</v>
      </c>
      <c r="G2599" s="21">
        <v>83217800</v>
      </c>
      <c r="H2599" s="21">
        <f>IF(ISNUMBER(E2599),MAX($E$2:E2599),"")</f>
        <v>542.07000732421875</v>
      </c>
      <c r="I2599" s="21">
        <f>IF(AND(ISNUMBER(E2599),ISNUMBER(H2599)),E2599/H2599-1,"")</f>
        <v>-0.90750272342653504</v>
      </c>
      <c r="L2599"/>
      <c r="M2599"/>
      <c r="N2599" s="2">
        <v>42534</v>
      </c>
      <c r="O2599" s="21">
        <v>209.36000061035156</v>
      </c>
      <c r="P2599" s="21">
        <v>210.3699951171875</v>
      </c>
      <c r="Q2599" s="21">
        <v>208.3500061035156</v>
      </c>
      <c r="R2599" s="21">
        <v>208.44999694824219</v>
      </c>
      <c r="S2599">
        <v>117751200</v>
      </c>
      <c r="T2599" s="16">
        <f>(SP500_Data[[#This Row],[Close]]-R2600)/R2600</f>
        <v>-7.7117642666440431E-3</v>
      </c>
      <c r="U2599" s="21">
        <v>97216200</v>
      </c>
    </row>
    <row r="2600" spans="1:21" x14ac:dyDescent="0.25">
      <c r="A2600" s="2">
        <v>42531</v>
      </c>
      <c r="B2600" s="21">
        <v>51.049999237060547</v>
      </c>
      <c r="C2600" s="21">
        <v>52.049999237060547</v>
      </c>
      <c r="D2600" s="21">
        <v>51.040000915527344</v>
      </c>
      <c r="E2600" s="21">
        <v>51.479999542236328</v>
      </c>
      <c r="F2600" s="16">
        <f>(StockData[[#This Row],[Close]]-E2601)/E2601</f>
        <v>-2.7121153147092055E-3</v>
      </c>
      <c r="G2600" s="21">
        <v>25833200</v>
      </c>
      <c r="H2600" s="21">
        <f>IF(ISNUMBER(E2600),MAX($E$2:E2600),"")</f>
        <v>542.07000732421875</v>
      </c>
      <c r="I2600" s="21">
        <f>IF(AND(ISNUMBER(E2600),ISNUMBER(H2600)),E2600/H2600-1,"")</f>
        <v>-0.90503071771789523</v>
      </c>
      <c r="L2600"/>
      <c r="M2600"/>
      <c r="N2600" s="2">
        <v>42531</v>
      </c>
      <c r="O2600" s="21">
        <v>210.46000671386719</v>
      </c>
      <c r="P2600" s="21">
        <v>210.86000061035156</v>
      </c>
      <c r="Q2600" s="21">
        <v>209.42999267578125</v>
      </c>
      <c r="R2600" s="21">
        <v>210.07000732421875</v>
      </c>
      <c r="S2600">
        <v>113829200</v>
      </c>
      <c r="T2600" s="16">
        <f>(SP500_Data[[#This Row],[Close]]-R2601)/R2601</f>
        <v>-9.4775296561772082E-3</v>
      </c>
      <c r="U2600" s="21">
        <v>77329400</v>
      </c>
    </row>
    <row r="2601" spans="1:21" x14ac:dyDescent="0.25">
      <c r="A2601" s="2">
        <v>42530</v>
      </c>
      <c r="B2601" s="21">
        <v>52</v>
      </c>
      <c r="C2601" s="21">
        <v>52</v>
      </c>
      <c r="D2601" s="21">
        <v>51.490001678466797</v>
      </c>
      <c r="E2601" s="21">
        <v>51.619998931884766</v>
      </c>
      <c r="F2601" s="16">
        <f>(StockData[[#This Row],[Close]]-E2602)/E2602</f>
        <v>-8.0707528104070562E-3</v>
      </c>
      <c r="G2601" s="21">
        <v>20305700</v>
      </c>
      <c r="H2601" s="21">
        <f>IF(ISNUMBER(E2601),MAX($E$2:E2601),"")</f>
        <v>542.07000732421875</v>
      </c>
      <c r="I2601" s="21">
        <f>IF(AND(ISNUMBER(E2601),ISNUMBER(H2601)),E2601/H2601-1,"")</f>
        <v>-0.90477244962012771</v>
      </c>
      <c r="L2601"/>
      <c r="M2601"/>
      <c r="N2601" s="2">
        <v>42530</v>
      </c>
      <c r="O2601" s="21">
        <v>211.50999450683591</v>
      </c>
      <c r="P2601" s="21">
        <v>212.22000122070313</v>
      </c>
      <c r="Q2601" s="21">
        <v>211.19000244140625</v>
      </c>
      <c r="R2601" s="21">
        <v>212.08000183105469</v>
      </c>
      <c r="S2601">
        <v>73786900</v>
      </c>
      <c r="T2601" s="16">
        <f>(SP500_Data[[#This Row],[Close]]-R2602)/R2602</f>
        <v>-1.3655096896941202E-3</v>
      </c>
      <c r="U2601" s="21">
        <v>75864200</v>
      </c>
    </row>
    <row r="2602" spans="1:21" x14ac:dyDescent="0.25">
      <c r="A2602" s="2">
        <v>42529</v>
      </c>
      <c r="B2602" s="21">
        <v>52.020000457763672</v>
      </c>
      <c r="C2602" s="21">
        <v>52.439998626708984</v>
      </c>
      <c r="D2602" s="21">
        <v>51.869998931884766</v>
      </c>
      <c r="E2602" s="21">
        <v>52.040000915527344</v>
      </c>
      <c r="F2602" s="16">
        <f>(StockData[[#This Row],[Close]]-E2603)/E2603</f>
        <v>-1.1515846516493037E-3</v>
      </c>
      <c r="G2602" s="21">
        <v>21149400</v>
      </c>
      <c r="H2602" s="21">
        <f>IF(ISNUMBER(E2602),MAX($E$2:E2602),"")</f>
        <v>542.07000732421875</v>
      </c>
      <c r="I2602" s="21">
        <f>IF(AND(ISNUMBER(E2602),ISNUMBER(H2602)),E2602/H2602-1,"")</f>
        <v>-0.90399763828954738</v>
      </c>
      <c r="L2602"/>
      <c r="M2602"/>
      <c r="N2602" s="2">
        <v>42529</v>
      </c>
      <c r="O2602" s="21">
        <v>211.83999633789065</v>
      </c>
      <c r="P2602" s="21">
        <v>212.52000427246097</v>
      </c>
      <c r="Q2602" s="21">
        <v>211.69000244140625</v>
      </c>
      <c r="R2602" s="21">
        <v>212.3699951171875</v>
      </c>
      <c r="S2602">
        <v>66170900</v>
      </c>
      <c r="T2602" s="16">
        <f>(SP500_Data[[#This Row],[Close]]-R2603)/R2603</f>
        <v>3.2596488344701015E-3</v>
      </c>
      <c r="U2602" s="21">
        <v>66166500</v>
      </c>
    </row>
    <row r="2603" spans="1:21" x14ac:dyDescent="0.25">
      <c r="A2603" s="2">
        <v>42528</v>
      </c>
      <c r="B2603" s="21">
        <v>52.240001678466797</v>
      </c>
      <c r="C2603" s="21">
        <v>52.729999542236328</v>
      </c>
      <c r="D2603" s="21">
        <v>52.099998474121094</v>
      </c>
      <c r="E2603" s="21">
        <v>52.099998474121094</v>
      </c>
      <c r="F2603" s="16">
        <f>(StockData[[#This Row],[Close]]-E2604)/E2604</f>
        <v>-5.7553411431812522E-4</v>
      </c>
      <c r="G2603" s="21">
        <v>20866800</v>
      </c>
      <c r="H2603" s="21">
        <f>IF(ISNUMBER(E2603),MAX($E$2:E2603),"")</f>
        <v>542.07000732421875</v>
      </c>
      <c r="I2603" s="21">
        <f>IF(AND(ISNUMBER(E2603),ISNUMBER(H2603)),E2603/H2603-1,"")</f>
        <v>-0.90388695598323443</v>
      </c>
      <c r="L2603"/>
      <c r="M2603"/>
      <c r="N2603" s="2">
        <v>42528</v>
      </c>
      <c r="O2603" s="21">
        <v>211.52999877929688</v>
      </c>
      <c r="P2603" s="21">
        <v>212.33999633789065</v>
      </c>
      <c r="Q2603" s="21">
        <v>211.5</v>
      </c>
      <c r="R2603" s="21">
        <v>211.67999267578125</v>
      </c>
      <c r="S2603">
        <v>60974800</v>
      </c>
      <c r="T2603" s="16">
        <f>(SP500_Data[[#This Row],[Close]]-R2604)/R2604</f>
        <v>1.5613274792338149E-3</v>
      </c>
      <c r="U2603" s="21">
        <v>99251700</v>
      </c>
    </row>
    <row r="2604" spans="1:21" x14ac:dyDescent="0.25">
      <c r="A2604" s="2">
        <v>42527</v>
      </c>
      <c r="B2604" s="21">
        <v>51.990001678466797</v>
      </c>
      <c r="C2604" s="21">
        <v>52.349998474121094</v>
      </c>
      <c r="D2604" s="21">
        <v>51.889999389648438</v>
      </c>
      <c r="E2604" s="21">
        <v>52.130001068115234</v>
      </c>
      <c r="F2604" s="16">
        <f>(StockData[[#This Row],[Close]]-E2605)/E2605</f>
        <v>6.5649767634190946E-3</v>
      </c>
      <c r="G2604" s="21">
        <v>18243300</v>
      </c>
      <c r="H2604" s="21">
        <f>IF(ISNUMBER(E2604),MAX($E$2:E2604),"")</f>
        <v>542.07000732421875</v>
      </c>
      <c r="I2604" s="21">
        <f>IF(AND(ISNUMBER(E2604),ISNUMBER(H2604)),E2604/H2604-1,"")</f>
        <v>-0.90383160779280003</v>
      </c>
      <c r="L2604"/>
      <c r="M2604"/>
      <c r="N2604" s="2">
        <v>42527</v>
      </c>
      <c r="O2604" s="21">
        <v>210.69999694824219</v>
      </c>
      <c r="P2604" s="21">
        <v>211.77000427246097</v>
      </c>
      <c r="Q2604" s="21">
        <v>210.50999450683591</v>
      </c>
      <c r="R2604" s="21">
        <v>211.3500061035156</v>
      </c>
      <c r="S2604">
        <v>64887000</v>
      </c>
      <c r="T2604" s="16">
        <f>(SP500_Data[[#This Row],[Close]]-R2605)/R2605</f>
        <v>5.0884883509142815E-3</v>
      </c>
      <c r="U2604" s="21">
        <v>85695000</v>
      </c>
    </row>
    <row r="2605" spans="1:21" x14ac:dyDescent="0.25">
      <c r="A2605" s="2">
        <v>42524</v>
      </c>
      <c r="B2605" s="21">
        <v>52.380001068115234</v>
      </c>
      <c r="C2605" s="21">
        <v>52.419998168945313</v>
      </c>
      <c r="D2605" s="21">
        <v>51.599998474121094</v>
      </c>
      <c r="E2605" s="21">
        <v>51.790000915527344</v>
      </c>
      <c r="F2605" s="16">
        <f>(StockData[[#This Row],[Close]]-E2606)/E2606</f>
        <v>-1.3147839800449463E-2</v>
      </c>
      <c r="G2605" s="21">
        <v>23368300</v>
      </c>
      <c r="H2605" s="21">
        <f>IF(ISNUMBER(E2605),MAX($E$2:E2605),"")</f>
        <v>542.07000732421875</v>
      </c>
      <c r="I2605" s="21">
        <f>IF(AND(ISNUMBER(E2605),ISNUMBER(H2605)),E2605/H2605-1,"")</f>
        <v>-0.90445883333192589</v>
      </c>
      <c r="L2605"/>
      <c r="M2605"/>
      <c r="N2605" s="2">
        <v>42524</v>
      </c>
      <c r="O2605" s="21">
        <v>210.25</v>
      </c>
      <c r="P2605" s="21">
        <v>210.69000244140625</v>
      </c>
      <c r="Q2605" s="21">
        <v>208.86000061035156</v>
      </c>
      <c r="R2605" s="21">
        <v>210.27999877929688</v>
      </c>
      <c r="S2605">
        <v>101757100</v>
      </c>
      <c r="T2605" s="16">
        <f>(SP500_Data[[#This Row],[Close]]-R2606)/R2606</f>
        <v>-2.9870791895759375E-3</v>
      </c>
      <c r="U2605" s="21">
        <v>81100300</v>
      </c>
    </row>
    <row r="2606" spans="1:21" x14ac:dyDescent="0.25">
      <c r="A2606" s="2">
        <v>42523</v>
      </c>
      <c r="B2606" s="21">
        <v>52.639999389648438</v>
      </c>
      <c r="C2606" s="21">
        <v>52.740001678466797</v>
      </c>
      <c r="D2606" s="21">
        <v>51.840000152587891</v>
      </c>
      <c r="E2606" s="21">
        <v>52.479999542236328</v>
      </c>
      <c r="F2606" s="16">
        <f>(StockData[[#This Row],[Close]]-E2607)/E2607</f>
        <v>-7.0009260656070209E-3</v>
      </c>
      <c r="G2606" s="21">
        <v>22840800</v>
      </c>
      <c r="H2606" s="21">
        <f>IF(ISNUMBER(E2606),MAX($E$2:E2606),"")</f>
        <v>542.07000732421875</v>
      </c>
      <c r="I2606" s="21">
        <f>IF(AND(ISNUMBER(E2606),ISNUMBER(H2606)),E2606/H2606-1,"")</f>
        <v>-0.90318593754838128</v>
      </c>
      <c r="L2606"/>
      <c r="M2606"/>
      <c r="N2606" s="2">
        <v>42523</v>
      </c>
      <c r="O2606" s="21">
        <v>209.80000305175781</v>
      </c>
      <c r="P2606" s="21">
        <v>210.92999267578125</v>
      </c>
      <c r="Q2606" s="21">
        <v>209.24000549316409</v>
      </c>
      <c r="R2606" s="21">
        <v>210.91000366210935</v>
      </c>
      <c r="S2606">
        <v>63044700</v>
      </c>
      <c r="T2606" s="16">
        <f>(SP500_Data[[#This Row],[Close]]-R2607)/R2607</f>
        <v>3.0437027471549886E-3</v>
      </c>
      <c r="U2606" s="21">
        <v>88316100</v>
      </c>
    </row>
    <row r="2607" spans="1:21" x14ac:dyDescent="0.25">
      <c r="A2607" s="2">
        <v>42522</v>
      </c>
      <c r="B2607" s="21">
        <v>52.439998626708984</v>
      </c>
      <c r="C2607" s="21">
        <v>52.950000762939453</v>
      </c>
      <c r="D2607" s="21">
        <v>52.439998626708984</v>
      </c>
      <c r="E2607" s="21">
        <v>52.849998474121094</v>
      </c>
      <c r="F2607" s="16">
        <f>(StockData[[#This Row],[Close]]-E2608)/E2608</f>
        <v>-2.8302174694133254E-3</v>
      </c>
      <c r="G2607" s="21">
        <v>25324800</v>
      </c>
      <c r="H2607" s="21">
        <f>IF(ISNUMBER(E2607),MAX($E$2:E2607),"")</f>
        <v>542.07000732421875</v>
      </c>
      <c r="I2607" s="21">
        <f>IF(AND(ISNUMBER(E2607),ISNUMBER(H2607)),E2607/H2607-1,"")</f>
        <v>-0.90250337085609889</v>
      </c>
      <c r="L2607"/>
      <c r="M2607"/>
      <c r="N2607" s="2">
        <v>42522</v>
      </c>
      <c r="O2607" s="21">
        <v>209.1199951171875</v>
      </c>
      <c r="P2607" s="21">
        <v>210.47999572753903</v>
      </c>
      <c r="Q2607" s="21">
        <v>208.88999938964844</v>
      </c>
      <c r="R2607" s="21">
        <v>210.27000427246097</v>
      </c>
      <c r="S2607">
        <v>69936200</v>
      </c>
      <c r="T2607" s="16">
        <f>(SP500_Data[[#This Row],[Close]]-R2608)/R2608</f>
        <v>2.0492181761092906E-3</v>
      </c>
      <c r="U2607" s="21">
        <v>82531000</v>
      </c>
    </row>
    <row r="2608" spans="1:21" x14ac:dyDescent="0.25">
      <c r="A2608" s="2">
        <v>42521</v>
      </c>
      <c r="B2608" s="21">
        <v>52.259998321533203</v>
      </c>
      <c r="C2608" s="21">
        <v>53</v>
      </c>
      <c r="D2608" s="21">
        <v>52.080001831054688</v>
      </c>
      <c r="E2608" s="21">
        <v>53</v>
      </c>
      <c r="F2608" s="16">
        <f>(StockData[[#This Row],[Close]]-E2609)/E2609</f>
        <v>1.2996947804704414E-2</v>
      </c>
      <c r="G2608" s="21">
        <v>37653100</v>
      </c>
      <c r="H2608" s="21">
        <f>IF(ISNUMBER(E2608),MAX($E$2:E2608),"")</f>
        <v>542.07000732421875</v>
      </c>
      <c r="I2608" s="21">
        <f>IF(AND(ISNUMBER(E2608),ISNUMBER(H2608)),E2608/H2608-1,"")</f>
        <v>-0.90222665101576072</v>
      </c>
      <c r="L2608"/>
      <c r="M2608"/>
      <c r="N2608" s="2">
        <v>42521</v>
      </c>
      <c r="O2608" s="21">
        <v>210.55999755859375</v>
      </c>
      <c r="P2608" s="21">
        <v>210.69000244140625</v>
      </c>
      <c r="Q2608" s="21">
        <v>209.17999267578125</v>
      </c>
      <c r="R2608" s="21">
        <v>209.83999633789065</v>
      </c>
      <c r="S2608">
        <v>109879400</v>
      </c>
      <c r="T2608" s="16">
        <f>(SP500_Data[[#This Row],[Close]]-R2609)/R2609</f>
        <v>-1.9026310160862496E-3</v>
      </c>
      <c r="U2608" s="21">
        <v>75761600</v>
      </c>
    </row>
    <row r="2609" spans="1:21" x14ac:dyDescent="0.25">
      <c r="A2609" s="2">
        <v>42517</v>
      </c>
      <c r="B2609" s="21">
        <v>51.919998168945313</v>
      </c>
      <c r="C2609" s="21">
        <v>52.319999694824219</v>
      </c>
      <c r="D2609" s="21">
        <v>51.770000457763672</v>
      </c>
      <c r="E2609" s="21">
        <v>52.319999694824219</v>
      </c>
      <c r="F2609" s="16">
        <f>(StockData[[#This Row],[Close]]-E2610)/E2610</f>
        <v>8.2867664334866468E-3</v>
      </c>
      <c r="G2609" s="21">
        <v>17721400</v>
      </c>
      <c r="H2609" s="21">
        <f>IF(ISNUMBER(E2609),MAX($E$2:E2609),"")</f>
        <v>542.07000732421875</v>
      </c>
      <c r="I2609" s="21">
        <f>IF(AND(ISNUMBER(E2609),ISNUMBER(H2609)),E2609/H2609-1,"")</f>
        <v>-0.90348110209401244</v>
      </c>
      <c r="L2609"/>
      <c r="M2609"/>
      <c r="N2609" s="2">
        <v>42517</v>
      </c>
      <c r="O2609" s="21">
        <v>209.52999877929688</v>
      </c>
      <c r="P2609" s="21">
        <v>210.25</v>
      </c>
      <c r="Q2609" s="21">
        <v>209.47000122070313</v>
      </c>
      <c r="R2609" s="21">
        <v>210.24000549316409</v>
      </c>
      <c r="S2609">
        <v>64211200</v>
      </c>
      <c r="T2609" s="16">
        <f>(SP500_Data[[#This Row],[Close]]-R2610)/R2610</f>
        <v>4.2992699484944788E-3</v>
      </c>
      <c r="U2609" s="21">
        <v>65212900</v>
      </c>
    </row>
    <row r="2610" spans="1:21" x14ac:dyDescent="0.25">
      <c r="A2610" s="2">
        <v>42516</v>
      </c>
      <c r="B2610" s="21">
        <v>51.930000305175781</v>
      </c>
      <c r="C2610" s="21">
        <v>51.979999542236328</v>
      </c>
      <c r="D2610" s="21">
        <v>51.360000610351563</v>
      </c>
      <c r="E2610" s="21">
        <v>51.889999389648438</v>
      </c>
      <c r="F2610" s="16">
        <f>(StockData[[#This Row],[Close]]-E2611)/E2611</f>
        <v>-4.4128846306561286E-3</v>
      </c>
      <c r="G2610" s="21">
        <v>24335200</v>
      </c>
      <c r="H2610" s="21">
        <f>IF(ISNUMBER(E2610),MAX($E$2:E2610),"")</f>
        <v>542.07000732421875</v>
      </c>
      <c r="I2610" s="21">
        <f>IF(AND(ISNUMBER(E2610),ISNUMBER(H2610)),E2610/H2610-1,"")</f>
        <v>-0.90427435812988566</v>
      </c>
      <c r="L2610"/>
      <c r="M2610"/>
      <c r="N2610" s="2">
        <v>42516</v>
      </c>
      <c r="O2610" s="21">
        <v>209.44000244140625</v>
      </c>
      <c r="P2610" s="21">
        <v>209.71000671386719</v>
      </c>
      <c r="Q2610" s="21">
        <v>208.97000122070313</v>
      </c>
      <c r="R2610" s="21">
        <v>209.33999633789065</v>
      </c>
      <c r="S2610">
        <v>55280700</v>
      </c>
      <c r="T2610" s="16">
        <f>(SP500_Data[[#This Row],[Close]]-R2611)/R2611</f>
        <v>2.8668558363788423E-4</v>
      </c>
      <c r="U2610" s="21">
        <v>96336400</v>
      </c>
    </row>
    <row r="2611" spans="1:21" x14ac:dyDescent="0.25">
      <c r="A2611" s="2">
        <v>42515</v>
      </c>
      <c r="B2611" s="21">
        <v>51.919998168945313</v>
      </c>
      <c r="C2611" s="21">
        <v>52.490001678466797</v>
      </c>
      <c r="D2611" s="21">
        <v>51.790000915527344</v>
      </c>
      <c r="E2611" s="21">
        <v>52.119998931884766</v>
      </c>
      <c r="F2611" s="16">
        <f>(StockData[[#This Row],[Close]]-E2612)/E2612</f>
        <v>1.027328508876325E-2</v>
      </c>
      <c r="G2611" s="21">
        <v>24040200</v>
      </c>
      <c r="H2611" s="21">
        <f>IF(ISNUMBER(E2611),MAX($E$2:E2611),"")</f>
        <v>542.07000732421875</v>
      </c>
      <c r="I2611" s="21">
        <f>IF(AND(ISNUMBER(E2611),ISNUMBER(H2611)),E2611/H2611-1,"")</f>
        <v>-0.90385005953537079</v>
      </c>
      <c r="L2611"/>
      <c r="M2611"/>
      <c r="N2611" s="2">
        <v>42515</v>
      </c>
      <c r="O2611" s="21">
        <v>208.66999816894531</v>
      </c>
      <c r="P2611" s="21">
        <v>209.77000427246097</v>
      </c>
      <c r="Q2611" s="21">
        <v>207.8699951171875</v>
      </c>
      <c r="R2611" s="21">
        <v>209.27999877929688</v>
      </c>
      <c r="S2611">
        <v>76621400</v>
      </c>
      <c r="T2611" s="16">
        <f>(SP500_Data[[#This Row],[Close]]-R2612)/R2612</f>
        <v>6.7831033589743437E-3</v>
      </c>
      <c r="U2611" s="21">
        <v>115350600</v>
      </c>
    </row>
    <row r="2612" spans="1:21" x14ac:dyDescent="0.25">
      <c r="A2612" s="2">
        <v>42514</v>
      </c>
      <c r="B2612" s="21">
        <v>50.700000762939453</v>
      </c>
      <c r="C2612" s="21">
        <v>51.709999084472656</v>
      </c>
      <c r="D2612" s="21">
        <v>50.400001525878906</v>
      </c>
      <c r="E2612" s="21">
        <v>51.590000152587891</v>
      </c>
      <c r="F2612" s="16">
        <f>(StockData[[#This Row],[Close]]-E2613)/E2613</f>
        <v>3.1181319435421739E-2</v>
      </c>
      <c r="G2612" s="21">
        <v>34757900</v>
      </c>
      <c r="H2612" s="21">
        <f>IF(ISNUMBER(E2612),MAX($E$2:E2612),"")</f>
        <v>542.07000732421875</v>
      </c>
      <c r="I2612" s="21">
        <f>IF(AND(ISNUMBER(E2612),ISNUMBER(H2612)),E2612/H2612-1,"")</f>
        <v>-0.90482779077328424</v>
      </c>
      <c r="L2612"/>
      <c r="M2612"/>
      <c r="N2612" s="2">
        <v>42514</v>
      </c>
      <c r="O2612" s="21">
        <v>206.16999816894531</v>
      </c>
      <c r="P2612" s="21">
        <v>208.24000549316409</v>
      </c>
      <c r="Q2612" s="21">
        <v>206.13999938964844</v>
      </c>
      <c r="R2612" s="21">
        <v>207.8699951171875</v>
      </c>
      <c r="S2612">
        <v>93537800</v>
      </c>
      <c r="T2612" s="16">
        <f>(SP500_Data[[#This Row],[Close]]-R2613)/R2613</f>
        <v>1.2962274335038859E-2</v>
      </c>
      <c r="U2612" s="21">
        <v>83757500</v>
      </c>
    </row>
    <row r="2613" spans="1:21" x14ac:dyDescent="0.25">
      <c r="A2613" s="2">
        <v>42513</v>
      </c>
      <c r="B2613" s="21">
        <v>50.599998474121094</v>
      </c>
      <c r="C2613" s="21">
        <v>50.680000305175781</v>
      </c>
      <c r="D2613" s="21">
        <v>49.979999542236328</v>
      </c>
      <c r="E2613" s="21">
        <v>50.029998779296875</v>
      </c>
      <c r="F2613" s="16">
        <f>(StockData[[#This Row],[Close]]-E2614)/E2614</f>
        <v>-1.1655475405714766E-2</v>
      </c>
      <c r="G2613" s="21">
        <v>26118700</v>
      </c>
      <c r="H2613" s="21">
        <f>IF(ISNUMBER(E2613),MAX($E$2:E2613),"")</f>
        <v>542.07000732421875</v>
      </c>
      <c r="I2613" s="21">
        <f>IF(AND(ISNUMBER(E2613),ISNUMBER(H2613)),E2613/H2613-1,"")</f>
        <v>-0.90770565037114603</v>
      </c>
      <c r="L2613"/>
      <c r="M2613"/>
      <c r="N2613" s="2">
        <v>42513</v>
      </c>
      <c r="O2613" s="21">
        <v>205.50999450683591</v>
      </c>
      <c r="P2613" s="21">
        <v>205.83999633789065</v>
      </c>
      <c r="Q2613" s="21">
        <v>204.99000549316409</v>
      </c>
      <c r="R2613" s="21">
        <v>205.21000671386719</v>
      </c>
      <c r="S2613">
        <v>58682600</v>
      </c>
      <c r="T2613" s="16">
        <f>(SP500_Data[[#This Row],[Close]]-R2614)/R2614</f>
        <v>-1.3625907431600998E-3</v>
      </c>
      <c r="U2613" s="21">
        <v>95040600</v>
      </c>
    </row>
    <row r="2614" spans="1:21" x14ac:dyDescent="0.25">
      <c r="A2614" s="2">
        <v>42510</v>
      </c>
      <c r="B2614" s="21">
        <v>50.479999542236328</v>
      </c>
      <c r="C2614" s="21">
        <v>51.220001220703125</v>
      </c>
      <c r="D2614" s="21">
        <v>50.400001525878906</v>
      </c>
      <c r="E2614" s="21">
        <v>50.619998931884766</v>
      </c>
      <c r="F2614" s="16">
        <f>(StockData[[#This Row],[Close]]-E2615)/E2615</f>
        <v>5.9618290715411906E-3</v>
      </c>
      <c r="G2614" s="21">
        <v>23905800</v>
      </c>
      <c r="H2614" s="21">
        <f>IF(ISNUMBER(E2614),MAX($E$2:E2614),"")</f>
        <v>542.07000732421875</v>
      </c>
      <c r="I2614" s="21">
        <f>IF(AND(ISNUMBER(E2614),ISNUMBER(H2614)),E2614/H2614-1,"")</f>
        <v>-0.90661722978964165</v>
      </c>
      <c r="L2614"/>
      <c r="M2614"/>
      <c r="N2614" s="2">
        <v>42510</v>
      </c>
      <c r="O2614" s="21">
        <v>204.91999816894531</v>
      </c>
      <c r="P2614" s="21">
        <v>206.1000061035156</v>
      </c>
      <c r="Q2614" s="21">
        <v>204.86000061035156</v>
      </c>
      <c r="R2614" s="21">
        <v>205.49000549316409</v>
      </c>
      <c r="S2614">
        <v>104990400</v>
      </c>
      <c r="T2614" s="16">
        <f>(SP500_Data[[#This Row],[Close]]-R2615)/R2615</f>
        <v>6.3173778854114142E-3</v>
      </c>
      <c r="U2614" s="21">
        <v>113859000</v>
      </c>
    </row>
    <row r="2615" spans="1:21" x14ac:dyDescent="0.25">
      <c r="A2615" s="2">
        <v>42509</v>
      </c>
      <c r="B2615" s="21">
        <v>50.470001220703125</v>
      </c>
      <c r="C2615" s="21">
        <v>50.619998931884766</v>
      </c>
      <c r="D2615" s="21">
        <v>49.819999694824219</v>
      </c>
      <c r="E2615" s="21">
        <v>50.319999694824219</v>
      </c>
      <c r="F2615" s="16">
        <f>(StockData[[#This Row],[Close]]-E2616)/E2616</f>
        <v>-9.6438036847677211E-3</v>
      </c>
      <c r="G2615" s="21">
        <v>23842400</v>
      </c>
      <c r="H2615" s="21">
        <f>IF(ISNUMBER(E2615),MAX($E$2:E2615),"")</f>
        <v>542.07000732421875</v>
      </c>
      <c r="I2615" s="21">
        <f>IF(AND(ISNUMBER(E2615),ISNUMBER(H2615)),E2615/H2615-1,"")</f>
        <v>-0.90717066243304034</v>
      </c>
      <c r="L2615"/>
      <c r="M2615"/>
      <c r="N2615" s="2">
        <v>42509</v>
      </c>
      <c r="O2615" s="21">
        <v>204.05999755859375</v>
      </c>
      <c r="P2615" s="21">
        <v>204.53999328613281</v>
      </c>
      <c r="Q2615" s="21">
        <v>202.77999877929688</v>
      </c>
      <c r="R2615" s="21">
        <v>204.19999694824219</v>
      </c>
      <c r="S2615">
        <v>115430500</v>
      </c>
      <c r="T2615" s="16">
        <f>(SP500_Data[[#This Row],[Close]]-R2616)/R2616</f>
        <v>-3.4649685285152772E-3</v>
      </c>
      <c r="U2615" s="21">
        <v>91839800</v>
      </c>
    </row>
    <row r="2616" spans="1:21" x14ac:dyDescent="0.25">
      <c r="A2616" s="2">
        <v>42508</v>
      </c>
      <c r="B2616" s="21">
        <v>50.479999542236328</v>
      </c>
      <c r="C2616" s="21">
        <v>51.139999389648438</v>
      </c>
      <c r="D2616" s="21">
        <v>50.299999237060547</v>
      </c>
      <c r="E2616" s="21">
        <v>50.810001373291016</v>
      </c>
      <c r="F2616" s="16">
        <f>(StockData[[#This Row],[Close]]-E2617)/E2617</f>
        <v>5.9394785532969714E-3</v>
      </c>
      <c r="G2616" s="21">
        <v>24907500</v>
      </c>
      <c r="H2616" s="21">
        <f>IF(ISNUMBER(E2616),MAX($E$2:E2616),"")</f>
        <v>542.07000732421875</v>
      </c>
      <c r="I2616" s="21">
        <f>IF(AND(ISNUMBER(E2616),ISNUMBER(H2616)),E2616/H2616-1,"")</f>
        <v>-0.9062667170535762</v>
      </c>
      <c r="L2616"/>
      <c r="M2616"/>
      <c r="N2616" s="2">
        <v>42508</v>
      </c>
      <c r="O2616" s="21">
        <v>204.44000244140625</v>
      </c>
      <c r="P2616" s="21">
        <v>206.30000305175781</v>
      </c>
      <c r="Q2616" s="21">
        <v>203.6300048828125</v>
      </c>
      <c r="R2616" s="21">
        <v>204.91000366210935</v>
      </c>
      <c r="S2616">
        <v>120062100</v>
      </c>
      <c r="T2616" s="16">
        <f>(SP500_Data[[#This Row],[Close]]-R2617)/R2617</f>
        <v>2.9288531513849115E-4</v>
      </c>
      <c r="U2616" s="21">
        <v>99662200</v>
      </c>
    </row>
    <row r="2617" spans="1:21" x14ac:dyDescent="0.25">
      <c r="A2617" s="2">
        <v>42507</v>
      </c>
      <c r="B2617" s="21">
        <v>51.720001220703125</v>
      </c>
      <c r="C2617" s="21">
        <v>51.729999542236328</v>
      </c>
      <c r="D2617" s="21">
        <v>50.360000610351563</v>
      </c>
      <c r="E2617" s="21">
        <v>50.509998321533203</v>
      </c>
      <c r="F2617" s="16">
        <f>(StockData[[#This Row],[Close]]-E2618)/E2618</f>
        <v>-2.5467942560067312E-2</v>
      </c>
      <c r="G2617" s="21">
        <v>27803500</v>
      </c>
      <c r="H2617" s="21">
        <f>IF(ISNUMBER(E2617),MAX($E$2:E2617),"")</f>
        <v>542.07000732421875</v>
      </c>
      <c r="I2617" s="21">
        <f>IF(AND(ISNUMBER(E2617),ISNUMBER(H2617)),E2617/H2617-1,"")</f>
        <v>-0.90682015673425265</v>
      </c>
      <c r="L2617"/>
      <c r="M2617"/>
      <c r="N2617" s="2">
        <v>42507</v>
      </c>
      <c r="O2617" s="21">
        <v>206.46000671386719</v>
      </c>
      <c r="P2617" s="21">
        <v>206.80000305175781</v>
      </c>
      <c r="Q2617" s="21">
        <v>204.22999572753903</v>
      </c>
      <c r="R2617" s="21">
        <v>204.8500061035156</v>
      </c>
      <c r="S2617">
        <v>114924900</v>
      </c>
      <c r="T2617" s="16">
        <f>(SP500_Data[[#This Row],[Close]]-R2618)/R2618</f>
        <v>-9.3335558911634559E-3</v>
      </c>
      <c r="U2617" s="21">
        <v>63497000</v>
      </c>
    </row>
    <row r="2618" spans="1:21" x14ac:dyDescent="0.25">
      <c r="A2618" s="2">
        <v>42506</v>
      </c>
      <c r="B2618" s="21">
        <v>50.799999237060547</v>
      </c>
      <c r="C2618" s="21">
        <v>51.959999084472656</v>
      </c>
      <c r="D2618" s="21">
        <v>50.75</v>
      </c>
      <c r="E2618" s="21">
        <v>51.830001831054688</v>
      </c>
      <c r="F2618" s="16">
        <f>(StockData[[#This Row],[Close]]-E2619)/E2619</f>
        <v>1.4682849904363721E-2</v>
      </c>
      <c r="G2618" s="21">
        <v>20032000</v>
      </c>
      <c r="H2618" s="21">
        <f>IF(ISNUMBER(E2618),MAX($E$2:E2618),"")</f>
        <v>542.07000732421875</v>
      </c>
      <c r="I2618" s="21">
        <f>IF(AND(ISNUMBER(E2618),ISNUMBER(H2618)),E2618/H2618-1,"")</f>
        <v>-0.90438504043619861</v>
      </c>
      <c r="L2618"/>
      <c r="M2618"/>
      <c r="N2618" s="2">
        <v>42506</v>
      </c>
      <c r="O2618" s="21">
        <v>204.96000671386719</v>
      </c>
      <c r="P2618" s="21">
        <v>207.33999633789065</v>
      </c>
      <c r="Q2618" s="21">
        <v>204.88999938964844</v>
      </c>
      <c r="R2618" s="21">
        <v>206.77999877929688</v>
      </c>
      <c r="S2618">
        <v>77486800</v>
      </c>
      <c r="T2618" s="16">
        <f>(SP500_Data[[#This Row],[Close]]-R2619)/R2619</f>
        <v>9.8652291788058639E-3</v>
      </c>
      <c r="U2618" s="21">
        <v>114423500</v>
      </c>
    </row>
    <row r="2619" spans="1:21" x14ac:dyDescent="0.25">
      <c r="A2619" s="2">
        <v>42503</v>
      </c>
      <c r="B2619" s="21">
        <v>51.439998626708984</v>
      </c>
      <c r="C2619" s="21">
        <v>51.900001525878906</v>
      </c>
      <c r="D2619" s="21">
        <v>51.040000915527344</v>
      </c>
      <c r="E2619" s="21">
        <v>51.080001831054688</v>
      </c>
      <c r="F2619" s="16">
        <f>(StockData[[#This Row],[Close]]-E2620)/E2620</f>
        <v>-8.347825752088216E-3</v>
      </c>
      <c r="G2619" s="21">
        <v>22592300</v>
      </c>
      <c r="H2619" s="21">
        <f>IF(ISNUMBER(E2619),MAX($E$2:E2619),"")</f>
        <v>542.07000732421875</v>
      </c>
      <c r="I2619" s="21">
        <f>IF(AND(ISNUMBER(E2619),ISNUMBER(H2619)),E2619/H2619-1,"")</f>
        <v>-0.90576862556333415</v>
      </c>
      <c r="L2619"/>
      <c r="M2619"/>
      <c r="N2619" s="2">
        <v>42503</v>
      </c>
      <c r="O2619" s="21">
        <v>206.21000671386719</v>
      </c>
      <c r="P2619" s="21">
        <v>206.86000061035156</v>
      </c>
      <c r="Q2619" s="21">
        <v>204.3800048828125</v>
      </c>
      <c r="R2619" s="21">
        <v>204.75999450683591</v>
      </c>
      <c r="S2619">
        <v>96474600</v>
      </c>
      <c r="T2619" s="16">
        <f>(SP500_Data[[#This Row],[Close]]-R2620)/R2620</f>
        <v>-8.7141899352862068E-3</v>
      </c>
      <c r="U2619" s="21">
        <v>94584100</v>
      </c>
    </row>
    <row r="2620" spans="1:21" x14ac:dyDescent="0.25">
      <c r="A2620" s="2">
        <v>42502</v>
      </c>
      <c r="B2620" s="21">
        <v>51.200000762939453</v>
      </c>
      <c r="C2620" s="21">
        <v>51.810001373291016</v>
      </c>
      <c r="D2620" s="21">
        <v>50.919998168945313</v>
      </c>
      <c r="E2620" s="21">
        <v>51.509998321533203</v>
      </c>
      <c r="F2620" s="16">
        <f>(StockData[[#This Row],[Close]]-E2621)/E2621</f>
        <v>9.0107559519552877E-3</v>
      </c>
      <c r="G2620" s="21">
        <v>24102800</v>
      </c>
      <c r="H2620" s="21">
        <f>IF(ISNUMBER(E2620),MAX($E$2:E2620),"")</f>
        <v>542.07000732421875</v>
      </c>
      <c r="I2620" s="21">
        <f>IF(AND(ISNUMBER(E2620),ISNUMBER(H2620)),E2620/H2620-1,"")</f>
        <v>-0.9049753765647387</v>
      </c>
      <c r="L2620"/>
      <c r="M2620"/>
      <c r="N2620" s="2">
        <v>42502</v>
      </c>
      <c r="O2620" s="21">
        <v>207.28999328613281</v>
      </c>
      <c r="P2620" s="21">
        <v>207.49000549316409</v>
      </c>
      <c r="Q2620" s="21">
        <v>205.3699951171875</v>
      </c>
      <c r="R2620" s="21">
        <v>206.55999755859375</v>
      </c>
      <c r="S2620">
        <v>89586300</v>
      </c>
      <c r="T2620" s="16">
        <f>(SP500_Data[[#This Row],[Close]]-R2621)/R2621</f>
        <v>2.9054507793583537E-4</v>
      </c>
      <c r="U2620" s="21">
        <v>86365300</v>
      </c>
    </row>
    <row r="2621" spans="1:21" x14ac:dyDescent="0.25">
      <c r="A2621" s="2">
        <v>42501</v>
      </c>
      <c r="B2621" s="21">
        <v>51.130001068115234</v>
      </c>
      <c r="C2621" s="21">
        <v>51.779998779296875</v>
      </c>
      <c r="D2621" s="21">
        <v>51</v>
      </c>
      <c r="E2621" s="21">
        <v>51.049999237060547</v>
      </c>
      <c r="F2621" s="16">
        <f>(StockData[[#This Row],[Close]]-E2622)/E2622</f>
        <v>5.879807727894701E-4</v>
      </c>
      <c r="G2621" s="21">
        <v>24039100</v>
      </c>
      <c r="H2621" s="21">
        <f>IF(ISNUMBER(E2621),MAX($E$2:E2621),"")</f>
        <v>542.07000732421875</v>
      </c>
      <c r="I2621" s="21">
        <f>IF(AND(ISNUMBER(E2621),ISNUMBER(H2621)),E2621/H2621-1,"")</f>
        <v>-0.90582397375376844</v>
      </c>
      <c r="L2621"/>
      <c r="M2621"/>
      <c r="N2621" s="2">
        <v>42501</v>
      </c>
      <c r="O2621" s="21">
        <v>207.91000366210935</v>
      </c>
      <c r="P2621" s="21">
        <v>208.53999328613281</v>
      </c>
      <c r="Q2621" s="21">
        <v>206.5</v>
      </c>
      <c r="R2621" s="21">
        <v>206.5</v>
      </c>
      <c r="S2621">
        <v>81727000</v>
      </c>
      <c r="T2621" s="16">
        <f>(SP500_Data[[#This Row],[Close]]-R2622)/R2622</f>
        <v>-9.3547468303699175E-3</v>
      </c>
      <c r="U2621" s="21">
        <v>92922900</v>
      </c>
    </row>
    <row r="2622" spans="1:21" x14ac:dyDescent="0.25">
      <c r="A2622" s="2">
        <v>42500</v>
      </c>
      <c r="B2622" s="21">
        <v>50.330001831054688</v>
      </c>
      <c r="C2622" s="21">
        <v>51.099998474121094</v>
      </c>
      <c r="D2622" s="21">
        <v>50.189998626708984</v>
      </c>
      <c r="E2622" s="21">
        <v>51.020000457763672</v>
      </c>
      <c r="F2622" s="16">
        <f>(StockData[[#This Row],[Close]]-E2623)/E2623</f>
        <v>1.8973452541036377E-2</v>
      </c>
      <c r="G2622" s="21">
        <v>22891000</v>
      </c>
      <c r="H2622" s="21">
        <f>IF(ISNUMBER(E2622),MAX($E$2:E2622),"")</f>
        <v>542.07000732421875</v>
      </c>
      <c r="I2622" s="21">
        <f>IF(AND(ISNUMBER(E2622),ISNUMBER(H2622)),E2622/H2622-1,"")</f>
        <v>-0.90587931490692497</v>
      </c>
      <c r="L2622"/>
      <c r="M2622"/>
      <c r="N2622" s="2">
        <v>42500</v>
      </c>
      <c r="O2622" s="21">
        <v>206.72000122070313</v>
      </c>
      <c r="P2622" s="21">
        <v>208.47000122070313</v>
      </c>
      <c r="Q2622" s="21">
        <v>206.63999938964844</v>
      </c>
      <c r="R2622" s="21">
        <v>208.44999694824219</v>
      </c>
      <c r="S2622">
        <v>77472200</v>
      </c>
      <c r="T2622" s="16">
        <f>(SP500_Data[[#This Row],[Close]]-R2623)/R2623</f>
        <v>1.2433812065582334E-2</v>
      </c>
      <c r="U2622" s="21">
        <v>62408200</v>
      </c>
    </row>
    <row r="2623" spans="1:21" x14ac:dyDescent="0.25">
      <c r="A2623" s="2">
        <v>42499</v>
      </c>
      <c r="B2623" s="21">
        <v>50.490001678466797</v>
      </c>
      <c r="C2623" s="21">
        <v>50.590000152587891</v>
      </c>
      <c r="D2623" s="21">
        <v>50</v>
      </c>
      <c r="E2623" s="21">
        <v>50.069999694824219</v>
      </c>
      <c r="F2623" s="16">
        <f>(StockData[[#This Row],[Close]]-E2624)/E2624</f>
        <v>-6.3504603830171098E-3</v>
      </c>
      <c r="G2623" s="21">
        <v>17951600</v>
      </c>
      <c r="H2623" s="21">
        <f>IF(ISNUMBER(E2623),MAX($E$2:E2623),"")</f>
        <v>542.07000732421875</v>
      </c>
      <c r="I2623" s="21">
        <f>IF(AND(ISNUMBER(E2623),ISNUMBER(H2623)),E2623/H2623-1,"")</f>
        <v>-0.90763185747541875</v>
      </c>
      <c r="L2623"/>
      <c r="M2623"/>
      <c r="N2623" s="2">
        <v>42499</v>
      </c>
      <c r="O2623" s="21">
        <v>205.57000732421875</v>
      </c>
      <c r="P2623" s="21">
        <v>206.3999938964844</v>
      </c>
      <c r="Q2623" s="21">
        <v>205.36000061035156</v>
      </c>
      <c r="R2623" s="21">
        <v>205.88999938964844</v>
      </c>
      <c r="S2623">
        <v>74374900</v>
      </c>
      <c r="T2623" s="16">
        <f>(SP500_Data[[#This Row],[Close]]-R2624)/R2624</f>
        <v>8.2635702866311442E-4</v>
      </c>
      <c r="U2623" s="21">
        <v>84360900</v>
      </c>
    </row>
    <row r="2624" spans="1:21" x14ac:dyDescent="0.25">
      <c r="A2624" s="2">
        <v>42496</v>
      </c>
      <c r="B2624" s="21">
        <v>49.919998168945313</v>
      </c>
      <c r="C2624" s="21">
        <v>50.389999389648438</v>
      </c>
      <c r="D2624" s="21">
        <v>49.659999847412109</v>
      </c>
      <c r="E2624" s="21">
        <v>50.389999389648438</v>
      </c>
      <c r="F2624" s="16">
        <f>(StockData[[#This Row],[Close]]-E2625)/E2625</f>
        <v>9.0108285004794342E-3</v>
      </c>
      <c r="G2624" s="21">
        <v>24787300</v>
      </c>
      <c r="H2624" s="21">
        <f>IF(ISNUMBER(E2624),MAX($E$2:E2624),"")</f>
        <v>542.07000732421875</v>
      </c>
      <c r="I2624" s="21">
        <f>IF(AND(ISNUMBER(E2624),ISNUMBER(H2624)),E2624/H2624-1,"")</f>
        <v>-0.90704152838415653</v>
      </c>
      <c r="L2624"/>
      <c r="M2624"/>
      <c r="N2624" s="2">
        <v>42496</v>
      </c>
      <c r="O2624" s="21">
        <v>204.05999755859375</v>
      </c>
      <c r="P2624" s="21">
        <v>205.77000427246097</v>
      </c>
      <c r="Q2624" s="21">
        <v>203.8800048828125</v>
      </c>
      <c r="R2624" s="21">
        <v>205.72000122070313</v>
      </c>
      <c r="S2624">
        <v>89315000</v>
      </c>
      <c r="T2624" s="16">
        <f>(SP500_Data[[#This Row],[Close]]-R2625)/R2625</f>
        <v>3.659072037534075E-3</v>
      </c>
      <c r="U2624" s="21">
        <v>81052500</v>
      </c>
    </row>
    <row r="2625" spans="1:21" x14ac:dyDescent="0.25">
      <c r="A2625" s="2">
        <v>42495</v>
      </c>
      <c r="B2625" s="21">
        <v>49.869998931884766</v>
      </c>
      <c r="C2625" s="21">
        <v>50.299999237060547</v>
      </c>
      <c r="D2625" s="21">
        <v>49.729999542236328</v>
      </c>
      <c r="E2625" s="21">
        <v>49.939998626708984</v>
      </c>
      <c r="F2625" s="16">
        <f>(StockData[[#This Row],[Close]]-E2626)/E2626</f>
        <v>1.4036433993076327E-3</v>
      </c>
      <c r="G2625" s="21">
        <v>25390700</v>
      </c>
      <c r="H2625" s="21">
        <f>IF(ISNUMBER(E2625),MAX($E$2:E2625),"")</f>
        <v>542.07000732421875</v>
      </c>
      <c r="I2625" s="21">
        <f>IF(AND(ISNUMBER(E2625),ISNUMBER(H2625)),E2625/H2625-1,"")</f>
        <v>-0.90787168086789338</v>
      </c>
      <c r="L2625"/>
      <c r="M2625"/>
      <c r="N2625" s="2">
        <v>42495</v>
      </c>
      <c r="O2625" s="21">
        <v>205.55999755859375</v>
      </c>
      <c r="P2625" s="21">
        <v>205.97999572753903</v>
      </c>
      <c r="Q2625" s="21">
        <v>204.47000122070313</v>
      </c>
      <c r="R2625" s="21">
        <v>204.97000122070313</v>
      </c>
      <c r="S2625">
        <v>67619200</v>
      </c>
      <c r="T2625" s="16">
        <f>(SP500_Data[[#This Row],[Close]]-R2626)/R2626</f>
        <v>-1.9507968979263853E-4</v>
      </c>
      <c r="U2625" s="21">
        <v>97471900</v>
      </c>
    </row>
    <row r="2626" spans="1:21" x14ac:dyDescent="0.25">
      <c r="A2626" s="2">
        <v>42494</v>
      </c>
      <c r="B2626" s="21">
        <v>49.840000152587891</v>
      </c>
      <c r="C2626" s="21">
        <v>50.060001373291016</v>
      </c>
      <c r="D2626" s="21">
        <v>49.459999084472656</v>
      </c>
      <c r="E2626" s="21">
        <v>49.869998931884766</v>
      </c>
      <c r="F2626" s="16">
        <f>(StockData[[#This Row],[Close]]-E2627)/E2627</f>
        <v>1.8079581115884038E-3</v>
      </c>
      <c r="G2626" s="21">
        <v>24257600</v>
      </c>
      <c r="H2626" s="21">
        <f>IF(ISNUMBER(E2626),MAX($E$2:E2626),"")</f>
        <v>542.07000732421875</v>
      </c>
      <c r="I2626" s="21">
        <f>IF(AND(ISNUMBER(E2626),ISNUMBER(H2626)),E2626/H2626-1,"")</f>
        <v>-0.9080008149167772</v>
      </c>
      <c r="L2626"/>
      <c r="M2626"/>
      <c r="N2626" s="2">
        <v>42494</v>
      </c>
      <c r="O2626" s="21">
        <v>204.99000549316409</v>
      </c>
      <c r="P2626" s="21">
        <v>205.8500061035156</v>
      </c>
      <c r="Q2626" s="21">
        <v>204.41999816894531</v>
      </c>
      <c r="R2626" s="21">
        <v>205.00999450683591</v>
      </c>
      <c r="S2626">
        <v>92243800</v>
      </c>
      <c r="T2626" s="16">
        <f>(SP500_Data[[#This Row],[Close]]-R2627)/R2627</f>
        <v>-5.5782360052644905E-3</v>
      </c>
      <c r="U2626" s="21">
        <v>72926700</v>
      </c>
    </row>
    <row r="2627" spans="1:21" x14ac:dyDescent="0.25">
      <c r="A2627" s="2">
        <v>42493</v>
      </c>
      <c r="B2627" s="21">
        <v>50.340000152587891</v>
      </c>
      <c r="C2627" s="21">
        <v>50.409999847412109</v>
      </c>
      <c r="D2627" s="21">
        <v>49.599998474121094</v>
      </c>
      <c r="E2627" s="21">
        <v>49.779998779296875</v>
      </c>
      <c r="F2627" s="16">
        <f>(StockData[[#This Row],[Close]]-E2628)/E2628</f>
        <v>-1.6399956946155862E-2</v>
      </c>
      <c r="G2627" s="21">
        <v>26460200</v>
      </c>
      <c r="H2627" s="21">
        <f>IF(ISNUMBER(E2627),MAX($E$2:E2627),"")</f>
        <v>542.07000732421875</v>
      </c>
      <c r="I2627" s="21">
        <f>IF(AND(ISNUMBER(E2627),ISNUMBER(H2627)),E2627/H2627-1,"")</f>
        <v>-0.90816684541352455</v>
      </c>
      <c r="L2627"/>
      <c r="M2627"/>
      <c r="N2627" s="2">
        <v>42493</v>
      </c>
      <c r="O2627" s="21">
        <v>206.52000427246097</v>
      </c>
      <c r="P2627" s="21">
        <v>206.80000305175781</v>
      </c>
      <c r="Q2627" s="21">
        <v>205.27999877929688</v>
      </c>
      <c r="R2627" s="21">
        <v>206.16000366210935</v>
      </c>
      <c r="S2627">
        <v>106422100</v>
      </c>
      <c r="T2627" s="16">
        <f>(SP500_Data[[#This Row],[Close]]-R2628)/R2628</f>
        <v>-8.7031665527229681E-3</v>
      </c>
      <c r="U2627" s="21">
        <v>138372400</v>
      </c>
    </row>
    <row r="2628" spans="1:21" x14ac:dyDescent="0.25">
      <c r="A2628" s="2">
        <v>42492</v>
      </c>
      <c r="B2628" s="21">
        <v>50</v>
      </c>
      <c r="C2628" s="21">
        <v>50.75</v>
      </c>
      <c r="D2628" s="21">
        <v>49.779998779296875</v>
      </c>
      <c r="E2628" s="21">
        <v>50.610000610351563</v>
      </c>
      <c r="F2628" s="16">
        <f>(StockData[[#This Row],[Close]]-E2629)/E2629</f>
        <v>1.4838614283459933E-2</v>
      </c>
      <c r="G2628" s="21">
        <v>33114500</v>
      </c>
      <c r="H2628" s="21">
        <f>IF(ISNUMBER(E2628),MAX($E$2:E2628),"")</f>
        <v>542.07000732421875</v>
      </c>
      <c r="I2628" s="21">
        <f>IF(AND(ISNUMBER(E2628),ISNUMBER(H2628)),E2628/H2628-1,"")</f>
        <v>-0.90663567449493454</v>
      </c>
      <c r="L2628"/>
      <c r="M2628"/>
      <c r="N2628" s="2">
        <v>42492</v>
      </c>
      <c r="O2628" s="21">
        <v>206.91999816894531</v>
      </c>
      <c r="P2628" s="21">
        <v>208.17999267578125</v>
      </c>
      <c r="Q2628" s="21">
        <v>206.41000366210935</v>
      </c>
      <c r="R2628" s="21">
        <v>207.97000122070313</v>
      </c>
      <c r="S2628">
        <v>62188000</v>
      </c>
      <c r="T2628" s="16">
        <f>(SP500_Data[[#This Row],[Close]]-R2629)/R2629</f>
        <v>7.9484290946271949E-3</v>
      </c>
      <c r="U2628" s="21">
        <v>134278500</v>
      </c>
    </row>
    <row r="2629" spans="1:21" x14ac:dyDescent="0.25">
      <c r="A2629" s="2">
        <v>42489</v>
      </c>
      <c r="B2629" s="21">
        <v>49.349998474121094</v>
      </c>
      <c r="C2629" s="21">
        <v>50.25</v>
      </c>
      <c r="D2629" s="21">
        <v>49.349998474121094</v>
      </c>
      <c r="E2629" s="21">
        <v>49.869998931884766</v>
      </c>
      <c r="F2629" s="16">
        <f>(StockData[[#This Row],[Close]]-E2630)/E2630</f>
        <v>-6.012543702745343E-4</v>
      </c>
      <c r="G2629" s="21">
        <v>48411700</v>
      </c>
      <c r="H2629" s="21">
        <f>IF(ISNUMBER(E2629),MAX($E$2:E2629),"")</f>
        <v>542.07000732421875</v>
      </c>
      <c r="I2629" s="21">
        <f>IF(AND(ISNUMBER(E2629),ISNUMBER(H2629)),E2629/H2629-1,"")</f>
        <v>-0.9080008149167772</v>
      </c>
      <c r="L2629"/>
      <c r="M2629"/>
      <c r="N2629" s="2">
        <v>42489</v>
      </c>
      <c r="O2629" s="21">
        <v>206.72000122070313</v>
      </c>
      <c r="P2629" s="21">
        <v>207.1300048828125</v>
      </c>
      <c r="Q2629" s="21">
        <v>205.02999877929688</v>
      </c>
      <c r="R2629" s="21">
        <v>206.33000183105469</v>
      </c>
      <c r="S2629">
        <v>142424100</v>
      </c>
      <c r="T2629" s="16">
        <f>(SP500_Data[[#This Row],[Close]]-R2630)/R2630</f>
        <v>-5.3988678412318011E-3</v>
      </c>
      <c r="U2629" s="21">
        <v>129303200</v>
      </c>
    </row>
    <row r="2630" spans="1:21" x14ac:dyDescent="0.25">
      <c r="A2630" s="2">
        <v>42488</v>
      </c>
      <c r="B2630" s="21">
        <v>50.619998931884766</v>
      </c>
      <c r="C2630" s="21">
        <v>50.770000457763672</v>
      </c>
      <c r="D2630" s="21">
        <v>49.560001373291016</v>
      </c>
      <c r="E2630" s="21">
        <v>49.900001525878906</v>
      </c>
      <c r="F2630" s="16">
        <f>(StockData[[#This Row],[Close]]-E2631)/E2631</f>
        <v>-2.0416119530179657E-2</v>
      </c>
      <c r="G2630" s="21">
        <v>43134800</v>
      </c>
      <c r="H2630" s="21">
        <f>IF(ISNUMBER(E2630),MAX($E$2:E2630),"")</f>
        <v>542.07000732421875</v>
      </c>
      <c r="I2630" s="21">
        <f>IF(AND(ISNUMBER(E2630),ISNUMBER(H2630)),E2630/H2630-1,"")</f>
        <v>-0.9079454667263428</v>
      </c>
      <c r="L2630"/>
      <c r="M2630"/>
      <c r="N2630" s="2">
        <v>42488</v>
      </c>
      <c r="O2630" s="21">
        <v>208.46000671386719</v>
      </c>
      <c r="P2630" s="21">
        <v>209.75999450683591</v>
      </c>
      <c r="Q2630" s="21">
        <v>206.96000671386719</v>
      </c>
      <c r="R2630" s="21">
        <v>207.44999694824219</v>
      </c>
      <c r="S2630">
        <v>97216200</v>
      </c>
      <c r="T2630" s="16">
        <f>(SP500_Data[[#This Row],[Close]]-R2631)/R2631</f>
        <v>-9.0757539999016153E-3</v>
      </c>
      <c r="U2630" s="21">
        <v>93169100</v>
      </c>
    </row>
    <row r="2631" spans="1:21" x14ac:dyDescent="0.25">
      <c r="A2631" s="2">
        <v>42487</v>
      </c>
      <c r="B2631" s="21">
        <v>51.479999542236328</v>
      </c>
      <c r="C2631" s="21">
        <v>51.5</v>
      </c>
      <c r="D2631" s="21">
        <v>50.549999237060547</v>
      </c>
      <c r="E2631" s="21">
        <v>50.939998626708984</v>
      </c>
      <c r="F2631" s="16">
        <f>(StockData[[#This Row],[Close]]-E2632)/E2632</f>
        <v>-9.7200624678941382E-3</v>
      </c>
      <c r="G2631" s="21">
        <v>43369300</v>
      </c>
      <c r="H2631" s="21">
        <f>IF(ISNUMBER(E2631),MAX($E$2:E2631),"")</f>
        <v>542.07000732421875</v>
      </c>
      <c r="I2631" s="21">
        <f>IF(AND(ISNUMBER(E2631),ISNUMBER(H2631)),E2631/H2631-1,"")</f>
        <v>-0.90602690069837943</v>
      </c>
      <c r="L2631"/>
      <c r="M2631"/>
      <c r="N2631" s="2">
        <v>42487</v>
      </c>
      <c r="O2631" s="21">
        <v>208.47000122070313</v>
      </c>
      <c r="P2631" s="21">
        <v>209.80999755859375</v>
      </c>
      <c r="Q2631" s="21">
        <v>208.05000305175781</v>
      </c>
      <c r="R2631" s="21">
        <v>209.3500061035156</v>
      </c>
      <c r="S2631">
        <v>77329400</v>
      </c>
      <c r="T2631" s="16">
        <f>(SP500_Data[[#This Row],[Close]]-R2632)/R2632</f>
        <v>2.0582420942898616E-3</v>
      </c>
      <c r="U2631" s="21">
        <v>73612000</v>
      </c>
    </row>
    <row r="2632" spans="1:21" x14ac:dyDescent="0.25">
      <c r="A2632" s="2">
        <v>42486</v>
      </c>
      <c r="B2632" s="21">
        <v>52.259998321533203</v>
      </c>
      <c r="C2632" s="21">
        <v>52.349998474121094</v>
      </c>
      <c r="D2632" s="21">
        <v>51.090000152587891</v>
      </c>
      <c r="E2632" s="21">
        <v>51.439998626708984</v>
      </c>
      <c r="F2632" s="16">
        <f>(StockData[[#This Row],[Close]]-E2633)/E2633</f>
        <v>-1.2857454918346008E-2</v>
      </c>
      <c r="G2632" s="21">
        <v>33532600</v>
      </c>
      <c r="H2632" s="21">
        <f>IF(ISNUMBER(E2632),MAX($E$2:E2632),"")</f>
        <v>542.07000732421875</v>
      </c>
      <c r="I2632" s="21">
        <f>IF(AND(ISNUMBER(E2632),ISNUMBER(H2632)),E2632/H2632-1,"")</f>
        <v>-0.90510451061362251</v>
      </c>
      <c r="L2632"/>
      <c r="M2632"/>
      <c r="N2632" s="2">
        <v>42486</v>
      </c>
      <c r="O2632" s="21">
        <v>209.03999328613281</v>
      </c>
      <c r="P2632" s="21">
        <v>209.52000427246097</v>
      </c>
      <c r="Q2632" s="21">
        <v>208.36000061035156</v>
      </c>
      <c r="R2632" s="21">
        <v>208.91999816894531</v>
      </c>
      <c r="S2632">
        <v>75864200</v>
      </c>
      <c r="T2632" s="16">
        <f>(SP500_Data[[#This Row],[Close]]-R2633)/R2633</f>
        <v>1.4860148491767343E-3</v>
      </c>
      <c r="U2632" s="21">
        <v>137964500</v>
      </c>
    </row>
    <row r="2633" spans="1:21" x14ac:dyDescent="0.25">
      <c r="A2633" s="2">
        <v>42485</v>
      </c>
      <c r="B2633" s="21">
        <v>51.779998779296875</v>
      </c>
      <c r="C2633" s="21">
        <v>52.130001068115234</v>
      </c>
      <c r="D2633" s="21">
        <v>51.630001068115234</v>
      </c>
      <c r="E2633" s="21">
        <v>52.110000610351563</v>
      </c>
      <c r="F2633" s="16">
        <f>(StockData[[#This Row],[Close]]-E2634)/E2634</f>
        <v>6.3731525460489517E-3</v>
      </c>
      <c r="G2633" s="21">
        <v>33226900</v>
      </c>
      <c r="H2633" s="21">
        <f>IF(ISNUMBER(E2633),MAX($E$2:E2633),"")</f>
        <v>542.07000732421875</v>
      </c>
      <c r="I2633" s="21">
        <f>IF(AND(ISNUMBER(E2633),ISNUMBER(H2633)),E2633/H2633-1,"")</f>
        <v>-0.90386850424066367</v>
      </c>
      <c r="L2633"/>
      <c r="M2633"/>
      <c r="N2633" s="2">
        <v>42485</v>
      </c>
      <c r="O2633" s="21">
        <v>208.25999450683591</v>
      </c>
      <c r="P2633" s="21">
        <v>208.66000366210935</v>
      </c>
      <c r="Q2633" s="21">
        <v>207.53999328613281</v>
      </c>
      <c r="R2633" s="21">
        <v>208.61000061035156</v>
      </c>
      <c r="S2633">
        <v>66166500</v>
      </c>
      <c r="T2633" s="16">
        <f>(SP500_Data[[#This Row],[Close]]-R2634)/R2634</f>
        <v>-1.7227382315576905E-3</v>
      </c>
      <c r="U2633" s="21">
        <v>156838700</v>
      </c>
    </row>
    <row r="2634" spans="1:21" x14ac:dyDescent="0.25">
      <c r="A2634" s="2">
        <v>42482</v>
      </c>
      <c r="B2634" s="21">
        <v>51.909999847412109</v>
      </c>
      <c r="C2634" s="21">
        <v>52.430000305175781</v>
      </c>
      <c r="D2634" s="21">
        <v>50.770000457763672</v>
      </c>
      <c r="E2634" s="21">
        <v>51.779998779296875</v>
      </c>
      <c r="F2634" s="16">
        <f>(StockData[[#This Row],[Close]]-E2635)/E2635</f>
        <v>-7.1710291996001749E-2</v>
      </c>
      <c r="G2634" s="21">
        <v>126834100</v>
      </c>
      <c r="H2634" s="21">
        <f>IF(ISNUMBER(E2634),MAX($E$2:E2634),"")</f>
        <v>542.07000732421875</v>
      </c>
      <c r="I2634" s="21">
        <f>IF(AND(ISNUMBER(E2634),ISNUMBER(H2634)),E2634/H2634-1,"")</f>
        <v>-0.90447728507449665</v>
      </c>
      <c r="L2634"/>
      <c r="M2634"/>
      <c r="N2634" s="2">
        <v>42482</v>
      </c>
      <c r="O2634" s="21">
        <v>208.55000305175781</v>
      </c>
      <c r="P2634" s="21">
        <v>209.28999328613281</v>
      </c>
      <c r="Q2634" s="21">
        <v>207.91000366210935</v>
      </c>
      <c r="R2634" s="21">
        <v>208.97000122070313</v>
      </c>
      <c r="S2634">
        <v>99251700</v>
      </c>
      <c r="T2634" s="16">
        <f>(SP500_Data[[#This Row],[Close]]-R2635)/R2635</f>
        <v>0</v>
      </c>
      <c r="U2634" s="21">
        <v>94801200</v>
      </c>
    </row>
    <row r="2635" spans="1:21" x14ac:dyDescent="0.25">
      <c r="A2635" s="2">
        <v>42481</v>
      </c>
      <c r="B2635" s="21">
        <v>55.799999237060547</v>
      </c>
      <c r="C2635" s="21">
        <v>56.229999542236328</v>
      </c>
      <c r="D2635" s="21">
        <v>55.419998168945313</v>
      </c>
      <c r="E2635" s="21">
        <v>55.779998779296875</v>
      </c>
      <c r="F2635" s="16">
        <f>(StockData[[#This Row],[Close]]-E2636)/E2636</f>
        <v>3.4178562005299676E-3</v>
      </c>
      <c r="G2635" s="21">
        <v>38909100</v>
      </c>
      <c r="H2635" s="21">
        <f>IF(ISNUMBER(E2635),MAX($E$2:E2635),"")</f>
        <v>542.07000732421875</v>
      </c>
      <c r="I2635" s="21">
        <f>IF(AND(ISNUMBER(E2635),ISNUMBER(H2635)),E2635/H2635-1,"")</f>
        <v>-0.89709816439644086</v>
      </c>
      <c r="L2635"/>
      <c r="M2635"/>
      <c r="N2635" s="2">
        <v>42481</v>
      </c>
      <c r="O2635" s="21">
        <v>210.1199951171875</v>
      </c>
      <c r="P2635" s="21">
        <v>210.25</v>
      </c>
      <c r="Q2635" s="21">
        <v>208.6499938964844</v>
      </c>
      <c r="R2635" s="21">
        <v>208.97000122070313</v>
      </c>
      <c r="S2635">
        <v>85695000</v>
      </c>
      <c r="T2635" s="16">
        <f>(SP500_Data[[#This Row],[Close]]-R2636)/R2636</f>
        <v>-5.3784143264409131E-3</v>
      </c>
      <c r="U2635" s="21">
        <v>123974900</v>
      </c>
    </row>
    <row r="2636" spans="1:21" x14ac:dyDescent="0.25">
      <c r="A2636" s="2">
        <v>42480</v>
      </c>
      <c r="B2636" s="21">
        <v>56.290000915527344</v>
      </c>
      <c r="C2636" s="21">
        <v>56.5</v>
      </c>
      <c r="D2636" s="21">
        <v>55.490001678466797</v>
      </c>
      <c r="E2636" s="21">
        <v>55.590000152587891</v>
      </c>
      <c r="F2636" s="16">
        <f>(StockData[[#This Row],[Close]]-E2637)/E2637</f>
        <v>-1.4186899197012643E-2</v>
      </c>
      <c r="G2636" s="21">
        <v>36195700</v>
      </c>
      <c r="H2636" s="21">
        <f>IF(ISNUMBER(E2636),MAX($E$2:E2636),"")</f>
        <v>542.07000732421875</v>
      </c>
      <c r="I2636" s="21">
        <f>IF(AND(ISNUMBER(E2636),ISNUMBER(H2636)),E2636/H2636-1,"")</f>
        <v>-0.89744867009522844</v>
      </c>
      <c r="L2636"/>
      <c r="M2636"/>
      <c r="N2636" s="2">
        <v>42480</v>
      </c>
      <c r="O2636" s="21">
        <v>209.94999694824219</v>
      </c>
      <c r="P2636" s="21">
        <v>210.91999816894531</v>
      </c>
      <c r="Q2636" s="21">
        <v>209.38999938964844</v>
      </c>
      <c r="R2636" s="21">
        <v>210.1000061035156</v>
      </c>
      <c r="S2636">
        <v>81100300</v>
      </c>
      <c r="T2636" s="16">
        <f>(SP500_Data[[#This Row],[Close]]-R2637)/R2637</f>
        <v>9.5289286730438131E-4</v>
      </c>
      <c r="U2636" s="21">
        <v>100219000</v>
      </c>
    </row>
    <row r="2637" spans="1:21" x14ac:dyDescent="0.25">
      <c r="A2637" s="2">
        <v>42479</v>
      </c>
      <c r="B2637" s="21">
        <v>56.630001068115234</v>
      </c>
      <c r="C2637" s="21">
        <v>56.770000457763672</v>
      </c>
      <c r="D2637" s="21">
        <v>55.680000305175781</v>
      </c>
      <c r="E2637" s="21">
        <v>56.389999389648438</v>
      </c>
      <c r="F2637" s="16">
        <f>(StockData[[#This Row],[Close]]-E2638)/E2638</f>
        <v>-1.2398104137318294E-3</v>
      </c>
      <c r="G2637" s="21">
        <v>29596800</v>
      </c>
      <c r="H2637" s="21">
        <f>IF(ISNUMBER(E2637),MAX($E$2:E2637),"")</f>
        <v>542.07000732421875</v>
      </c>
      <c r="I2637" s="21">
        <f>IF(AND(ISNUMBER(E2637),ISNUMBER(H2637)),E2637/H2637-1,"")</f>
        <v>-0.89597284736707283</v>
      </c>
      <c r="L2637"/>
      <c r="M2637"/>
      <c r="N2637" s="2">
        <v>42479</v>
      </c>
      <c r="O2637" s="21">
        <v>209.74000549316409</v>
      </c>
      <c r="P2637" s="21">
        <v>210.19999694824219</v>
      </c>
      <c r="Q2637" s="21">
        <v>208.94000244140625</v>
      </c>
      <c r="R2637" s="21">
        <v>209.8999938964844</v>
      </c>
      <c r="S2637">
        <v>88316100</v>
      </c>
      <c r="T2637" s="16">
        <f>(SP500_Data[[#This Row],[Close]]-R2638)/R2638</f>
        <v>3.1542170999506805E-3</v>
      </c>
      <c r="U2637" s="21">
        <v>129293600</v>
      </c>
    </row>
    <row r="2638" spans="1:21" x14ac:dyDescent="0.25">
      <c r="A2638" s="2">
        <v>42478</v>
      </c>
      <c r="B2638" s="21">
        <v>55.490001678466797</v>
      </c>
      <c r="C2638" s="21">
        <v>56.590000152587891</v>
      </c>
      <c r="D2638" s="21">
        <v>55.209999084472656</v>
      </c>
      <c r="E2638" s="21">
        <v>56.459999084472656</v>
      </c>
      <c r="F2638" s="16">
        <f>(StockData[[#This Row],[Close]]-E2639)/E2639</f>
        <v>1.4555211794865398E-2</v>
      </c>
      <c r="G2638" s="21">
        <v>23786000</v>
      </c>
      <c r="H2638" s="21">
        <f>IF(ISNUMBER(E2638),MAX($E$2:E2638),"")</f>
        <v>542.07000732421875</v>
      </c>
      <c r="I2638" s="21">
        <f>IF(AND(ISNUMBER(E2638),ISNUMBER(H2638)),E2638/H2638-1,"")</f>
        <v>-0.89584371331818913</v>
      </c>
      <c r="L2638"/>
      <c r="M2638"/>
      <c r="N2638" s="2">
        <v>42478</v>
      </c>
      <c r="O2638" s="21">
        <v>207.77999877929688</v>
      </c>
      <c r="P2638" s="21">
        <v>209.27999877929688</v>
      </c>
      <c r="Q2638" s="21">
        <v>207</v>
      </c>
      <c r="R2638" s="21">
        <v>209.24000549316409</v>
      </c>
      <c r="S2638">
        <v>82531000</v>
      </c>
      <c r="T2638" s="16">
        <f>(SP500_Data[[#This Row],[Close]]-R2639)/R2639</f>
        <v>7.0266951701064813E-3</v>
      </c>
      <c r="U2638" s="21">
        <v>95172200</v>
      </c>
    </row>
    <row r="2639" spans="1:21" x14ac:dyDescent="0.25">
      <c r="A2639" s="2">
        <v>42475</v>
      </c>
      <c r="B2639" s="21">
        <v>55.299999237060547</v>
      </c>
      <c r="C2639" s="21">
        <v>55.919998168945313</v>
      </c>
      <c r="D2639" s="21">
        <v>55.110000610351563</v>
      </c>
      <c r="E2639" s="21">
        <v>55.650001525878906</v>
      </c>
      <c r="F2639" s="16">
        <f>(StockData[[#This Row],[Close]]-E2640)/E2640</f>
        <v>5.2384557863085993E-3</v>
      </c>
      <c r="G2639" s="21">
        <v>28793800</v>
      </c>
      <c r="H2639" s="21">
        <f>IF(ISNUMBER(E2639),MAX($E$2:E2639),"")</f>
        <v>542.07000732421875</v>
      </c>
      <c r="I2639" s="21">
        <f>IF(AND(ISNUMBER(E2639),ISNUMBER(H2639)),E2639/H2639-1,"")</f>
        <v>-0.89733798075163762</v>
      </c>
      <c r="L2639"/>
      <c r="M2639"/>
      <c r="N2639" s="2">
        <v>42475</v>
      </c>
      <c r="O2639" s="21">
        <v>208.00999450683591</v>
      </c>
      <c r="P2639" s="21">
        <v>208.16999816894531</v>
      </c>
      <c r="Q2639" s="21">
        <v>207.3999938964844</v>
      </c>
      <c r="R2639" s="21">
        <v>207.77999877929688</v>
      </c>
      <c r="S2639">
        <v>75761600</v>
      </c>
      <c r="T2639" s="16">
        <f>(SP500_Data[[#This Row],[Close]]-R2640)/R2640</f>
        <v>-1.105695560851888E-3</v>
      </c>
      <c r="U2639" s="21">
        <v>102415000</v>
      </c>
    </row>
    <row r="2640" spans="1:21" x14ac:dyDescent="0.25">
      <c r="A2640" s="2">
        <v>42474</v>
      </c>
      <c r="B2640" s="21">
        <v>55.220001220703125</v>
      </c>
      <c r="C2640" s="21">
        <v>55.580001831054688</v>
      </c>
      <c r="D2640" s="21">
        <v>55.069999694824219</v>
      </c>
      <c r="E2640" s="21">
        <v>55.360000610351563</v>
      </c>
      <c r="F2640" s="16">
        <f>(StockData[[#This Row],[Close]]-E2641)/E2641</f>
        <v>1.8070707328285207E-4</v>
      </c>
      <c r="G2640" s="21">
        <v>20877100</v>
      </c>
      <c r="H2640" s="21">
        <f>IF(ISNUMBER(E2640),MAX($E$2:E2640),"")</f>
        <v>542.07000732421875</v>
      </c>
      <c r="I2640" s="21">
        <f>IF(AND(ISNUMBER(E2640),ISNUMBER(H2640)),E2640/H2640-1,"")</f>
        <v>-0.89787296868974331</v>
      </c>
      <c r="L2640"/>
      <c r="M2640"/>
      <c r="N2640" s="2">
        <v>42474</v>
      </c>
      <c r="O2640" s="21">
        <v>208.07000732421875</v>
      </c>
      <c r="P2640" s="21">
        <v>208.6000061035156</v>
      </c>
      <c r="Q2640" s="21">
        <v>207.6000061035156</v>
      </c>
      <c r="R2640" s="21">
        <v>208.00999450683591</v>
      </c>
      <c r="S2640">
        <v>65212900</v>
      </c>
      <c r="T2640" s="16">
        <f>(SP500_Data[[#This Row],[Close]]-R2641)/R2641</f>
        <v>4.8050513634178263E-5</v>
      </c>
      <c r="U2640" s="21">
        <v>141799700</v>
      </c>
    </row>
    <row r="2641" spans="1:21" x14ac:dyDescent="0.25">
      <c r="A2641" s="2">
        <v>42473</v>
      </c>
      <c r="B2641" s="21">
        <v>55.119998931884766</v>
      </c>
      <c r="C2641" s="21">
        <v>55.439998626708984</v>
      </c>
      <c r="D2641" s="21">
        <v>54.889999389648438</v>
      </c>
      <c r="E2641" s="21">
        <v>55.349998474121094</v>
      </c>
      <c r="F2641" s="16">
        <f>(StockData[[#This Row],[Close]]-E2642)/E2642</f>
        <v>1.2808726966104689E-2</v>
      </c>
      <c r="G2641" s="21">
        <v>20818000</v>
      </c>
      <c r="H2641" s="21">
        <f>IF(ISNUMBER(E2641),MAX($E$2:E2641),"")</f>
        <v>542.07000732421875</v>
      </c>
      <c r="I2641" s="21">
        <f>IF(AND(ISNUMBER(E2641),ISNUMBER(H2641)),E2641/H2641-1,"")</f>
        <v>-0.89789142043231407</v>
      </c>
      <c r="L2641"/>
      <c r="M2641"/>
      <c r="N2641" s="2">
        <v>42473</v>
      </c>
      <c r="O2641" s="21">
        <v>207</v>
      </c>
      <c r="P2641" s="21">
        <v>208.1000061035156</v>
      </c>
      <c r="Q2641" s="21">
        <v>206.83999633789065</v>
      </c>
      <c r="R2641" s="21">
        <v>208</v>
      </c>
      <c r="S2641">
        <v>96336400</v>
      </c>
      <c r="T2641" s="16">
        <f>(SP500_Data[[#This Row],[Close]]-R2642)/R2642</f>
        <v>1.010101908289727E-2</v>
      </c>
      <c r="U2641" s="21">
        <v>125918100</v>
      </c>
    </row>
    <row r="2642" spans="1:21" x14ac:dyDescent="0.25">
      <c r="A2642" s="2">
        <v>42472</v>
      </c>
      <c r="B2642" s="21">
        <v>54.369998931884766</v>
      </c>
      <c r="C2642" s="21">
        <v>54.779998779296875</v>
      </c>
      <c r="D2642" s="21">
        <v>53.759998321533203</v>
      </c>
      <c r="E2642" s="21">
        <v>54.650001525878906</v>
      </c>
      <c r="F2642" s="16">
        <f>(StockData[[#This Row],[Close]]-E2643)/E2643</f>
        <v>6.2603598598894254E-3</v>
      </c>
      <c r="G2642" s="21">
        <v>24944300</v>
      </c>
      <c r="H2642" s="21">
        <f>IF(ISNUMBER(E2642),MAX($E$2:E2642),"")</f>
        <v>542.07000732421875</v>
      </c>
      <c r="I2642" s="21">
        <f>IF(AND(ISNUMBER(E2642),ISNUMBER(H2642)),E2642/H2642-1,"")</f>
        <v>-0.89918276092115157</v>
      </c>
      <c r="L2642"/>
      <c r="M2642"/>
      <c r="N2642" s="2">
        <v>42472</v>
      </c>
      <c r="O2642" s="21">
        <v>204.22000122070313</v>
      </c>
      <c r="P2642" s="21">
        <v>206.25</v>
      </c>
      <c r="Q2642" s="21">
        <v>203.69999694824219</v>
      </c>
      <c r="R2642" s="21">
        <v>205.91999816894531</v>
      </c>
      <c r="S2642">
        <v>115350600</v>
      </c>
      <c r="T2642" s="16">
        <f>(SP500_Data[[#This Row],[Close]]-R2643)/R2643</f>
        <v>9.3127823580817937E-3</v>
      </c>
      <c r="U2642" s="21">
        <v>129833700</v>
      </c>
    </row>
    <row r="2643" spans="1:21" x14ac:dyDescent="0.25">
      <c r="A2643" s="2">
        <v>42471</v>
      </c>
      <c r="B2643" s="21">
        <v>54.490001678466797</v>
      </c>
      <c r="C2643" s="21">
        <v>55.150001525878906</v>
      </c>
      <c r="D2643" s="21">
        <v>54.299999237060547</v>
      </c>
      <c r="E2643" s="21">
        <v>54.310001373291016</v>
      </c>
      <c r="F2643" s="16">
        <f>(StockData[[#This Row],[Close]]-E2644)/E2644</f>
        <v>-2.0212568790027334E-3</v>
      </c>
      <c r="G2643" s="21">
        <v>21414200</v>
      </c>
      <c r="H2643" s="21">
        <f>IF(ISNUMBER(E2643),MAX($E$2:E2643),"")</f>
        <v>542.07000732421875</v>
      </c>
      <c r="I2643" s="21">
        <f>IF(AND(ISNUMBER(E2643),ISNUMBER(H2643)),E2643/H2643-1,"")</f>
        <v>-0.89980998646027732</v>
      </c>
      <c r="L2643"/>
      <c r="M2643"/>
      <c r="N2643" s="2">
        <v>42471</v>
      </c>
      <c r="O2643" s="21">
        <v>205.25</v>
      </c>
      <c r="P2643" s="21">
        <v>206.07000732421875</v>
      </c>
      <c r="Q2643" s="21">
        <v>203.91000366210935</v>
      </c>
      <c r="R2643" s="21">
        <v>204.02000427246097</v>
      </c>
      <c r="S2643">
        <v>83757500</v>
      </c>
      <c r="T2643" s="16">
        <f>(SP500_Data[[#This Row],[Close]]-R2644)/R2644</f>
        <v>-2.3471673718290175E-3</v>
      </c>
      <c r="U2643" s="21">
        <v>110728300</v>
      </c>
    </row>
    <row r="2644" spans="1:21" x14ac:dyDescent="0.25">
      <c r="A2644" s="2">
        <v>42468</v>
      </c>
      <c r="B2644" s="21">
        <v>54.669998168945313</v>
      </c>
      <c r="C2644" s="21">
        <v>55.279998779296875</v>
      </c>
      <c r="D2644" s="21">
        <v>54.319999694824219</v>
      </c>
      <c r="E2644" s="21">
        <v>54.419998168945313</v>
      </c>
      <c r="F2644" s="16">
        <f>(StockData[[#This Row],[Close]]-E2645)/E2645</f>
        <v>-7.3450084832536473E-4</v>
      </c>
      <c r="G2644" s="21">
        <v>22167200</v>
      </c>
      <c r="H2644" s="21">
        <f>IF(ISNUMBER(E2644),MAX($E$2:E2644),"")</f>
        <v>542.07000732421875</v>
      </c>
      <c r="I2644" s="21">
        <f>IF(AND(ISNUMBER(E2644),ISNUMBER(H2644)),E2644/H2644-1,"")</f>
        <v>-0.89960706655294431</v>
      </c>
      <c r="L2644"/>
      <c r="M2644"/>
      <c r="N2644" s="2">
        <v>42468</v>
      </c>
      <c r="O2644" s="21">
        <v>205.33999633789065</v>
      </c>
      <c r="P2644" s="21">
        <v>205.8500061035156</v>
      </c>
      <c r="Q2644" s="21">
        <v>203.8699951171875</v>
      </c>
      <c r="R2644" s="21">
        <v>204.5</v>
      </c>
      <c r="S2644">
        <v>95040600</v>
      </c>
      <c r="T2644" s="16">
        <f>(SP500_Data[[#This Row],[Close]]-R2645)/R2645</f>
        <v>2.696754400527844E-3</v>
      </c>
      <c r="U2644" s="21">
        <v>150812200</v>
      </c>
    </row>
    <row r="2645" spans="1:21" x14ac:dyDescent="0.25">
      <c r="A2645" s="2">
        <v>42467</v>
      </c>
      <c r="B2645" s="21">
        <v>54.869998931884766</v>
      </c>
      <c r="C2645" s="21">
        <v>54.909999847412109</v>
      </c>
      <c r="D2645" s="21">
        <v>54.229999542236328</v>
      </c>
      <c r="E2645" s="21">
        <v>54.459999084472656</v>
      </c>
      <c r="F2645" s="16">
        <f>(StockData[[#This Row],[Close]]-E2646)/E2646</f>
        <v>-1.1973872645166639E-2</v>
      </c>
      <c r="G2645" s="21">
        <v>19225100</v>
      </c>
      <c r="H2645" s="21">
        <f>IF(ISNUMBER(E2645),MAX($E$2:E2645),"")</f>
        <v>542.07000732421875</v>
      </c>
      <c r="I2645" s="21">
        <f>IF(AND(ISNUMBER(E2645),ISNUMBER(H2645)),E2645/H2645-1,"")</f>
        <v>-0.89953327365721703</v>
      </c>
      <c r="L2645"/>
      <c r="M2645"/>
      <c r="N2645" s="2">
        <v>42467</v>
      </c>
      <c r="O2645" s="21">
        <v>205.13999938964844</v>
      </c>
      <c r="P2645" s="21">
        <v>205.55999755859375</v>
      </c>
      <c r="Q2645" s="21">
        <v>203.08999633789065</v>
      </c>
      <c r="R2645" s="21">
        <v>203.94999694824219</v>
      </c>
      <c r="S2645">
        <v>113859000</v>
      </c>
      <c r="T2645" s="16">
        <f>(SP500_Data[[#This Row],[Close]]-R2646)/R2646</f>
        <v>-1.1965900797467996E-2</v>
      </c>
      <c r="U2645" s="21">
        <v>111455300</v>
      </c>
    </row>
    <row r="2646" spans="1:21" x14ac:dyDescent="0.25">
      <c r="A2646" s="2">
        <v>42466</v>
      </c>
      <c r="B2646" s="21">
        <v>54.360000610351563</v>
      </c>
      <c r="C2646" s="21">
        <v>55.200000762939453</v>
      </c>
      <c r="D2646" s="21">
        <v>54.209999084472656</v>
      </c>
      <c r="E2646" s="21">
        <v>55.119998931884766</v>
      </c>
      <c r="F2646" s="16">
        <f>(StockData[[#This Row],[Close]]-E2647)/E2647</f>
        <v>1.0263884613241375E-2</v>
      </c>
      <c r="G2646" s="21">
        <v>21188700</v>
      </c>
      <c r="H2646" s="21">
        <f>IF(ISNUMBER(E2646),MAX($E$2:E2646),"")</f>
        <v>542.07000732421875</v>
      </c>
      <c r="I2646" s="21">
        <f>IF(AND(ISNUMBER(E2646),ISNUMBER(H2646)),E2646/H2646-1,"")</f>
        <v>-0.89831571902682894</v>
      </c>
      <c r="L2646"/>
      <c r="M2646"/>
      <c r="N2646" s="2">
        <v>42466</v>
      </c>
      <c r="O2646" s="21">
        <v>204.19000244140625</v>
      </c>
      <c r="P2646" s="21">
        <v>206.49000549316409</v>
      </c>
      <c r="Q2646" s="21">
        <v>203.97999572753903</v>
      </c>
      <c r="R2646" s="21">
        <v>206.41999816894531</v>
      </c>
      <c r="S2646">
        <v>91839800</v>
      </c>
      <c r="T2646" s="16">
        <f>(SP500_Data[[#This Row],[Close]]-R2647)/R2647</f>
        <v>1.0921179787825192E-2</v>
      </c>
      <c r="U2646" s="21">
        <v>103640300</v>
      </c>
    </row>
    <row r="2647" spans="1:21" x14ac:dyDescent="0.25">
      <c r="A2647" s="2">
        <v>42465</v>
      </c>
      <c r="B2647" s="21">
        <v>55.189998626708984</v>
      </c>
      <c r="C2647" s="21">
        <v>55.299999237060547</v>
      </c>
      <c r="D2647" s="21">
        <v>54.459999084472656</v>
      </c>
      <c r="E2647" s="21">
        <v>54.560001373291016</v>
      </c>
      <c r="F2647" s="16">
        <f>(StockData[[#This Row],[Close]]-E2648)/E2648</f>
        <v>-1.5695452410155037E-2</v>
      </c>
      <c r="G2647" s="21">
        <v>19272300</v>
      </c>
      <c r="H2647" s="21">
        <f>IF(ISNUMBER(E2647),MAX($E$2:E2647),"")</f>
        <v>542.07000732421875</v>
      </c>
      <c r="I2647" s="21">
        <f>IF(AND(ISNUMBER(E2647),ISNUMBER(H2647)),E2647/H2647-1,"")</f>
        <v>-0.89934879141789892</v>
      </c>
      <c r="L2647"/>
      <c r="M2647"/>
      <c r="N2647" s="2">
        <v>42465</v>
      </c>
      <c r="O2647" s="21">
        <v>204.66999816894531</v>
      </c>
      <c r="P2647" s="21">
        <v>206.25999450683591</v>
      </c>
      <c r="Q2647" s="21">
        <v>203.88999938964844</v>
      </c>
      <c r="R2647" s="21">
        <v>204.19000244140625</v>
      </c>
      <c r="S2647">
        <v>99662200</v>
      </c>
      <c r="T2647" s="16">
        <f>(SP500_Data[[#This Row],[Close]]-R2648)/R2648</f>
        <v>-9.9878669507575766E-3</v>
      </c>
      <c r="U2647" s="21">
        <v>114793000</v>
      </c>
    </row>
    <row r="2648" spans="1:21" x14ac:dyDescent="0.25">
      <c r="A2648" s="2">
        <v>42464</v>
      </c>
      <c r="B2648" s="21">
        <v>55.430000305175781</v>
      </c>
      <c r="C2648" s="21">
        <v>55.659999847412109</v>
      </c>
      <c r="D2648" s="21">
        <v>55</v>
      </c>
      <c r="E2648" s="21">
        <v>55.430000305175781</v>
      </c>
      <c r="F2648" s="16">
        <f>(StockData[[#This Row],[Close]]-E2649)/E2649</f>
        <v>-2.5193340006708156E-3</v>
      </c>
      <c r="G2648" s="21">
        <v>18928800</v>
      </c>
      <c r="H2648" s="21">
        <f>IF(ISNUMBER(E2648),MAX($E$2:E2648),"")</f>
        <v>542.07000732421875</v>
      </c>
      <c r="I2648" s="21">
        <f>IF(AND(ISNUMBER(E2648),ISNUMBER(H2648)),E2648/H2648-1,"")</f>
        <v>-0.89774383464085961</v>
      </c>
      <c r="L2648"/>
      <c r="M2648"/>
      <c r="N2648" s="2">
        <v>42464</v>
      </c>
      <c r="O2648" s="21">
        <v>206.83000183105469</v>
      </c>
      <c r="P2648" s="21">
        <v>207.07000732421875</v>
      </c>
      <c r="Q2648" s="21">
        <v>205.88999938964844</v>
      </c>
      <c r="R2648" s="21">
        <v>206.25</v>
      </c>
      <c r="S2648">
        <v>63497000</v>
      </c>
      <c r="T2648" s="16">
        <f>(SP500_Data[[#This Row],[Close]]-R2649)/R2649</f>
        <v>-3.2379575433703358E-3</v>
      </c>
      <c r="U2648" s="21">
        <v>102343000</v>
      </c>
    </row>
    <row r="2649" spans="1:21" x14ac:dyDescent="0.25">
      <c r="A2649" s="2">
        <v>42461</v>
      </c>
      <c r="B2649" s="21">
        <v>55.049999237060547</v>
      </c>
      <c r="C2649" s="21">
        <v>55.610000610351563</v>
      </c>
      <c r="D2649" s="21">
        <v>54.569999694824219</v>
      </c>
      <c r="E2649" s="21">
        <v>55.569999694824219</v>
      </c>
      <c r="F2649" s="16">
        <f>(StockData[[#This Row],[Close]]-E2650)/E2650</f>
        <v>6.1560774109346225E-3</v>
      </c>
      <c r="G2649" s="21">
        <v>24399200</v>
      </c>
      <c r="H2649" s="21">
        <f>IF(ISNUMBER(E2649),MAX($E$2:E2649),"")</f>
        <v>542.07000732421875</v>
      </c>
      <c r="I2649" s="21">
        <f>IF(AND(ISNUMBER(E2649),ISNUMBER(H2649)),E2649/H2649-1,"")</f>
        <v>-0.89748556654309208</v>
      </c>
      <c r="L2649"/>
      <c r="M2649"/>
      <c r="N2649" s="2">
        <v>42461</v>
      </c>
      <c r="O2649" s="21">
        <v>204.3500061035156</v>
      </c>
      <c r="P2649" s="21">
        <v>207.13999938964844</v>
      </c>
      <c r="Q2649" s="21">
        <v>203.97999572753903</v>
      </c>
      <c r="R2649" s="21">
        <v>206.91999816894531</v>
      </c>
      <c r="S2649">
        <v>114423500</v>
      </c>
      <c r="T2649" s="16">
        <f>(SP500_Data[[#This Row],[Close]]-R2650)/R2650</f>
        <v>6.8119592612909527E-3</v>
      </c>
      <c r="U2649" s="21">
        <v>136009500</v>
      </c>
    </row>
    <row r="2650" spans="1:21" x14ac:dyDescent="0.25">
      <c r="A2650" s="2">
        <v>42460</v>
      </c>
      <c r="B2650" s="21">
        <v>54.950000762939453</v>
      </c>
      <c r="C2650" s="21">
        <v>55.590000152587891</v>
      </c>
      <c r="D2650" s="21">
        <v>54.860000610351563</v>
      </c>
      <c r="E2650" s="21">
        <v>55.229999542236328</v>
      </c>
      <c r="F2650" s="16">
        <f>(StockData[[#This Row],[Close]]-E2651)/E2651</f>
        <v>3.2697603573189904E-3</v>
      </c>
      <c r="G2650" s="21">
        <v>26360500</v>
      </c>
      <c r="H2650" s="21">
        <f>IF(ISNUMBER(E2650),MAX($E$2:E2650),"")</f>
        <v>542.07000732421875</v>
      </c>
      <c r="I2650" s="21">
        <f>IF(AND(ISNUMBER(E2650),ISNUMBER(H2650)),E2650/H2650-1,"")</f>
        <v>-0.89811279208221795</v>
      </c>
      <c r="L2650"/>
      <c r="M2650"/>
      <c r="N2650" s="2">
        <v>42460</v>
      </c>
      <c r="O2650" s="21">
        <v>205.91000366210935</v>
      </c>
      <c r="P2650" s="21">
        <v>206.41000366210935</v>
      </c>
      <c r="Q2650" s="21">
        <v>205.33000183105469</v>
      </c>
      <c r="R2650" s="21">
        <v>205.52000427246097</v>
      </c>
      <c r="S2650">
        <v>94584100</v>
      </c>
      <c r="T2650" s="16">
        <f>(SP500_Data[[#This Row],[Close]]-R2651)/R2651</f>
        <v>-2.426948789588176E-3</v>
      </c>
      <c r="U2650" s="21">
        <v>120250700</v>
      </c>
    </row>
    <row r="2651" spans="1:21" x14ac:dyDescent="0.25">
      <c r="A2651" s="2">
        <v>42459</v>
      </c>
      <c r="B2651" s="21">
        <v>54.930000305175781</v>
      </c>
      <c r="C2651" s="21">
        <v>55.639999389648438</v>
      </c>
      <c r="D2651" s="21">
        <v>54.900001525878906</v>
      </c>
      <c r="E2651" s="21">
        <v>55.049999237060547</v>
      </c>
      <c r="F2651" s="16">
        <f>(StockData[[#This Row],[Close]]-E2652)/E2652</f>
        <v>6.2145888919304827E-3</v>
      </c>
      <c r="G2651" s="21">
        <v>23008300</v>
      </c>
      <c r="H2651" s="21">
        <f>IF(ISNUMBER(E2651),MAX($E$2:E2651),"")</f>
        <v>542.07000732421875</v>
      </c>
      <c r="I2651" s="21">
        <f>IF(AND(ISNUMBER(E2651),ISNUMBER(H2651)),E2651/H2651-1,"")</f>
        <v>-0.89844485307571265</v>
      </c>
      <c r="L2651"/>
      <c r="M2651"/>
      <c r="N2651" s="2">
        <v>42459</v>
      </c>
      <c r="O2651" s="21">
        <v>206.30000305175781</v>
      </c>
      <c r="P2651" s="21">
        <v>206.8699951171875</v>
      </c>
      <c r="Q2651" s="21">
        <v>205.58999633789065</v>
      </c>
      <c r="R2651" s="21">
        <v>206.02000427246097</v>
      </c>
      <c r="S2651">
        <v>86365300</v>
      </c>
      <c r="T2651" s="16">
        <f>(SP500_Data[[#This Row],[Close]]-R2652)/R2652</f>
        <v>4.3877202452119795E-3</v>
      </c>
      <c r="U2651" s="21">
        <v>127632400</v>
      </c>
    </row>
    <row r="2652" spans="1:21" x14ac:dyDescent="0.25">
      <c r="A2652" s="2">
        <v>42458</v>
      </c>
      <c r="B2652" s="21">
        <v>53.659999847412109</v>
      </c>
      <c r="C2652" s="21">
        <v>54.860000610351563</v>
      </c>
      <c r="D2652" s="21">
        <v>53.450000762939453</v>
      </c>
      <c r="E2652" s="21">
        <v>54.709999084472656</v>
      </c>
      <c r="F2652" s="16">
        <f>(StockData[[#This Row],[Close]]-E2653)/E2653</f>
        <v>2.1852785747823861E-2</v>
      </c>
      <c r="G2652" s="21">
        <v>23924300</v>
      </c>
      <c r="H2652" s="21">
        <f>IF(ISNUMBER(E2652),MAX($E$2:E2652),"")</f>
        <v>542.07000732421875</v>
      </c>
      <c r="I2652" s="21">
        <f>IF(AND(ISNUMBER(E2652),ISNUMBER(H2652)),E2652/H2652-1,"")</f>
        <v>-0.89907207861483851</v>
      </c>
      <c r="L2652"/>
      <c r="M2652"/>
      <c r="N2652" s="2">
        <v>42458</v>
      </c>
      <c r="O2652" s="21">
        <v>202.75999450683591</v>
      </c>
      <c r="P2652" s="21">
        <v>205.25</v>
      </c>
      <c r="Q2652" s="21">
        <v>202.3999938964844</v>
      </c>
      <c r="R2652" s="21">
        <v>205.1199951171875</v>
      </c>
      <c r="S2652">
        <v>92922900</v>
      </c>
      <c r="T2652" s="16">
        <f>(SP500_Data[[#This Row],[Close]]-R2653)/R2653</f>
        <v>9.2500963058999817E-3</v>
      </c>
      <c r="U2652" s="21">
        <v>219058900</v>
      </c>
    </row>
    <row r="2653" spans="1:21" x14ac:dyDescent="0.25">
      <c r="A2653" s="2">
        <v>42457</v>
      </c>
      <c r="B2653" s="21">
        <v>54.209999084472656</v>
      </c>
      <c r="C2653" s="21">
        <v>54.290000915527344</v>
      </c>
      <c r="D2653" s="21">
        <v>53.330001831054688</v>
      </c>
      <c r="E2653" s="21">
        <v>53.540000915527344</v>
      </c>
      <c r="F2653" s="16">
        <f>(StockData[[#This Row],[Close]]-E2654)/E2654</f>
        <v>-1.2359309726260809E-2</v>
      </c>
      <c r="G2653" s="21">
        <v>17025100</v>
      </c>
      <c r="H2653" s="21">
        <f>IF(ISNUMBER(E2653),MAX($E$2:E2653),"")</f>
        <v>542.07000732421875</v>
      </c>
      <c r="I2653" s="21">
        <f>IF(AND(ISNUMBER(E2653),ISNUMBER(H2653)),E2653/H2653-1,"")</f>
        <v>-0.90123046803527651</v>
      </c>
      <c r="L2653"/>
      <c r="M2653"/>
      <c r="N2653" s="2">
        <v>42457</v>
      </c>
      <c r="O2653" s="21">
        <v>203.61000061035156</v>
      </c>
      <c r="P2653" s="21">
        <v>203.86000061035156</v>
      </c>
      <c r="Q2653" s="21">
        <v>202.71000671386719</v>
      </c>
      <c r="R2653" s="21">
        <v>203.24000549316409</v>
      </c>
      <c r="S2653">
        <v>62408200</v>
      </c>
      <c r="T2653" s="16">
        <f>(SP500_Data[[#This Row],[Close]]-R2654)/R2654</f>
        <v>5.9083487033047863E-4</v>
      </c>
      <c r="U2653" s="21">
        <v>148214100</v>
      </c>
    </row>
    <row r="2654" spans="1:21" x14ac:dyDescent="0.25">
      <c r="A2654" s="2">
        <v>42453</v>
      </c>
      <c r="B2654" s="21">
        <v>53.840000152587891</v>
      </c>
      <c r="C2654" s="21">
        <v>54.330001831054688</v>
      </c>
      <c r="D2654" s="21">
        <v>53.729999542236328</v>
      </c>
      <c r="E2654" s="21">
        <v>54.209999084472656</v>
      </c>
      <c r="F2654" s="16">
        <f>(StockData[[#This Row],[Close]]-E2655)/E2655</f>
        <v>4.446875270357916E-3</v>
      </c>
      <c r="G2654" s="21">
        <v>19950000</v>
      </c>
      <c r="H2654" s="21">
        <f>IF(ISNUMBER(E2654),MAX($E$2:E2654),"")</f>
        <v>542.07000732421875</v>
      </c>
      <c r="I2654" s="21">
        <f>IF(AND(ISNUMBER(E2654),ISNUMBER(H2654)),E2654/H2654-1,"")</f>
        <v>-0.89999446869959554</v>
      </c>
      <c r="L2654"/>
      <c r="M2654"/>
      <c r="N2654" s="2">
        <v>42453</v>
      </c>
      <c r="O2654" s="21">
        <v>202</v>
      </c>
      <c r="P2654" s="21">
        <v>203.16000366210935</v>
      </c>
      <c r="Q2654" s="21">
        <v>201.74000549316409</v>
      </c>
      <c r="R2654" s="21">
        <v>203.1199951171875</v>
      </c>
      <c r="S2654">
        <v>84360900</v>
      </c>
      <c r="T2654" s="16">
        <f>(SP500_Data[[#This Row],[Close]]-R2655)/R2655</f>
        <v>-4.4294864281181607E-4</v>
      </c>
      <c r="U2654" s="21">
        <v>184513100</v>
      </c>
    </row>
    <row r="2655" spans="1:21" x14ac:dyDescent="0.25">
      <c r="A2655" s="2">
        <v>42452</v>
      </c>
      <c r="B2655" s="21">
        <v>54.110000610351563</v>
      </c>
      <c r="C2655" s="21">
        <v>54.240001678466797</v>
      </c>
      <c r="D2655" s="21">
        <v>53.740001678466797</v>
      </c>
      <c r="E2655" s="21">
        <v>53.970001220703125</v>
      </c>
      <c r="F2655" s="16">
        <f>(StockData[[#This Row],[Close]]-E2656)/E2656</f>
        <v>-1.849426200952355E-3</v>
      </c>
      <c r="G2655" s="21">
        <v>20129000</v>
      </c>
      <c r="H2655" s="21">
        <f>IF(ISNUMBER(E2655),MAX($E$2:E2655),"")</f>
        <v>542.07000732421875</v>
      </c>
      <c r="I2655" s="21">
        <f>IF(AND(ISNUMBER(E2655),ISNUMBER(H2655)),E2655/H2655-1,"")</f>
        <v>-0.9004372119994033</v>
      </c>
      <c r="L2655"/>
      <c r="M2655"/>
      <c r="N2655" s="2">
        <v>42452</v>
      </c>
      <c r="O2655" s="21">
        <v>204.11000061035156</v>
      </c>
      <c r="P2655" s="21">
        <v>204.33000183105469</v>
      </c>
      <c r="Q2655" s="21">
        <v>203.00999450683591</v>
      </c>
      <c r="R2655" s="21">
        <v>203.21000671386719</v>
      </c>
      <c r="S2655">
        <v>81052500</v>
      </c>
      <c r="T2655" s="16">
        <f>(SP500_Data[[#This Row],[Close]]-R2656)/R2656</f>
        <v>-6.5994860228714746E-3</v>
      </c>
      <c r="U2655" s="21">
        <v>191526700</v>
      </c>
    </row>
    <row r="2656" spans="1:21" x14ac:dyDescent="0.25">
      <c r="A2656" s="2">
        <v>42451</v>
      </c>
      <c r="B2656" s="21">
        <v>53.610000610351563</v>
      </c>
      <c r="C2656" s="21">
        <v>54.25</v>
      </c>
      <c r="D2656" s="21">
        <v>53.459999084472656</v>
      </c>
      <c r="E2656" s="21">
        <v>54.069999694824219</v>
      </c>
      <c r="F2656" s="16">
        <f>(StockData[[#This Row],[Close]]-E2657)/E2657</f>
        <v>3.8989803582047439E-3</v>
      </c>
      <c r="G2656" s="21">
        <v>23124100</v>
      </c>
      <c r="H2656" s="21">
        <f>IF(ISNUMBER(E2656),MAX($E$2:E2656),"")</f>
        <v>542.07000732421875</v>
      </c>
      <c r="I2656" s="21">
        <f>IF(AND(ISNUMBER(E2656),ISNUMBER(H2656)),E2656/H2656-1,"")</f>
        <v>-0.90025273679736295</v>
      </c>
      <c r="L2656"/>
      <c r="M2656"/>
      <c r="N2656" s="2">
        <v>42451</v>
      </c>
      <c r="O2656" s="21">
        <v>203.75999450683591</v>
      </c>
      <c r="P2656" s="21">
        <v>205.22999572753903</v>
      </c>
      <c r="Q2656" s="21">
        <v>203.57000732421875</v>
      </c>
      <c r="R2656" s="21">
        <v>204.55999755859375</v>
      </c>
      <c r="S2656">
        <v>97471900</v>
      </c>
      <c r="T2656" s="16">
        <f>(SP500_Data[[#This Row],[Close]]-R2657)/R2657</f>
        <v>-5.3745351705510958E-4</v>
      </c>
      <c r="U2656" s="21">
        <v>180788300</v>
      </c>
    </row>
    <row r="2657" spans="1:21" x14ac:dyDescent="0.25">
      <c r="A2657" s="2">
        <v>42450</v>
      </c>
      <c r="B2657" s="21">
        <v>53.25</v>
      </c>
      <c r="C2657" s="21">
        <v>53.930000305175781</v>
      </c>
      <c r="D2657" s="21">
        <v>52.930000305175781</v>
      </c>
      <c r="E2657" s="21">
        <v>53.860000610351563</v>
      </c>
      <c r="F2657" s="16">
        <f>(StockData[[#This Row],[Close]]-E2658)/E2658</f>
        <v>6.9171605958972E-3</v>
      </c>
      <c r="G2657" s="21">
        <v>23925700</v>
      </c>
      <c r="H2657" s="21">
        <f>IF(ISNUMBER(E2657),MAX($E$2:E2657),"")</f>
        <v>542.07000732421875</v>
      </c>
      <c r="I2657" s="21">
        <f>IF(AND(ISNUMBER(E2657),ISNUMBER(H2657)),E2657/H2657-1,"")</f>
        <v>-0.90064013894401418</v>
      </c>
      <c r="L2657"/>
      <c r="M2657"/>
      <c r="N2657" s="2">
        <v>42450</v>
      </c>
      <c r="O2657" s="21">
        <v>204.07000732421875</v>
      </c>
      <c r="P2657" s="21">
        <v>204.94000244140625</v>
      </c>
      <c r="Q2657" s="21">
        <v>203.80000305175781</v>
      </c>
      <c r="R2657" s="21">
        <v>204.66999816894531</v>
      </c>
      <c r="S2657">
        <v>72926700</v>
      </c>
      <c r="T2657" s="16">
        <f>(SP500_Data[[#This Row],[Close]]-R2658)/R2658</f>
        <v>1.4188926470526751E-3</v>
      </c>
      <c r="U2657" s="21">
        <v>139531800</v>
      </c>
    </row>
    <row r="2658" spans="1:21" x14ac:dyDescent="0.25">
      <c r="A2658" s="2">
        <v>42447</v>
      </c>
      <c r="B2658" s="21">
        <v>54.919998168945313</v>
      </c>
      <c r="C2658" s="21">
        <v>54.970001220703125</v>
      </c>
      <c r="D2658" s="21">
        <v>53.450000762939453</v>
      </c>
      <c r="E2658" s="21">
        <v>53.490001678466797</v>
      </c>
      <c r="F2658" s="16">
        <f>(StockData[[#This Row],[Close]]-E2659)/E2659</f>
        <v>-2.1405015957033639E-2</v>
      </c>
      <c r="G2658" s="21">
        <v>67625500</v>
      </c>
      <c r="H2658" s="21">
        <f>IF(ISNUMBER(E2658),MAX($E$2:E2658),"")</f>
        <v>542.07000732421875</v>
      </c>
      <c r="I2658" s="21">
        <f>IF(AND(ISNUMBER(E2658),ISNUMBER(H2658)),E2658/H2658-1,"")</f>
        <v>-0.90132270563629657</v>
      </c>
      <c r="L2658"/>
      <c r="M2658"/>
      <c r="N2658" s="2">
        <v>42447</v>
      </c>
      <c r="O2658" s="21">
        <v>204.16999816894531</v>
      </c>
      <c r="P2658" s="21">
        <v>204.77999877929688</v>
      </c>
      <c r="Q2658" s="21">
        <v>203.80000305175781</v>
      </c>
      <c r="R2658" s="21">
        <v>204.3800048828125</v>
      </c>
      <c r="S2658">
        <v>138372400</v>
      </c>
      <c r="T2658" s="16">
        <f>(SP500_Data[[#This Row],[Close]]-R2659)/R2659</f>
        <v>-1.2217172166084343E-3</v>
      </c>
      <c r="U2658" s="21">
        <v>205054900</v>
      </c>
    </row>
    <row r="2659" spans="1:21" x14ac:dyDescent="0.25">
      <c r="A2659" s="2">
        <v>42446</v>
      </c>
      <c r="B2659" s="21">
        <v>54.209999084472656</v>
      </c>
      <c r="C2659" s="21">
        <v>55</v>
      </c>
      <c r="D2659" s="21">
        <v>54</v>
      </c>
      <c r="E2659" s="21">
        <v>54.659999847412109</v>
      </c>
      <c r="F2659" s="16">
        <f>(StockData[[#This Row],[Close]]-E2660)/E2660</f>
        <v>5.7037972768044084E-3</v>
      </c>
      <c r="G2659" s="21">
        <v>28223900</v>
      </c>
      <c r="H2659" s="21">
        <f>IF(ISNUMBER(E2659),MAX($E$2:E2659),"")</f>
        <v>542.07000732421875</v>
      </c>
      <c r="I2659" s="21">
        <f>IF(AND(ISNUMBER(E2659),ISNUMBER(H2659)),E2659/H2659-1,"")</f>
        <v>-0.89916431621585868</v>
      </c>
      <c r="L2659"/>
      <c r="M2659"/>
      <c r="N2659" s="2">
        <v>42446</v>
      </c>
      <c r="O2659" s="21">
        <v>203.24000549316409</v>
      </c>
      <c r="P2659" s="21">
        <v>205.22999572753903</v>
      </c>
      <c r="Q2659" s="21">
        <v>202.77000427246097</v>
      </c>
      <c r="R2659" s="21">
        <v>204.6300048828125</v>
      </c>
      <c r="S2659">
        <v>134278500</v>
      </c>
      <c r="T2659" s="16">
        <f>(SP500_Data[[#This Row],[Close]]-R2660)/R2660</f>
        <v>6.3440964303856668E-3</v>
      </c>
      <c r="U2659" s="21">
        <v>182564900</v>
      </c>
    </row>
    <row r="2660" spans="1:21" x14ac:dyDescent="0.25">
      <c r="A2660" s="2">
        <v>42445</v>
      </c>
      <c r="B2660" s="21">
        <v>53.450000762939453</v>
      </c>
      <c r="C2660" s="21">
        <v>54.599998474121094</v>
      </c>
      <c r="D2660" s="21">
        <v>53.400001525878906</v>
      </c>
      <c r="E2660" s="21">
        <v>54.349998474121094</v>
      </c>
      <c r="F2660" s="16">
        <f>(StockData[[#This Row],[Close]]-E2661)/E2661</f>
        <v>1.4181718965651138E-2</v>
      </c>
      <c r="G2660" s="21">
        <v>31691700</v>
      </c>
      <c r="H2660" s="21">
        <f>IF(ISNUMBER(E2660),MAX($E$2:E2660),"")</f>
        <v>542.07000732421875</v>
      </c>
      <c r="I2660" s="21">
        <f>IF(AND(ISNUMBER(E2660),ISNUMBER(H2660)),E2660/H2660-1,"")</f>
        <v>-0.89973620060182802</v>
      </c>
      <c r="L2660"/>
      <c r="M2660"/>
      <c r="N2660" s="2">
        <v>42445</v>
      </c>
      <c r="O2660" s="21">
        <v>201.6000061035156</v>
      </c>
      <c r="P2660" s="21">
        <v>203.82000732421875</v>
      </c>
      <c r="Q2660" s="21">
        <v>201.55000305175781</v>
      </c>
      <c r="R2660" s="21">
        <v>203.33999633789065</v>
      </c>
      <c r="S2660">
        <v>129303200</v>
      </c>
      <c r="T2660" s="16">
        <f>(SP500_Data[[#This Row],[Close]]-R2661)/R2661</f>
        <v>5.7871997800960587E-3</v>
      </c>
      <c r="U2660" s="21">
        <v>136061600</v>
      </c>
    </row>
    <row r="2661" spans="1:21" x14ac:dyDescent="0.25">
      <c r="A2661" s="2">
        <v>42444</v>
      </c>
      <c r="B2661" s="21">
        <v>52.75</v>
      </c>
      <c r="C2661" s="21">
        <v>53.590000152587891</v>
      </c>
      <c r="D2661" s="21">
        <v>52.740001678466797</v>
      </c>
      <c r="E2661" s="21">
        <v>53.590000152587891</v>
      </c>
      <c r="F2661" s="16">
        <f>(StockData[[#This Row],[Close]]-E2662)/E2662</f>
        <v>7.8992288528587206E-3</v>
      </c>
      <c r="G2661" s="21">
        <v>21104800</v>
      </c>
      <c r="H2661" s="21">
        <f>IF(ISNUMBER(E2661),MAX($E$2:E2661),"")</f>
        <v>542.07000732421875</v>
      </c>
      <c r="I2661" s="21">
        <f>IF(AND(ISNUMBER(E2661),ISNUMBER(H2661)),E2661/H2661-1,"")</f>
        <v>-0.90113823043425634</v>
      </c>
      <c r="L2661"/>
      <c r="M2661"/>
      <c r="N2661" s="2">
        <v>42444</v>
      </c>
      <c r="O2661" s="21">
        <v>201.36000061035156</v>
      </c>
      <c r="P2661" s="21">
        <v>202.52999877929688</v>
      </c>
      <c r="Q2661" s="21">
        <v>201.05000305175781</v>
      </c>
      <c r="R2661" s="21">
        <v>202.16999816894531</v>
      </c>
      <c r="S2661">
        <v>93169100</v>
      </c>
      <c r="T2661" s="16">
        <f>(SP500_Data[[#This Row],[Close]]-R2662)/R2662</f>
        <v>-1.629638671875E-3</v>
      </c>
      <c r="U2661" s="21">
        <v>210529300</v>
      </c>
    </row>
    <row r="2662" spans="1:21" x14ac:dyDescent="0.25">
      <c r="A2662" s="2">
        <v>42443</v>
      </c>
      <c r="B2662" s="21">
        <v>52.709999084472656</v>
      </c>
      <c r="C2662" s="21">
        <v>53.590000152587891</v>
      </c>
      <c r="D2662" s="21">
        <v>52.630001068115234</v>
      </c>
      <c r="E2662" s="21">
        <v>53.169998168945313</v>
      </c>
      <c r="F2662" s="16">
        <f>(StockData[[#This Row],[Close]]-E2663)/E2663</f>
        <v>1.8842750084064226E-3</v>
      </c>
      <c r="G2662" s="21">
        <v>24083600</v>
      </c>
      <c r="H2662" s="21">
        <f>IF(ISNUMBER(E2662),MAX($E$2:E2662),"")</f>
        <v>542.07000732421875</v>
      </c>
      <c r="I2662" s="21">
        <f>IF(AND(ISNUMBER(E2662),ISNUMBER(H2662)),E2662/H2662-1,"")</f>
        <v>-0.90191304176483666</v>
      </c>
      <c r="L2662"/>
      <c r="M2662"/>
      <c r="N2662" s="2">
        <v>42443</v>
      </c>
      <c r="O2662" s="21">
        <v>202.16000366210935</v>
      </c>
      <c r="P2662" s="21">
        <v>203.03999328613281</v>
      </c>
      <c r="Q2662" s="21">
        <v>201.77000427246097</v>
      </c>
      <c r="R2662" s="21">
        <v>202.5</v>
      </c>
      <c r="S2662">
        <v>73612000</v>
      </c>
      <c r="T2662" s="16">
        <f>(SP500_Data[[#This Row],[Close]]-R2663)/R2663</f>
        <v>-1.282277144800098E-3</v>
      </c>
      <c r="U2662" s="21">
        <v>143798800</v>
      </c>
    </row>
    <row r="2663" spans="1:21" x14ac:dyDescent="0.25">
      <c r="A2663" s="2">
        <v>42440</v>
      </c>
      <c r="B2663" s="21">
        <v>53</v>
      </c>
      <c r="C2663" s="21">
        <v>53.069999694824219</v>
      </c>
      <c r="D2663" s="21">
        <v>52.380001068115234</v>
      </c>
      <c r="E2663" s="21">
        <v>53.069999694824219</v>
      </c>
      <c r="F2663" s="16">
        <f>(StockData[[#This Row],[Close]]-E2664)/E2664</f>
        <v>1.9596550868677304E-2</v>
      </c>
      <c r="G2663" s="21">
        <v>32275700</v>
      </c>
      <c r="H2663" s="21">
        <f>IF(ISNUMBER(E2663),MAX($E$2:E2663),"")</f>
        <v>542.07000732421875</v>
      </c>
      <c r="I2663" s="21">
        <f>IF(AND(ISNUMBER(E2663),ISNUMBER(H2663)),E2663/H2663-1,"")</f>
        <v>-0.9020975169668769</v>
      </c>
      <c r="L2663"/>
      <c r="M2663"/>
      <c r="N2663" s="2">
        <v>42440</v>
      </c>
      <c r="O2663" s="21">
        <v>201.25999450683591</v>
      </c>
      <c r="P2663" s="21">
        <v>202.80999755859375</v>
      </c>
      <c r="Q2663" s="21">
        <v>199.52000427246097</v>
      </c>
      <c r="R2663" s="21">
        <v>202.75999450683591</v>
      </c>
      <c r="S2663">
        <v>137964500</v>
      </c>
      <c r="T2663" s="16">
        <f>(SP500_Data[[#This Row],[Close]]-R2664)/R2664</f>
        <v>1.6137122025887494E-2</v>
      </c>
      <c r="U2663" s="21">
        <v>185681700</v>
      </c>
    </row>
    <row r="2664" spans="1:21" x14ac:dyDescent="0.25">
      <c r="A2664" s="2">
        <v>42439</v>
      </c>
      <c r="B2664" s="21">
        <v>52.930000305175781</v>
      </c>
      <c r="C2664" s="21">
        <v>52.939998626708984</v>
      </c>
      <c r="D2664" s="21">
        <v>51.159999847412109</v>
      </c>
      <c r="E2664" s="21">
        <v>52.049999237060547</v>
      </c>
      <c r="F2664" s="16">
        <f>(StockData[[#This Row],[Close]]-E2665)/E2665</f>
        <v>-1.4950812135617541E-2</v>
      </c>
      <c r="G2664" s="21">
        <v>38387800</v>
      </c>
      <c r="H2664" s="21">
        <f>IF(ISNUMBER(E2664),MAX($E$2:E2664),"")</f>
        <v>542.07000732421875</v>
      </c>
      <c r="I2664" s="21">
        <f>IF(AND(ISNUMBER(E2664),ISNUMBER(H2664)),E2664/H2664-1,"")</f>
        <v>-0.90397919358425449</v>
      </c>
      <c r="L2664"/>
      <c r="M2664"/>
      <c r="N2664" s="2">
        <v>42439</v>
      </c>
      <c r="O2664" s="21">
        <v>199.96000671386719</v>
      </c>
      <c r="P2664" s="21">
        <v>201.07000732421875</v>
      </c>
      <c r="Q2664" s="21">
        <v>197.3800048828125</v>
      </c>
      <c r="R2664" s="21">
        <v>199.53999328613281</v>
      </c>
      <c r="S2664">
        <v>156838700</v>
      </c>
      <c r="T2664" s="16">
        <f>(SP500_Data[[#This Row],[Close]]-R2665)/R2665</f>
        <v>8.0242952854950127E-4</v>
      </c>
      <c r="U2664" s="21">
        <v>141036800</v>
      </c>
    </row>
    <row r="2665" spans="1:21" x14ac:dyDescent="0.25">
      <c r="A2665" s="2">
        <v>42438</v>
      </c>
      <c r="B2665" s="21">
        <v>51.889999389648438</v>
      </c>
      <c r="C2665" s="21">
        <v>52.849998474121094</v>
      </c>
      <c r="D2665" s="21">
        <v>51.860000610351563</v>
      </c>
      <c r="E2665" s="21">
        <v>52.840000152587891</v>
      </c>
      <c r="F2665" s="16">
        <f>(StockData[[#This Row],[Close]]-E2666)/E2666</f>
        <v>2.3039662953596295E-2</v>
      </c>
      <c r="G2665" s="21">
        <v>28251600</v>
      </c>
      <c r="H2665" s="21">
        <f>IF(ISNUMBER(E2665),MAX($E$2:E2665),"")</f>
        <v>542.07000732421875</v>
      </c>
      <c r="I2665" s="21">
        <f>IF(AND(ISNUMBER(E2665),ISNUMBER(H2665)),E2665/H2665-1,"")</f>
        <v>-0.90252181556139177</v>
      </c>
      <c r="L2665"/>
      <c r="M2665"/>
      <c r="N2665" s="2">
        <v>42438</v>
      </c>
      <c r="O2665" s="21">
        <v>199.36000061035156</v>
      </c>
      <c r="P2665" s="21">
        <v>199.78999328613281</v>
      </c>
      <c r="Q2665" s="21">
        <v>198.42999267578125</v>
      </c>
      <c r="R2665" s="21">
        <v>199.3800048828125</v>
      </c>
      <c r="S2665">
        <v>94801200</v>
      </c>
      <c r="T2665" s="16">
        <f>(SP500_Data[[#This Row],[Close]]-R2666)/R2666</f>
        <v>4.9395716556292803E-3</v>
      </c>
      <c r="U2665" s="21">
        <v>130371700</v>
      </c>
    </row>
    <row r="2666" spans="1:21" x14ac:dyDescent="0.25">
      <c r="A2666" s="2">
        <v>42437</v>
      </c>
      <c r="B2666" s="21">
        <v>50.799999237060547</v>
      </c>
      <c r="C2666" s="21">
        <v>52.130001068115234</v>
      </c>
      <c r="D2666" s="21">
        <v>50.599998474121094</v>
      </c>
      <c r="E2666" s="21">
        <v>51.650001525878906</v>
      </c>
      <c r="F2666" s="16">
        <f>(StockData[[#This Row],[Close]]-E2667)/E2667</f>
        <v>1.2149769966946765E-2</v>
      </c>
      <c r="G2666" s="21">
        <v>33835100</v>
      </c>
      <c r="H2666" s="21">
        <f>IF(ISNUMBER(E2666),MAX($E$2:E2666),"")</f>
        <v>542.07000732421875</v>
      </c>
      <c r="I2666" s="21">
        <f>IF(AND(ISNUMBER(E2666),ISNUMBER(H2666)),E2666/H2666-1,"")</f>
        <v>-0.90471710142969342</v>
      </c>
      <c r="L2666"/>
      <c r="M2666"/>
      <c r="N2666" s="2">
        <v>42437</v>
      </c>
      <c r="O2666" s="21">
        <v>199.32000732421875</v>
      </c>
      <c r="P2666" s="21">
        <v>199.91999816894531</v>
      </c>
      <c r="Q2666" s="21">
        <v>198.21000671386719</v>
      </c>
      <c r="R2666" s="21">
        <v>198.3999938964844</v>
      </c>
      <c r="S2666">
        <v>123974900</v>
      </c>
      <c r="T2666" s="16">
        <f>(SP500_Data[[#This Row],[Close]]-R2667)/R2667</f>
        <v>-1.0917804882538738E-2</v>
      </c>
      <c r="U2666" s="21">
        <v>168319600</v>
      </c>
    </row>
    <row r="2667" spans="1:21" x14ac:dyDescent="0.25">
      <c r="A2667" s="2">
        <v>42436</v>
      </c>
      <c r="B2667" s="21">
        <v>51.560001373291016</v>
      </c>
      <c r="C2667" s="21">
        <v>51.799999237060547</v>
      </c>
      <c r="D2667" s="21">
        <v>50.580001831054688</v>
      </c>
      <c r="E2667" s="21">
        <v>51.029998779296875</v>
      </c>
      <c r="F2667" s="16">
        <f>(StockData[[#This Row],[Close]]-E2668)/E2668</f>
        <v>-1.9219681404219202E-2</v>
      </c>
      <c r="G2667" s="21">
        <v>38407800</v>
      </c>
      <c r="H2667" s="21">
        <f>IF(ISNUMBER(E2667),MAX($E$2:E2667),"")</f>
        <v>542.07000732421875</v>
      </c>
      <c r="I2667" s="21">
        <f>IF(AND(ISNUMBER(E2667),ISNUMBER(H2667)),E2667/H2667-1,"")</f>
        <v>-0.90586087020163208</v>
      </c>
      <c r="L2667"/>
      <c r="M2667"/>
      <c r="N2667" s="2">
        <v>42436</v>
      </c>
      <c r="O2667" s="21">
        <v>199.33999633789065</v>
      </c>
      <c r="P2667" s="21">
        <v>201.07000732421875</v>
      </c>
      <c r="Q2667" s="21">
        <v>199.25</v>
      </c>
      <c r="R2667" s="21">
        <v>200.58999633789065</v>
      </c>
      <c r="S2667">
        <v>100219000</v>
      </c>
      <c r="T2667" s="16">
        <f>(SP500_Data[[#This Row],[Close]]-R2668)/R2668</f>
        <v>7.983019905021296E-4</v>
      </c>
      <c r="U2667" s="21">
        <v>195772900</v>
      </c>
    </row>
    <row r="2668" spans="1:21" x14ac:dyDescent="0.25">
      <c r="A2668" s="2">
        <v>42433</v>
      </c>
      <c r="B2668" s="21">
        <v>52.400001525878906</v>
      </c>
      <c r="C2668" s="21">
        <v>52.450000762939453</v>
      </c>
      <c r="D2668" s="21">
        <v>51.709999084472656</v>
      </c>
      <c r="E2668" s="21">
        <v>52.029998779296875</v>
      </c>
      <c r="F2668" s="16">
        <f>(StockData[[#This Row],[Close]]-E2669)/E2669</f>
        <v>-6.1126973094833741E-3</v>
      </c>
      <c r="G2668" s="21">
        <v>33034200</v>
      </c>
      <c r="H2668" s="21">
        <f>IF(ISNUMBER(E2668),MAX($E$2:E2668),"")</f>
        <v>542.07000732421875</v>
      </c>
      <c r="I2668" s="21">
        <f>IF(AND(ISNUMBER(E2668),ISNUMBER(H2668)),E2668/H2668-1,"")</f>
        <v>-0.90401609003211814</v>
      </c>
      <c r="L2668"/>
      <c r="M2668"/>
      <c r="N2668" s="2">
        <v>42433</v>
      </c>
      <c r="O2668" s="21">
        <v>200.00999450683591</v>
      </c>
      <c r="P2668" s="21">
        <v>201.3500061035156</v>
      </c>
      <c r="Q2668" s="21">
        <v>199.02999877929688</v>
      </c>
      <c r="R2668" s="21">
        <v>200.42999267578125</v>
      </c>
      <c r="S2668">
        <v>129293600</v>
      </c>
      <c r="T2668" s="16">
        <f>(SP500_Data[[#This Row],[Close]]-R2669)/R2669</f>
        <v>3.253548405526037E-3</v>
      </c>
      <c r="U2668" s="21">
        <v>286547800</v>
      </c>
    </row>
    <row r="2669" spans="1:21" x14ac:dyDescent="0.25">
      <c r="A2669" s="2">
        <v>42432</v>
      </c>
      <c r="B2669" s="21">
        <v>52.970001220703125</v>
      </c>
      <c r="C2669" s="21">
        <v>52.970001220703125</v>
      </c>
      <c r="D2669" s="21">
        <v>51.779998779296875</v>
      </c>
      <c r="E2669" s="21">
        <v>52.349998474121094</v>
      </c>
      <c r="F2669" s="16">
        <f>(StockData[[#This Row],[Close]]-E2670)/E2670</f>
        <v>-1.1331487821966389E-2</v>
      </c>
      <c r="G2669" s="21">
        <v>24427800</v>
      </c>
      <c r="H2669" s="21">
        <f>IF(ISNUMBER(E2669),MAX($E$2:E2669),"")</f>
        <v>542.07000732421875</v>
      </c>
      <c r="I2669" s="21">
        <f>IF(AND(ISNUMBER(E2669),ISNUMBER(H2669)),E2669/H2669-1,"")</f>
        <v>-0.90342576094085592</v>
      </c>
      <c r="L2669"/>
      <c r="M2669"/>
      <c r="N2669" s="2">
        <v>42432</v>
      </c>
      <c r="O2669" s="21">
        <v>198.78999328613281</v>
      </c>
      <c r="P2669" s="21">
        <v>199.80000305175781</v>
      </c>
      <c r="Q2669" s="21">
        <v>198.11000061035156</v>
      </c>
      <c r="R2669" s="21">
        <v>199.77999877929688</v>
      </c>
      <c r="S2669">
        <v>95172200</v>
      </c>
      <c r="T2669" s="16">
        <f>(SP500_Data[[#This Row],[Close]]-R2670)/R2670</f>
        <v>3.9195918557631913E-3</v>
      </c>
      <c r="U2669" s="21">
        <v>195244400</v>
      </c>
    </row>
    <row r="2670" spans="1:21" x14ac:dyDescent="0.25">
      <c r="A2670" s="2">
        <v>42431</v>
      </c>
      <c r="B2670" s="21">
        <v>52.409999847412109</v>
      </c>
      <c r="C2670" s="21">
        <v>52.959999084472656</v>
      </c>
      <c r="D2670" s="21">
        <v>52.159999847412109</v>
      </c>
      <c r="E2670" s="21">
        <v>52.950000762939453</v>
      </c>
      <c r="F2670" s="16">
        <f>(StockData[[#This Row],[Close]]-E2671)/E2671</f>
        <v>7.0368755990844727E-3</v>
      </c>
      <c r="G2670" s="21">
        <v>29289900</v>
      </c>
      <c r="H2670" s="21">
        <f>IF(ISNUMBER(E2670),MAX($E$2:E2670),"")</f>
        <v>542.07000732421875</v>
      </c>
      <c r="I2670" s="21">
        <f>IF(AND(ISNUMBER(E2670),ISNUMBER(H2670)),E2670/H2670-1,"")</f>
        <v>-0.90231888861678078</v>
      </c>
      <c r="L2670"/>
      <c r="M2670"/>
      <c r="N2670" s="2">
        <v>42431</v>
      </c>
      <c r="O2670" s="21">
        <v>197.74000549316409</v>
      </c>
      <c r="P2670" s="21">
        <v>199.05999755859375</v>
      </c>
      <c r="Q2670" s="21">
        <v>197.25</v>
      </c>
      <c r="R2670" s="21">
        <v>199</v>
      </c>
      <c r="S2670">
        <v>102415000</v>
      </c>
      <c r="T2670" s="16">
        <f>(SP500_Data[[#This Row],[Close]]-R2671)/R2671</f>
        <v>4.4924505926326949E-3</v>
      </c>
      <c r="U2670" s="21">
        <v>324846400</v>
      </c>
    </row>
    <row r="2671" spans="1:21" x14ac:dyDescent="0.25">
      <c r="A2671" s="2">
        <v>42430</v>
      </c>
      <c r="B2671" s="21">
        <v>50.970001220703125</v>
      </c>
      <c r="C2671" s="21">
        <v>52.590000152587891</v>
      </c>
      <c r="D2671" s="21">
        <v>50.919998168945313</v>
      </c>
      <c r="E2671" s="21">
        <v>52.580001831054688</v>
      </c>
      <c r="F2671" s="16">
        <f>(StockData[[#This Row],[Close]]-E2672)/E2672</f>
        <v>3.341196397900207E-2</v>
      </c>
      <c r="G2671" s="21">
        <v>33024500</v>
      </c>
      <c r="H2671" s="21">
        <f>IF(ISNUMBER(E2671),MAX($E$2:E2671),"")</f>
        <v>542.07000732421875</v>
      </c>
      <c r="I2671" s="21">
        <f>IF(AND(ISNUMBER(E2671),ISNUMBER(H2671)),E2671/H2671-1,"")</f>
        <v>-0.90300145530906317</v>
      </c>
      <c r="L2671"/>
      <c r="M2671"/>
      <c r="N2671" s="2">
        <v>42430</v>
      </c>
      <c r="O2671" s="21">
        <v>195.00999450683591</v>
      </c>
      <c r="P2671" s="21">
        <v>198.21000671386719</v>
      </c>
      <c r="Q2671" s="21">
        <v>194.44999694824219</v>
      </c>
      <c r="R2671" s="21">
        <v>198.11000061035156</v>
      </c>
      <c r="S2671">
        <v>141799700</v>
      </c>
      <c r="T2671" s="16">
        <f>(SP500_Data[[#This Row],[Close]]-R2672)/R2672</f>
        <v>2.350693898092478E-2</v>
      </c>
      <c r="U2671" s="21">
        <v>240795600</v>
      </c>
    </row>
    <row r="2672" spans="1:21" x14ac:dyDescent="0.25">
      <c r="A2672" s="2">
        <v>42429</v>
      </c>
      <c r="B2672" s="21">
        <v>51.349998474121094</v>
      </c>
      <c r="C2672" s="21">
        <v>51.650001525878906</v>
      </c>
      <c r="D2672" s="21">
        <v>50.659999847412109</v>
      </c>
      <c r="E2672" s="21">
        <v>50.880001068115234</v>
      </c>
      <c r="F2672" s="16">
        <f>(StockData[[#This Row],[Close]]-E2673)/E2673</f>
        <v>-8.1870989316096161E-3</v>
      </c>
      <c r="G2672" s="21">
        <v>31654000</v>
      </c>
      <c r="H2672" s="21">
        <f>IF(ISNUMBER(E2672),MAX($E$2:E2672),"")</f>
        <v>542.07000732421875</v>
      </c>
      <c r="I2672" s="21">
        <f>IF(AND(ISNUMBER(E2672),ISNUMBER(H2672)),E2672/H2672-1,"")</f>
        <v>-0.90613758300469249</v>
      </c>
      <c r="L2672"/>
      <c r="M2672"/>
      <c r="N2672" s="2">
        <v>42429</v>
      </c>
      <c r="O2672" s="21">
        <v>195.11000061035156</v>
      </c>
      <c r="P2672" s="21">
        <v>196.22999572753903</v>
      </c>
      <c r="Q2672" s="21">
        <v>193.33000183105469</v>
      </c>
      <c r="R2672" s="21">
        <v>193.55999755859375</v>
      </c>
      <c r="S2672">
        <v>125918100</v>
      </c>
      <c r="T2672" s="16">
        <f>(SP500_Data[[#This Row],[Close]]-R2673)/R2673</f>
        <v>-7.8425281050648367E-3</v>
      </c>
      <c r="U2672" s="21">
        <v>221168900</v>
      </c>
    </row>
    <row r="2673" spans="1:21" x14ac:dyDescent="0.25">
      <c r="A2673" s="2">
        <v>42426</v>
      </c>
      <c r="B2673" s="21">
        <v>52.599998474121094</v>
      </c>
      <c r="C2673" s="21">
        <v>52.680000305175781</v>
      </c>
      <c r="D2673" s="21">
        <v>51.099998474121094</v>
      </c>
      <c r="E2673" s="21">
        <v>51.299999237060547</v>
      </c>
      <c r="F2673" s="16">
        <f>(StockData[[#This Row],[Close]]-E2674)/E2674</f>
        <v>-1.5355072178321067E-2</v>
      </c>
      <c r="G2673" s="21">
        <v>35975900</v>
      </c>
      <c r="H2673" s="21">
        <f>IF(ISNUMBER(E2673),MAX($E$2:E2673),"")</f>
        <v>542.07000732421875</v>
      </c>
      <c r="I2673" s="21">
        <f>IF(AND(ISNUMBER(E2673),ISNUMBER(H2673)),E2673/H2673-1,"")</f>
        <v>-0.90536277871139004</v>
      </c>
      <c r="L2673"/>
      <c r="M2673"/>
      <c r="N2673" s="2">
        <v>42426</v>
      </c>
      <c r="O2673" s="21">
        <v>196.57000732421875</v>
      </c>
      <c r="P2673" s="21">
        <v>196.67999267578125</v>
      </c>
      <c r="Q2673" s="21">
        <v>194.8999938964844</v>
      </c>
      <c r="R2673" s="21">
        <v>195.08999633789065</v>
      </c>
      <c r="S2673">
        <v>129833700</v>
      </c>
      <c r="T2673" s="16">
        <f>(SP500_Data[[#This Row],[Close]]-R2674)/R2674</f>
        <v>-2.3013038953298955E-3</v>
      </c>
      <c r="U2673" s="21">
        <v>172330500</v>
      </c>
    </row>
    <row r="2674" spans="1:21" x14ac:dyDescent="0.25">
      <c r="A2674" s="2">
        <v>42425</v>
      </c>
      <c r="B2674" s="21">
        <v>51.729999542236328</v>
      </c>
      <c r="C2674" s="21">
        <v>52.099998474121094</v>
      </c>
      <c r="D2674" s="21">
        <v>50.610000610351563</v>
      </c>
      <c r="E2674" s="21">
        <v>52.099998474121094</v>
      </c>
      <c r="F2674" s="16">
        <f>(StockData[[#This Row],[Close]]-E2675)/E2675</f>
        <v>1.4408057923978789E-2</v>
      </c>
      <c r="G2674" s="21">
        <v>26939500</v>
      </c>
      <c r="H2674" s="21">
        <f>IF(ISNUMBER(E2674),MAX($E$2:E2674),"")</f>
        <v>542.07000732421875</v>
      </c>
      <c r="I2674" s="21">
        <f>IF(AND(ISNUMBER(E2674),ISNUMBER(H2674)),E2674/H2674-1,"")</f>
        <v>-0.90388695598323443</v>
      </c>
      <c r="L2674"/>
      <c r="M2674"/>
      <c r="N2674" s="2">
        <v>42425</v>
      </c>
      <c r="O2674" s="21">
        <v>193.72999572753903</v>
      </c>
      <c r="P2674" s="21">
        <v>195.55000305175781</v>
      </c>
      <c r="Q2674" s="21">
        <v>192.83000183105469</v>
      </c>
      <c r="R2674" s="21">
        <v>195.53999328613281</v>
      </c>
      <c r="S2674">
        <v>110728300</v>
      </c>
      <c r="T2674" s="16">
        <f>(SP500_Data[[#This Row],[Close]]-R2675)/R2675</f>
        <v>1.2111782478534429E-2</v>
      </c>
      <c r="U2674" s="21">
        <v>187941300</v>
      </c>
    </row>
    <row r="2675" spans="1:21" x14ac:dyDescent="0.25">
      <c r="A2675" s="2">
        <v>42424</v>
      </c>
      <c r="B2675" s="21">
        <v>50.689998626708984</v>
      </c>
      <c r="C2675" s="21">
        <v>51.5</v>
      </c>
      <c r="D2675" s="21">
        <v>50.200000762939453</v>
      </c>
      <c r="E2675" s="21">
        <v>51.360000610351563</v>
      </c>
      <c r="F2675" s="16">
        <f>(StockData[[#This Row],[Close]]-E2676)/E2676</f>
        <v>3.5170047694895773E-3</v>
      </c>
      <c r="G2675" s="21">
        <v>33014500</v>
      </c>
      <c r="H2675" s="21">
        <f>IF(ISNUMBER(E2675),MAX($E$2:E2675),"")</f>
        <v>542.07000732421875</v>
      </c>
      <c r="I2675" s="21">
        <f>IF(AND(ISNUMBER(E2675),ISNUMBER(H2675)),E2675/H2675-1,"")</f>
        <v>-0.90525208936779911</v>
      </c>
      <c r="L2675"/>
      <c r="M2675"/>
      <c r="N2675" s="2">
        <v>42424</v>
      </c>
      <c r="O2675" s="21">
        <v>190.6300048828125</v>
      </c>
      <c r="P2675" s="21">
        <v>193.52999877929688</v>
      </c>
      <c r="Q2675" s="21">
        <v>189.32000732421875</v>
      </c>
      <c r="R2675" s="21">
        <v>193.19999694824219</v>
      </c>
      <c r="S2675">
        <v>150812200</v>
      </c>
      <c r="T2675" s="16">
        <f>(SP500_Data[[#This Row],[Close]]-R2676)/R2676</f>
        <v>4.5756530288599924E-3</v>
      </c>
      <c r="U2675" s="21">
        <v>209817200</v>
      </c>
    </row>
    <row r="2676" spans="1:21" x14ac:dyDescent="0.25">
      <c r="A2676" s="2">
        <v>42423</v>
      </c>
      <c r="B2676" s="21">
        <v>52.340000152587891</v>
      </c>
      <c r="C2676" s="21">
        <v>52.369998931884766</v>
      </c>
      <c r="D2676" s="21">
        <v>50.979999542236328</v>
      </c>
      <c r="E2676" s="21">
        <v>51.180000305175781</v>
      </c>
      <c r="F2676" s="16">
        <f>(StockData[[#This Row],[Close]]-E2677)/E2677</f>
        <v>-2.7920250296300173E-2</v>
      </c>
      <c r="G2676" s="21">
        <v>28895300</v>
      </c>
      <c r="H2676" s="21">
        <f>IF(ISNUMBER(E2676),MAX($E$2:E2676),"")</f>
        <v>542.07000732421875</v>
      </c>
      <c r="I2676" s="21">
        <f>IF(AND(ISNUMBER(E2676),ISNUMBER(H2676)),E2676/H2676-1,"")</f>
        <v>-0.9055841503612938</v>
      </c>
      <c r="L2676"/>
      <c r="M2676"/>
      <c r="N2676" s="2">
        <v>42423</v>
      </c>
      <c r="O2676" s="21">
        <v>194</v>
      </c>
      <c r="P2676" s="21">
        <v>194.32000732421875</v>
      </c>
      <c r="Q2676" s="21">
        <v>192.17999267578125</v>
      </c>
      <c r="R2676" s="21">
        <v>192.32000732421875</v>
      </c>
      <c r="S2676">
        <v>111455300</v>
      </c>
      <c r="T2676" s="16">
        <f>(SP500_Data[[#This Row],[Close]]-R2677)/R2677</f>
        <v>-1.2629589642135253E-2</v>
      </c>
      <c r="U2676" s="21">
        <v>213436100</v>
      </c>
    </row>
    <row r="2677" spans="1:21" x14ac:dyDescent="0.25">
      <c r="A2677" s="2">
        <v>42422</v>
      </c>
      <c r="B2677" s="21">
        <v>52.279998779296875</v>
      </c>
      <c r="C2677" s="21">
        <v>53</v>
      </c>
      <c r="D2677" s="21">
        <v>52.279998779296875</v>
      </c>
      <c r="E2677" s="21">
        <v>52.650001525878906</v>
      </c>
      <c r="F2677" s="16">
        <f>(StockData[[#This Row],[Close]]-E2678)/E2678</f>
        <v>1.60170172895155E-2</v>
      </c>
      <c r="G2677" s="21">
        <v>25008300</v>
      </c>
      <c r="H2677" s="21">
        <f>IF(ISNUMBER(E2677),MAX($E$2:E2677),"")</f>
        <v>542.07000732421875</v>
      </c>
      <c r="I2677" s="21">
        <f>IF(AND(ISNUMBER(E2677),ISNUMBER(H2677)),E2677/H2677-1,"")</f>
        <v>-0.90287232126017947</v>
      </c>
      <c r="L2677"/>
      <c r="M2677"/>
      <c r="N2677" s="2">
        <v>42422</v>
      </c>
      <c r="O2677" s="21">
        <v>193.8699951171875</v>
      </c>
      <c r="P2677" s="21">
        <v>194.94999694824219</v>
      </c>
      <c r="Q2677" s="21">
        <v>193.78999328613281</v>
      </c>
      <c r="R2677" s="21">
        <v>194.77999877929688</v>
      </c>
      <c r="S2677">
        <v>103640300</v>
      </c>
      <c r="T2677" s="16">
        <f>(SP500_Data[[#This Row],[Close]]-R2678)/R2678</f>
        <v>1.4479160308837891E-2</v>
      </c>
      <c r="U2677" s="21">
        <v>152112600</v>
      </c>
    </row>
    <row r="2678" spans="1:21" x14ac:dyDescent="0.25">
      <c r="A2678" s="2">
        <v>42419</v>
      </c>
      <c r="B2678" s="21">
        <v>51.970001220703125</v>
      </c>
      <c r="C2678" s="21">
        <v>52.279998779296875</v>
      </c>
      <c r="D2678" s="21">
        <v>51.529998779296875</v>
      </c>
      <c r="E2678" s="21">
        <v>51.819999694824219</v>
      </c>
      <c r="F2678" s="16">
        <f>(StockData[[#This Row],[Close]]-E2679)/E2679</f>
        <v>-7.089460464086185E-3</v>
      </c>
      <c r="G2678" s="21">
        <v>33559100</v>
      </c>
      <c r="H2678" s="21">
        <f>IF(ISNUMBER(E2678),MAX($E$2:E2678),"")</f>
        <v>542.07000732421875</v>
      </c>
      <c r="I2678" s="21">
        <f>IF(AND(ISNUMBER(E2678),ISNUMBER(H2678)),E2678/H2678-1,"")</f>
        <v>-0.90440349217876936</v>
      </c>
      <c r="L2678"/>
      <c r="M2678"/>
      <c r="N2678" s="2">
        <v>42419</v>
      </c>
      <c r="O2678" s="21">
        <v>191.16999816894531</v>
      </c>
      <c r="P2678" s="21">
        <v>192.17999267578125</v>
      </c>
      <c r="Q2678" s="21">
        <v>190.44999694824219</v>
      </c>
      <c r="R2678" s="21">
        <v>192</v>
      </c>
      <c r="S2678">
        <v>114793000</v>
      </c>
      <c r="T2678" s="16">
        <f>(SP500_Data[[#This Row],[Close]]-R2679)/R2679</f>
        <v>-4.6851132076835395E-4</v>
      </c>
      <c r="U2678" s="21">
        <v>110845800</v>
      </c>
    </row>
    <row r="2679" spans="1:21" x14ac:dyDescent="0.25">
      <c r="A2679" s="2">
        <v>42418</v>
      </c>
      <c r="B2679" s="21">
        <v>52.330001831054688</v>
      </c>
      <c r="C2679" s="21">
        <v>52.950000762939453</v>
      </c>
      <c r="D2679" s="21">
        <v>52.099998474121094</v>
      </c>
      <c r="E2679" s="21">
        <v>52.189998626708984</v>
      </c>
      <c r="F2679" s="16">
        <f>(StockData[[#This Row],[Close]]-E2680)/E2680</f>
        <v>-4.3876297266371251E-3</v>
      </c>
      <c r="G2679" s="21">
        <v>27176000</v>
      </c>
      <c r="H2679" s="21">
        <f>IF(ISNUMBER(E2679),MAX($E$2:E2679),"")</f>
        <v>542.07000732421875</v>
      </c>
      <c r="I2679" s="21">
        <f>IF(AND(ISNUMBER(E2679),ISNUMBER(H2679)),E2679/H2679-1,"")</f>
        <v>-0.90372092548648708</v>
      </c>
      <c r="L2679"/>
      <c r="M2679"/>
      <c r="N2679" s="2">
        <v>42418</v>
      </c>
      <c r="O2679" s="21">
        <v>193.19999694824219</v>
      </c>
      <c r="P2679" s="21">
        <v>193.27000427246097</v>
      </c>
      <c r="Q2679" s="21">
        <v>191.72000122070313</v>
      </c>
      <c r="R2679" s="21">
        <v>192.08999633789065</v>
      </c>
      <c r="S2679">
        <v>102343000</v>
      </c>
      <c r="T2679" s="16">
        <f>(SP500_Data[[#This Row],[Close]]-R2680)/R2680</f>
        <v>-4.0958550649240685E-3</v>
      </c>
      <c r="U2679" s="21">
        <v>222353500</v>
      </c>
    </row>
    <row r="2680" spans="1:21" x14ac:dyDescent="0.25">
      <c r="A2680" s="2">
        <v>42417</v>
      </c>
      <c r="B2680" s="21">
        <v>51.490001678466797</v>
      </c>
      <c r="C2680" s="21">
        <v>52.770000457763672</v>
      </c>
      <c r="D2680" s="21">
        <v>51.450000762939453</v>
      </c>
      <c r="E2680" s="21">
        <v>52.419998168945313</v>
      </c>
      <c r="F2680" s="16">
        <f>(StockData[[#This Row],[Close]]-E2681)/E2681</f>
        <v>2.6032452777161576E-2</v>
      </c>
      <c r="G2680" s="21">
        <v>40789000</v>
      </c>
      <c r="H2680" s="21">
        <f>IF(ISNUMBER(E2680),MAX($E$2:E2680),"")</f>
        <v>542.07000732421875</v>
      </c>
      <c r="I2680" s="21">
        <f>IF(AND(ISNUMBER(E2680),ISNUMBER(H2680)),E2680/H2680-1,"")</f>
        <v>-0.90329662689197221</v>
      </c>
      <c r="L2680"/>
      <c r="M2680"/>
      <c r="N2680" s="2">
        <v>42417</v>
      </c>
      <c r="O2680" s="21">
        <v>191.16000366210935</v>
      </c>
      <c r="P2680" s="21">
        <v>193.32000732421875</v>
      </c>
      <c r="Q2680" s="21">
        <v>191.00999450683591</v>
      </c>
      <c r="R2680" s="21">
        <v>192.8800048828125</v>
      </c>
      <c r="S2680">
        <v>136009500</v>
      </c>
      <c r="T2680" s="16">
        <f>(SP500_Data[[#This Row],[Close]]-R2681)/R2681</f>
        <v>1.6334735606784105E-2</v>
      </c>
      <c r="U2680" s="21">
        <v>114877900</v>
      </c>
    </row>
    <row r="2681" spans="1:21" x14ac:dyDescent="0.25">
      <c r="A2681" s="2">
        <v>42416</v>
      </c>
      <c r="B2681" s="21">
        <v>50.900001525878906</v>
      </c>
      <c r="C2681" s="21">
        <v>51.090000152587891</v>
      </c>
      <c r="D2681" s="21">
        <v>50.130001068115234</v>
      </c>
      <c r="E2681" s="21">
        <v>51.090000152587891</v>
      </c>
      <c r="F2681" s="16">
        <f>(StockData[[#This Row],[Close]]-E2682)/E2682</f>
        <v>1.1683171338374071E-2</v>
      </c>
      <c r="G2681" s="21">
        <v>37291200</v>
      </c>
      <c r="H2681" s="21">
        <f>IF(ISNUMBER(E2681),MAX($E$2:E2681),"")</f>
        <v>542.07000732421875</v>
      </c>
      <c r="I2681" s="21">
        <f>IF(AND(ISNUMBER(E2681),ISNUMBER(H2681)),E2681/H2681-1,"")</f>
        <v>-0.90575018085804126</v>
      </c>
      <c r="L2681"/>
      <c r="M2681"/>
      <c r="N2681" s="2">
        <v>42416</v>
      </c>
      <c r="O2681" s="21">
        <v>188.77000427246097</v>
      </c>
      <c r="P2681" s="21">
        <v>189.80999755859375</v>
      </c>
      <c r="Q2681" s="21">
        <v>187.6300048828125</v>
      </c>
      <c r="R2681" s="21">
        <v>189.77999877929688</v>
      </c>
      <c r="S2681">
        <v>120250700</v>
      </c>
      <c r="T2681" s="16">
        <f>(SP500_Data[[#This Row],[Close]]-R2682)/R2682</f>
        <v>1.687828223796221E-2</v>
      </c>
      <c r="U2681" s="21">
        <v>63317700</v>
      </c>
    </row>
    <row r="2682" spans="1:21" x14ac:dyDescent="0.25">
      <c r="A2682" s="2">
        <v>42412</v>
      </c>
      <c r="B2682" s="21">
        <v>50.25</v>
      </c>
      <c r="C2682" s="21">
        <v>50.680000305175781</v>
      </c>
      <c r="D2682" s="21">
        <v>49.75</v>
      </c>
      <c r="E2682" s="21">
        <v>50.5</v>
      </c>
      <c r="F2682" s="16">
        <f>(StockData[[#This Row],[Close]]-E2683)/E2683</f>
        <v>1.6301094700687514E-2</v>
      </c>
      <c r="G2682" s="21">
        <v>34243300</v>
      </c>
      <c r="H2682" s="21">
        <f>IF(ISNUMBER(E2682),MAX($E$2:E2682),"")</f>
        <v>542.07000732421875</v>
      </c>
      <c r="I2682" s="21">
        <f>IF(AND(ISNUMBER(E2682),ISNUMBER(H2682)),E2682/H2682-1,"")</f>
        <v>-0.90683860143954553</v>
      </c>
      <c r="L2682"/>
      <c r="M2682"/>
      <c r="N2682" s="2">
        <v>42412</v>
      </c>
      <c r="O2682" s="21">
        <v>184.96000671386719</v>
      </c>
      <c r="P2682" s="21">
        <v>186.6499938964844</v>
      </c>
      <c r="Q2682" s="21">
        <v>183.96000671386719</v>
      </c>
      <c r="R2682" s="21">
        <v>186.6300048828125</v>
      </c>
      <c r="S2682">
        <v>127632400</v>
      </c>
      <c r="T2682" s="16">
        <f>(SP500_Data[[#This Row],[Close]]-R2683)/R2683</f>
        <v>2.0616888657319192E-2</v>
      </c>
      <c r="U2682" s="21">
        <v>92640700</v>
      </c>
    </row>
    <row r="2683" spans="1:21" x14ac:dyDescent="0.25">
      <c r="A2683" s="2">
        <v>42411</v>
      </c>
      <c r="B2683" s="21">
        <v>48.680000305175781</v>
      </c>
      <c r="C2683" s="21">
        <v>50.110000610351563</v>
      </c>
      <c r="D2683" s="21">
        <v>48.509998321533203</v>
      </c>
      <c r="E2683" s="21">
        <v>49.689998626708984</v>
      </c>
      <c r="F2683" s="16">
        <f>(StockData[[#This Row],[Close]]-E2684)/E2684</f>
        <v>-4.023427505939985E-4</v>
      </c>
      <c r="G2683" s="21">
        <v>48878600</v>
      </c>
      <c r="H2683" s="21">
        <f>IF(ISNUMBER(E2683),MAX($E$2:E2683),"")</f>
        <v>542.07000732421875</v>
      </c>
      <c r="I2683" s="21">
        <f>IF(AND(ISNUMBER(E2683),ISNUMBER(H2683)),E2683/H2683-1,"")</f>
        <v>-0.9083328759102719</v>
      </c>
      <c r="L2683"/>
      <c r="M2683"/>
      <c r="N2683" s="2">
        <v>42411</v>
      </c>
      <c r="O2683" s="21">
        <v>182.33999633789065</v>
      </c>
      <c r="P2683" s="21">
        <v>184.1000061035156</v>
      </c>
      <c r="Q2683" s="21">
        <v>181.08999633789065</v>
      </c>
      <c r="R2683" s="21">
        <v>182.86000061035156</v>
      </c>
      <c r="S2683">
        <v>219058900</v>
      </c>
      <c r="T2683" s="16">
        <f>(SP500_Data[[#This Row],[Close]]-R2684)/R2684</f>
        <v>-1.3008061782981417E-2</v>
      </c>
      <c r="U2683" s="21">
        <v>65899900</v>
      </c>
    </row>
    <row r="2684" spans="1:21" x14ac:dyDescent="0.25">
      <c r="A2684" s="2">
        <v>42410</v>
      </c>
      <c r="B2684" s="21">
        <v>49.889999389648438</v>
      </c>
      <c r="C2684" s="21">
        <v>50.389999389648438</v>
      </c>
      <c r="D2684" s="21">
        <v>49.520000457763672</v>
      </c>
      <c r="E2684" s="21">
        <v>49.709999084472656</v>
      </c>
      <c r="F2684" s="16">
        <f>(StockData[[#This Row],[Close]]-E2685)/E2685</f>
        <v>8.7256557594808538E-3</v>
      </c>
      <c r="G2684" s="21">
        <v>38237000</v>
      </c>
      <c r="H2684" s="21">
        <f>IF(ISNUMBER(E2684),MAX($E$2:E2684),"")</f>
        <v>542.07000732421875</v>
      </c>
      <c r="I2684" s="21">
        <f>IF(AND(ISNUMBER(E2684),ISNUMBER(H2684)),E2684/H2684-1,"")</f>
        <v>-0.90829597946240825</v>
      </c>
      <c r="L2684"/>
      <c r="M2684"/>
      <c r="N2684" s="2">
        <v>42410</v>
      </c>
      <c r="O2684" s="21">
        <v>186.41000366210935</v>
      </c>
      <c r="P2684" s="21">
        <v>188.33999633789065</v>
      </c>
      <c r="Q2684" s="21">
        <v>185.1199951171875</v>
      </c>
      <c r="R2684" s="21">
        <v>185.27000427246097</v>
      </c>
      <c r="S2684">
        <v>148214100</v>
      </c>
      <c r="T2684" s="16">
        <f>(SP500_Data[[#This Row],[Close]]-R2685)/R2685</f>
        <v>-8.6279679469123945E-4</v>
      </c>
      <c r="U2684" s="21">
        <v>48539600</v>
      </c>
    </row>
    <row r="2685" spans="1:21" x14ac:dyDescent="0.25">
      <c r="A2685" s="2">
        <v>42409</v>
      </c>
      <c r="B2685" s="21">
        <v>49.020000457763672</v>
      </c>
      <c r="C2685" s="21">
        <v>50.240001678466797</v>
      </c>
      <c r="D2685" s="21">
        <v>48.669998168945313</v>
      </c>
      <c r="E2685" s="21">
        <v>49.279998779296875</v>
      </c>
      <c r="F2685" s="16">
        <f>(StockData[[#This Row],[Close]]-E2686)/E2686</f>
        <v>-2.6310679724084901E-3</v>
      </c>
      <c r="G2685" s="21">
        <v>46740500</v>
      </c>
      <c r="H2685" s="21">
        <f>IF(ISNUMBER(E2685),MAX($E$2:E2685),"")</f>
        <v>542.07000732421875</v>
      </c>
      <c r="I2685" s="21">
        <f>IF(AND(ISNUMBER(E2685),ISNUMBER(H2685)),E2685/H2685-1,"")</f>
        <v>-0.90908923549828147</v>
      </c>
      <c r="L2685"/>
      <c r="M2685"/>
      <c r="N2685" s="2">
        <v>42409</v>
      </c>
      <c r="O2685" s="21">
        <v>183.36000061035156</v>
      </c>
      <c r="P2685" s="21">
        <v>186.94000244140625</v>
      </c>
      <c r="Q2685" s="21">
        <v>183.19999694824219</v>
      </c>
      <c r="R2685" s="21">
        <v>185.42999267578125</v>
      </c>
      <c r="S2685">
        <v>184513100</v>
      </c>
      <c r="T2685" s="16">
        <f>(SP500_Data[[#This Row],[Close]]-R2686)/R2686</f>
        <v>5.3901989724058844E-5</v>
      </c>
      <c r="U2685" s="21">
        <v>110987200</v>
      </c>
    </row>
    <row r="2686" spans="1:21" x14ac:dyDescent="0.25">
      <c r="A2686" s="2">
        <v>42408</v>
      </c>
      <c r="B2686" s="21">
        <v>49.549999237060547</v>
      </c>
      <c r="C2686" s="21">
        <v>49.569999694824219</v>
      </c>
      <c r="D2686" s="21">
        <v>48.189998626708984</v>
      </c>
      <c r="E2686" s="21">
        <v>49.409999847412109</v>
      </c>
      <c r="F2686" s="16">
        <f>(StockData[[#This Row],[Close]]-E2687)/E2687</f>
        <v>-1.4952153155532645E-2</v>
      </c>
      <c r="G2686" s="21">
        <v>59290500</v>
      </c>
      <c r="H2686" s="21">
        <f>IF(ISNUMBER(E2686),MAX($E$2:E2686),"")</f>
        <v>542.07000732421875</v>
      </c>
      <c r="I2686" s="21">
        <f>IF(AND(ISNUMBER(E2686),ISNUMBER(H2686)),E2686/H2686-1,"")</f>
        <v>-0.90884941210580683</v>
      </c>
      <c r="L2686"/>
      <c r="M2686"/>
      <c r="N2686" s="2">
        <v>42408</v>
      </c>
      <c r="O2686" s="21">
        <v>185.77000427246097</v>
      </c>
      <c r="P2686" s="21">
        <v>186.1199951171875</v>
      </c>
      <c r="Q2686" s="21">
        <v>182.80000305175781</v>
      </c>
      <c r="R2686" s="21">
        <v>185.41999816894531</v>
      </c>
      <c r="S2686">
        <v>191526700</v>
      </c>
      <c r="T2686" s="16">
        <f>(SP500_Data[[#This Row],[Close]]-R2687)/R2687</f>
        <v>-1.3461020592586592E-2</v>
      </c>
      <c r="U2686" s="21">
        <v>111026200</v>
      </c>
    </row>
    <row r="2687" spans="1:21" x14ac:dyDescent="0.25">
      <c r="A2687" s="2">
        <v>42405</v>
      </c>
      <c r="B2687" s="21">
        <v>51.939998626708984</v>
      </c>
      <c r="C2687" s="21">
        <v>52</v>
      </c>
      <c r="D2687" s="21">
        <v>49.560001373291016</v>
      </c>
      <c r="E2687" s="21">
        <v>50.159999847412109</v>
      </c>
      <c r="F2687" s="16">
        <f>(StockData[[#This Row],[Close]]-E2688)/E2688</f>
        <v>-3.5384618318997897E-2</v>
      </c>
      <c r="G2687" s="21">
        <v>62009000</v>
      </c>
      <c r="H2687" s="21">
        <f>IF(ISNUMBER(E2687),MAX($E$2:E2687),"")</f>
        <v>542.07000732421875</v>
      </c>
      <c r="I2687" s="21">
        <f>IF(AND(ISNUMBER(E2687),ISNUMBER(H2687)),E2687/H2687-1,"")</f>
        <v>-0.9074658269786714</v>
      </c>
      <c r="L2687"/>
      <c r="M2687"/>
      <c r="N2687" s="2">
        <v>42405</v>
      </c>
      <c r="O2687" s="21">
        <v>190.99000549316409</v>
      </c>
      <c r="P2687" s="21">
        <v>191.66999816894531</v>
      </c>
      <c r="Q2687" s="21">
        <v>187.19999694824219</v>
      </c>
      <c r="R2687" s="21">
        <v>187.94999694824219</v>
      </c>
      <c r="S2687">
        <v>180788300</v>
      </c>
      <c r="T2687" s="16">
        <f>(SP500_Data[[#This Row],[Close]]-R2688)/R2688</f>
        <v>-1.9050151560545469E-2</v>
      </c>
      <c r="U2687" s="21">
        <v>99094300</v>
      </c>
    </row>
    <row r="2688" spans="1:21" x14ac:dyDescent="0.25">
      <c r="A2688" s="2">
        <v>42404</v>
      </c>
      <c r="B2688" s="21">
        <v>52.099998474121094</v>
      </c>
      <c r="C2688" s="21">
        <v>52.810001373291016</v>
      </c>
      <c r="D2688" s="21">
        <v>51.369998931884766</v>
      </c>
      <c r="E2688" s="21">
        <v>52</v>
      </c>
      <c r="F2688" s="16">
        <f>(StockData[[#This Row],[Close]]-E2689)/E2689</f>
        <v>-3.0674817461689022E-3</v>
      </c>
      <c r="G2688" s="21">
        <v>46987100</v>
      </c>
      <c r="H2688" s="21">
        <f>IF(ISNUMBER(E2688),MAX($E$2:E2688),"")</f>
        <v>542.07000732421875</v>
      </c>
      <c r="I2688" s="21">
        <f>IF(AND(ISNUMBER(E2688),ISNUMBER(H2688)),E2688/H2688-1,"")</f>
        <v>-0.90407143118527467</v>
      </c>
      <c r="L2688"/>
      <c r="M2688"/>
      <c r="N2688" s="2">
        <v>42404</v>
      </c>
      <c r="O2688" s="21">
        <v>190.71000671386719</v>
      </c>
      <c r="P2688" s="21">
        <v>192.75</v>
      </c>
      <c r="Q2688" s="21">
        <v>189.96000671386719</v>
      </c>
      <c r="R2688" s="21">
        <v>191.6000061035156</v>
      </c>
      <c r="S2688">
        <v>139531800</v>
      </c>
      <c r="T2688" s="16">
        <f>(SP500_Data[[#This Row],[Close]]-R2689)/R2689</f>
        <v>1.5682333872029043E-3</v>
      </c>
      <c r="U2688" s="21">
        <v>251393500</v>
      </c>
    </row>
    <row r="2689" spans="1:21" x14ac:dyDescent="0.25">
      <c r="A2689" s="2">
        <v>42403</v>
      </c>
      <c r="B2689" s="21">
        <v>53.25</v>
      </c>
      <c r="C2689" s="21">
        <v>53.389999389648438</v>
      </c>
      <c r="D2689" s="21">
        <v>51.259998321533203</v>
      </c>
      <c r="E2689" s="21">
        <v>52.159999847412109</v>
      </c>
      <c r="F2689" s="16">
        <f>(StockData[[#This Row],[Close]]-E2690)/E2690</f>
        <v>-1.584905948279039E-2</v>
      </c>
      <c r="G2689" s="21">
        <v>57559800</v>
      </c>
      <c r="H2689" s="21">
        <f>IF(ISNUMBER(E2689),MAX($E$2:E2689),"")</f>
        <v>542.07000732421875</v>
      </c>
      <c r="I2689" s="21">
        <f>IF(AND(ISNUMBER(E2689),ISNUMBER(H2689)),E2689/H2689-1,"")</f>
        <v>-0.9037762666396435</v>
      </c>
      <c r="L2689"/>
      <c r="M2689"/>
      <c r="N2689" s="2">
        <v>42403</v>
      </c>
      <c r="O2689" s="21">
        <v>191.41000366210935</v>
      </c>
      <c r="P2689" s="21">
        <v>191.77999877929688</v>
      </c>
      <c r="Q2689" s="21">
        <v>187.1000061035156</v>
      </c>
      <c r="R2689" s="21">
        <v>191.30000305175781</v>
      </c>
      <c r="S2689">
        <v>205054900</v>
      </c>
      <c r="T2689" s="16">
        <f>(SP500_Data[[#This Row],[Close]]-R2690)/R2690</f>
        <v>5.9949482945641022E-3</v>
      </c>
      <c r="U2689" s="21">
        <v>173092500</v>
      </c>
    </row>
    <row r="2690" spans="1:21" x14ac:dyDescent="0.25">
      <c r="A2690" s="2">
        <v>42402</v>
      </c>
      <c r="B2690" s="21">
        <v>54.169998168945313</v>
      </c>
      <c r="C2690" s="21">
        <v>54.259998321533203</v>
      </c>
      <c r="D2690" s="21">
        <v>52.650001525878906</v>
      </c>
      <c r="E2690" s="21">
        <v>53</v>
      </c>
      <c r="F2690" s="16">
        <f>(StockData[[#This Row],[Close]]-E2691)/E2691</f>
        <v>-3.1255695724512894E-2</v>
      </c>
      <c r="G2690" s="21">
        <v>56313800</v>
      </c>
      <c r="H2690" s="21">
        <f>IF(ISNUMBER(E2690),MAX($E$2:E2690),"")</f>
        <v>542.07000732421875</v>
      </c>
      <c r="I2690" s="21">
        <f>IF(AND(ISNUMBER(E2690),ISNUMBER(H2690)),E2690/H2690-1,"")</f>
        <v>-0.90222665101576072</v>
      </c>
      <c r="L2690"/>
      <c r="M2690"/>
      <c r="N2690" s="2">
        <v>42402</v>
      </c>
      <c r="O2690" s="21">
        <v>191.96000671386719</v>
      </c>
      <c r="P2690" s="21">
        <v>191.97000122070313</v>
      </c>
      <c r="Q2690" s="21">
        <v>189.53999328613281</v>
      </c>
      <c r="R2690" s="21">
        <v>190.16000366210935</v>
      </c>
      <c r="S2690">
        <v>182564900</v>
      </c>
      <c r="T2690" s="16">
        <f>(SP500_Data[[#This Row],[Close]]-R2691)/R2691</f>
        <v>-1.8022155147810803E-2</v>
      </c>
      <c r="U2690" s="21">
        <v>197017000</v>
      </c>
    </row>
    <row r="2691" spans="1:21" x14ac:dyDescent="0.25">
      <c r="A2691" s="2">
        <v>42401</v>
      </c>
      <c r="B2691" s="21">
        <v>54.880001068115234</v>
      </c>
      <c r="C2691" s="21">
        <v>55.090000152587891</v>
      </c>
      <c r="D2691" s="21">
        <v>54.5</v>
      </c>
      <c r="E2691" s="21">
        <v>54.709999084472656</v>
      </c>
      <c r="F2691" s="16">
        <f>(StockData[[#This Row],[Close]]-E2692)/E2692</f>
        <v>-6.8978229635634439E-3</v>
      </c>
      <c r="G2691" s="21">
        <v>44208500</v>
      </c>
      <c r="H2691" s="21">
        <f>IF(ISNUMBER(E2691),MAX($E$2:E2691),"")</f>
        <v>542.07000732421875</v>
      </c>
      <c r="I2691" s="21">
        <f>IF(AND(ISNUMBER(E2691),ISNUMBER(H2691)),E2691/H2691-1,"")</f>
        <v>-0.89907207861483851</v>
      </c>
      <c r="L2691"/>
      <c r="M2691"/>
      <c r="N2691" s="2">
        <v>42401</v>
      </c>
      <c r="O2691" s="21">
        <v>192.52999877929688</v>
      </c>
      <c r="P2691" s="21">
        <v>194.58000183105469</v>
      </c>
      <c r="Q2691" s="21">
        <v>191.83999633789065</v>
      </c>
      <c r="R2691" s="21">
        <v>193.6499938964844</v>
      </c>
      <c r="S2691">
        <v>136061600</v>
      </c>
      <c r="T2691" s="16">
        <f>(SP500_Data[[#This Row],[Close]]-R2692)/R2692</f>
        <v>-3.6138407896747315E-4</v>
      </c>
      <c r="U2691" s="21">
        <v>154069600</v>
      </c>
    </row>
    <row r="2692" spans="1:21" x14ac:dyDescent="0.25">
      <c r="A2692" s="2">
        <v>42398</v>
      </c>
      <c r="B2692" s="21">
        <v>54.729999542236328</v>
      </c>
      <c r="C2692" s="21">
        <v>55.090000152587891</v>
      </c>
      <c r="D2692" s="21">
        <v>54</v>
      </c>
      <c r="E2692" s="21">
        <v>55.090000152587891</v>
      </c>
      <c r="F2692" s="16">
        <f>(StockData[[#This Row],[Close]]-E2693)/E2693</f>
        <v>5.820204954607229E-2</v>
      </c>
      <c r="G2692" s="21">
        <v>83611700</v>
      </c>
      <c r="H2692" s="21">
        <f>IF(ISNUMBER(E2692),MAX($E$2:E2692),"")</f>
        <v>542.07000732421875</v>
      </c>
      <c r="I2692" s="21">
        <f>IF(AND(ISNUMBER(E2692),ISNUMBER(H2692)),E2692/H2692-1,"")</f>
        <v>-0.89837106017998547</v>
      </c>
      <c r="L2692"/>
      <c r="M2692"/>
      <c r="N2692" s="2">
        <v>42398</v>
      </c>
      <c r="O2692" s="21">
        <v>190.02000427246097</v>
      </c>
      <c r="P2692" s="21">
        <v>193.8800048828125</v>
      </c>
      <c r="Q2692" s="21">
        <v>189.8800048828125</v>
      </c>
      <c r="R2692" s="21">
        <v>193.72000122070313</v>
      </c>
      <c r="S2692">
        <v>210529300</v>
      </c>
      <c r="T2692" s="16">
        <f>(SP500_Data[[#This Row],[Close]]-R2693)/R2693</f>
        <v>2.4377349666716775E-2</v>
      </c>
      <c r="U2692" s="21">
        <v>182385200</v>
      </c>
    </row>
    <row r="2693" spans="1:21" x14ac:dyDescent="0.25">
      <c r="A2693" s="2">
        <v>42397</v>
      </c>
      <c r="B2693" s="21">
        <v>51.860000610351563</v>
      </c>
      <c r="C2693" s="21">
        <v>52.209999084472656</v>
      </c>
      <c r="D2693" s="21">
        <v>51.25</v>
      </c>
      <c r="E2693" s="21">
        <v>52.060001373291016</v>
      </c>
      <c r="F2693" s="16">
        <f>(StockData[[#This Row],[Close]]-E2694)/E2694</f>
        <v>1.6399846399229732E-2</v>
      </c>
      <c r="G2693" s="21">
        <v>62513800</v>
      </c>
      <c r="H2693" s="21">
        <f>IF(ISNUMBER(E2693),MAX($E$2:E2693),"")</f>
        <v>542.07000732421875</v>
      </c>
      <c r="I2693" s="21">
        <f>IF(AND(ISNUMBER(E2693),ISNUMBER(H2693)),E2693/H2693-1,"")</f>
        <v>-0.90396074184168373</v>
      </c>
      <c r="L2693"/>
      <c r="M2693"/>
      <c r="N2693" s="2">
        <v>42397</v>
      </c>
      <c r="O2693" s="21">
        <v>189.96000671386719</v>
      </c>
      <c r="P2693" s="21">
        <v>190.19999694824219</v>
      </c>
      <c r="Q2693" s="21">
        <v>187.16000366210935</v>
      </c>
      <c r="R2693" s="21">
        <v>189.11000061035156</v>
      </c>
      <c r="S2693">
        <v>143798800</v>
      </c>
      <c r="T2693" s="16">
        <f>(SP500_Data[[#This Row],[Close]]-R2694)/R2694</f>
        <v>5.2091410306904992E-3</v>
      </c>
      <c r="U2693" s="21">
        <v>211173300</v>
      </c>
    </row>
    <row r="2694" spans="1:21" x14ac:dyDescent="0.25">
      <c r="A2694" s="2">
        <v>42396</v>
      </c>
      <c r="B2694" s="21">
        <v>52.009998321533203</v>
      </c>
      <c r="C2694" s="21">
        <v>52.200000762939453</v>
      </c>
      <c r="D2694" s="21">
        <v>51.020000457763672</v>
      </c>
      <c r="E2694" s="21">
        <v>51.220001220703125</v>
      </c>
      <c r="F2694" s="16">
        <f>(StockData[[#This Row],[Close]]-E2695)/E2695</f>
        <v>-1.8209641203470125E-2</v>
      </c>
      <c r="G2694" s="21">
        <v>36775200</v>
      </c>
      <c r="H2694" s="21">
        <f>IF(ISNUMBER(E2694),MAX($E$2:E2694),"")</f>
        <v>542.07000732421875</v>
      </c>
      <c r="I2694" s="21">
        <f>IF(AND(ISNUMBER(E2694),ISNUMBER(H2694)),E2694/H2694-1,"")</f>
        <v>-0.90551035746556663</v>
      </c>
      <c r="L2694"/>
      <c r="M2694"/>
      <c r="N2694" s="2">
        <v>42396</v>
      </c>
      <c r="O2694" s="21">
        <v>189.58000183105469</v>
      </c>
      <c r="P2694" s="21">
        <v>191.55999755859375</v>
      </c>
      <c r="Q2694" s="21">
        <v>187.05999755859375</v>
      </c>
      <c r="R2694" s="21">
        <v>188.1300048828125</v>
      </c>
      <c r="S2694">
        <v>185681700</v>
      </c>
      <c r="T2694" s="16">
        <f>(SP500_Data[[#This Row],[Close]]-R2695)/R2695</f>
        <v>-1.0883239214735529E-2</v>
      </c>
      <c r="U2694" s="21">
        <v>116128900</v>
      </c>
    </row>
    <row r="2695" spans="1:21" x14ac:dyDescent="0.25">
      <c r="A2695" s="2">
        <v>42395</v>
      </c>
      <c r="B2695" s="21">
        <v>51.790000915527344</v>
      </c>
      <c r="C2695" s="21">
        <v>52.439998626708984</v>
      </c>
      <c r="D2695" s="21">
        <v>51.549999237060547</v>
      </c>
      <c r="E2695" s="21">
        <v>52.169998168945313</v>
      </c>
      <c r="F2695" s="16">
        <f>(StockData[[#This Row],[Close]]-E2696)/E2696</f>
        <v>7.3372706449217383E-3</v>
      </c>
      <c r="G2695" s="21">
        <v>28900800</v>
      </c>
      <c r="H2695" s="21">
        <f>IF(ISNUMBER(E2695),MAX($E$2:E2695),"")</f>
        <v>542.07000732421875</v>
      </c>
      <c r="I2695" s="21">
        <f>IF(AND(ISNUMBER(E2695),ISNUMBER(H2695)),E2695/H2695-1,"")</f>
        <v>-0.90375782193435061</v>
      </c>
      <c r="L2695"/>
      <c r="M2695"/>
      <c r="N2695" s="2">
        <v>42395</v>
      </c>
      <c r="O2695" s="21">
        <v>188.41999816894531</v>
      </c>
      <c r="P2695" s="21">
        <v>190.52999877929688</v>
      </c>
      <c r="Q2695" s="21">
        <v>188.02000427246097</v>
      </c>
      <c r="R2695" s="21">
        <v>190.19999694824219</v>
      </c>
      <c r="S2695">
        <v>141036800</v>
      </c>
      <c r="T2695" s="16">
        <f>(SP500_Data[[#This Row],[Close]]-R2696)/R2696</f>
        <v>1.3643133483909923E-2</v>
      </c>
      <c r="U2695" s="21">
        <v>162401500</v>
      </c>
    </row>
    <row r="2696" spans="1:21" x14ac:dyDescent="0.25">
      <c r="A2696" s="2">
        <v>42394</v>
      </c>
      <c r="B2696" s="21">
        <v>51.939998626708984</v>
      </c>
      <c r="C2696" s="21">
        <v>52.650001525878906</v>
      </c>
      <c r="D2696" s="21">
        <v>51.650001525878906</v>
      </c>
      <c r="E2696" s="21">
        <v>51.790000915527344</v>
      </c>
      <c r="F2696" s="16">
        <f>(StockData[[#This Row],[Close]]-E2697)/E2697</f>
        <v>-9.5620575874101124E-3</v>
      </c>
      <c r="G2696" s="21">
        <v>34707700</v>
      </c>
      <c r="H2696" s="21">
        <f>IF(ISNUMBER(E2696),MAX($E$2:E2696),"")</f>
        <v>542.07000732421875</v>
      </c>
      <c r="I2696" s="21">
        <f>IF(AND(ISNUMBER(E2696),ISNUMBER(H2696)),E2696/H2696-1,"")</f>
        <v>-0.90445883333192589</v>
      </c>
      <c r="L2696"/>
      <c r="M2696"/>
      <c r="N2696" s="2">
        <v>42394</v>
      </c>
      <c r="O2696" s="21">
        <v>189.91999816894531</v>
      </c>
      <c r="P2696" s="21">
        <v>190.1499938964844</v>
      </c>
      <c r="Q2696" s="21">
        <v>187.41000366210935</v>
      </c>
      <c r="R2696" s="21">
        <v>187.63999938964844</v>
      </c>
      <c r="S2696">
        <v>130371700</v>
      </c>
      <c r="T2696" s="16">
        <f>(SP500_Data[[#This Row],[Close]]-R2697)/R2697</f>
        <v>-1.5116548489542646E-2</v>
      </c>
      <c r="U2696" s="21">
        <v>103372400</v>
      </c>
    </row>
    <row r="2697" spans="1:21" x14ac:dyDescent="0.25">
      <c r="A2697" s="2">
        <v>42391</v>
      </c>
      <c r="B2697" s="21">
        <v>51.409999847412109</v>
      </c>
      <c r="C2697" s="21">
        <v>52.330001831054688</v>
      </c>
      <c r="D2697" s="21">
        <v>51.259998321533203</v>
      </c>
      <c r="E2697" s="21">
        <v>52.290000915527344</v>
      </c>
      <c r="F2697" s="16">
        <f>(StockData[[#This Row],[Close]]-E2698)/E2698</f>
        <v>3.585581199890063E-2</v>
      </c>
      <c r="G2697" s="21">
        <v>37555800</v>
      </c>
      <c r="H2697" s="21">
        <f>IF(ISNUMBER(E2697),MAX($E$2:E2697),"")</f>
        <v>542.07000732421875</v>
      </c>
      <c r="I2697" s="21">
        <f>IF(AND(ISNUMBER(E2697),ISNUMBER(H2697)),E2697/H2697-1,"")</f>
        <v>-0.90353644324716886</v>
      </c>
      <c r="L2697"/>
      <c r="M2697"/>
      <c r="N2697" s="2">
        <v>42391</v>
      </c>
      <c r="O2697" s="21">
        <v>189.77999877929688</v>
      </c>
      <c r="P2697" s="21">
        <v>190.75999450683591</v>
      </c>
      <c r="Q2697" s="21">
        <v>188.8800048828125</v>
      </c>
      <c r="R2697" s="21">
        <v>190.52000427246097</v>
      </c>
      <c r="S2697">
        <v>168319600</v>
      </c>
      <c r="T2697" s="16">
        <f>(SP500_Data[[#This Row],[Close]]-R2698)/R2698</f>
        <v>2.0515302270976102E-2</v>
      </c>
      <c r="U2697" s="21">
        <v>102027100</v>
      </c>
    </row>
    <row r="2698" spans="1:21" x14ac:dyDescent="0.25">
      <c r="A2698" s="2">
        <v>42390</v>
      </c>
      <c r="B2698" s="21">
        <v>51</v>
      </c>
      <c r="C2698" s="21">
        <v>51.580001831054688</v>
      </c>
      <c r="D2698" s="21">
        <v>50.299999237060547</v>
      </c>
      <c r="E2698" s="21">
        <v>50.479999542236328</v>
      </c>
      <c r="F2698" s="16">
        <f>(StockData[[#This Row],[Close]]-E2699)/E2699</f>
        <v>-6.1035906222290121E-3</v>
      </c>
      <c r="G2698" s="21">
        <v>40191200</v>
      </c>
      <c r="H2698" s="21">
        <f>IF(ISNUMBER(E2698),MAX($E$2:E2698),"")</f>
        <v>542.07000732421875</v>
      </c>
      <c r="I2698" s="21">
        <f>IF(AND(ISNUMBER(E2698),ISNUMBER(H2698)),E2698/H2698-1,"")</f>
        <v>-0.90687549788740918</v>
      </c>
      <c r="L2698"/>
      <c r="M2698"/>
      <c r="N2698" s="2">
        <v>42390</v>
      </c>
      <c r="O2698" s="21">
        <v>186.21000671386719</v>
      </c>
      <c r="P2698" s="21">
        <v>188.8699951171875</v>
      </c>
      <c r="Q2698" s="21">
        <v>184.63999938964844</v>
      </c>
      <c r="R2698" s="21">
        <v>186.69000244140625</v>
      </c>
      <c r="S2698">
        <v>195772900</v>
      </c>
      <c r="T2698" s="16">
        <f>(SP500_Data[[#This Row],[Close]]-R2699)/R2699</f>
        <v>5.6019853440002773E-3</v>
      </c>
      <c r="U2698" s="21">
        <v>192913900</v>
      </c>
    </row>
    <row r="2699" spans="1:21" x14ac:dyDescent="0.25">
      <c r="A2699" s="2">
        <v>42389</v>
      </c>
      <c r="B2699" s="21">
        <v>49.979999542236328</v>
      </c>
      <c r="C2699" s="21">
        <v>51.380001068115234</v>
      </c>
      <c r="D2699" s="21">
        <v>49.099998474121094</v>
      </c>
      <c r="E2699" s="21">
        <v>50.790000915527344</v>
      </c>
      <c r="F2699" s="16">
        <f>(StockData[[#This Row],[Close]]-E2700)/E2700</f>
        <v>4.5490414554820091E-3</v>
      </c>
      <c r="G2699" s="21">
        <v>63273000</v>
      </c>
      <c r="H2699" s="21">
        <f>IF(ISNUMBER(E2699),MAX($E$2:E2699),"")</f>
        <v>542.07000732421875</v>
      </c>
      <c r="I2699" s="21">
        <f>IF(AND(ISNUMBER(E2699),ISNUMBER(H2699)),E2699/H2699-1,"")</f>
        <v>-0.90630361350143984</v>
      </c>
      <c r="L2699"/>
      <c r="M2699"/>
      <c r="N2699" s="2">
        <v>42389</v>
      </c>
      <c r="O2699" s="21">
        <v>185.02999877929688</v>
      </c>
      <c r="P2699" s="21">
        <v>187.5</v>
      </c>
      <c r="Q2699" s="21">
        <v>181.02000427246097</v>
      </c>
      <c r="R2699" s="21">
        <v>185.6499938964844</v>
      </c>
      <c r="S2699">
        <v>286547800</v>
      </c>
      <c r="T2699" s="16">
        <f>(SP500_Data[[#This Row],[Close]]-R2700)/R2700</f>
        <v>-1.2815078663172177E-2</v>
      </c>
      <c r="U2699" s="21">
        <v>166224200</v>
      </c>
    </row>
    <row r="2700" spans="1:21" x14ac:dyDescent="0.25">
      <c r="A2700" s="2">
        <v>42388</v>
      </c>
      <c r="B2700" s="21">
        <v>51.479999542236328</v>
      </c>
      <c r="C2700" s="21">
        <v>51.680000305175781</v>
      </c>
      <c r="D2700" s="21">
        <v>50.060001373291016</v>
      </c>
      <c r="E2700" s="21">
        <v>50.560001373291016</v>
      </c>
      <c r="F2700" s="16">
        <f>(StockData[[#This Row],[Close]]-E2701)/E2701</f>
        <v>-8.4330317909632746E-3</v>
      </c>
      <c r="G2700" s="21">
        <v>43564500</v>
      </c>
      <c r="H2700" s="21">
        <f>IF(ISNUMBER(E2700),MAX($E$2:E2700),"")</f>
        <v>542.07000732421875</v>
      </c>
      <c r="I2700" s="21">
        <f>IF(AND(ISNUMBER(E2700),ISNUMBER(H2700)),E2700/H2700-1,"")</f>
        <v>-0.90672791209595471</v>
      </c>
      <c r="L2700"/>
      <c r="M2700"/>
      <c r="N2700" s="2">
        <v>42388</v>
      </c>
      <c r="O2700" s="21">
        <v>189.96000671386719</v>
      </c>
      <c r="P2700" s="21">
        <v>190.11000061035156</v>
      </c>
      <c r="Q2700" s="21">
        <v>186.19999694824219</v>
      </c>
      <c r="R2700" s="21">
        <v>188.05999755859375</v>
      </c>
      <c r="S2700">
        <v>195244400</v>
      </c>
      <c r="T2700" s="16">
        <f>(SP500_Data[[#This Row],[Close]]-R2701)/R2701</f>
        <v>1.3311325448582894E-3</v>
      </c>
      <c r="U2700" s="21">
        <v>108441300</v>
      </c>
    </row>
    <row r="2701" spans="1:21" x14ac:dyDescent="0.25">
      <c r="A2701" s="2">
        <v>42384</v>
      </c>
      <c r="B2701" s="21">
        <v>51.310001373291016</v>
      </c>
      <c r="C2701" s="21">
        <v>51.970001220703125</v>
      </c>
      <c r="D2701" s="21">
        <v>50.340000152587891</v>
      </c>
      <c r="E2701" s="21">
        <v>50.990001678466797</v>
      </c>
      <c r="F2701" s="16">
        <f>(StockData[[#This Row],[Close]]-E2702)/E2702</f>
        <v>-3.9917132508402967E-2</v>
      </c>
      <c r="G2701" s="21">
        <v>71820700</v>
      </c>
      <c r="H2701" s="21">
        <f>IF(ISNUMBER(E2701),MAX($E$2:E2701),"")</f>
        <v>542.07000732421875</v>
      </c>
      <c r="I2701" s="21">
        <f>IF(AND(ISNUMBER(E2701),ISNUMBER(H2701)),E2701/H2701-1,"")</f>
        <v>-0.9059346560600815</v>
      </c>
      <c r="L2701"/>
      <c r="M2701"/>
      <c r="N2701" s="2">
        <v>42384</v>
      </c>
      <c r="O2701" s="21">
        <v>186.77000427246097</v>
      </c>
      <c r="P2701" s="21">
        <v>188.75999450683591</v>
      </c>
      <c r="Q2701" s="21">
        <v>185.52000427246097</v>
      </c>
      <c r="R2701" s="21">
        <v>187.80999755859375</v>
      </c>
      <c r="S2701">
        <v>324846400</v>
      </c>
      <c r="T2701" s="16">
        <f>(SP500_Data[[#This Row],[Close]]-R2702)/R2702</f>
        <v>-2.1466134915907716E-2</v>
      </c>
      <c r="U2701" s="21">
        <v>97858400</v>
      </c>
    </row>
    <row r="2702" spans="1:21" x14ac:dyDescent="0.25">
      <c r="A2702" s="2">
        <v>42383</v>
      </c>
      <c r="B2702" s="21">
        <v>52</v>
      </c>
      <c r="C2702" s="21">
        <v>53.419998168945313</v>
      </c>
      <c r="D2702" s="21">
        <v>51.569999694824219</v>
      </c>
      <c r="E2702" s="21">
        <v>53.110000610351563</v>
      </c>
      <c r="F2702" s="16">
        <f>(StockData[[#This Row],[Close]]-E2703)/E2703</f>
        <v>2.8466329164941781E-2</v>
      </c>
      <c r="G2702" s="21">
        <v>52381900</v>
      </c>
      <c r="H2702" s="21">
        <f>IF(ISNUMBER(E2702),MAX($E$2:E2702),"")</f>
        <v>542.07000732421875</v>
      </c>
      <c r="I2702" s="21">
        <f>IF(AND(ISNUMBER(E2702),ISNUMBER(H2702)),E2702/H2702-1,"")</f>
        <v>-0.90202372407114972</v>
      </c>
      <c r="L2702"/>
      <c r="M2702"/>
      <c r="N2702" s="2">
        <v>42383</v>
      </c>
      <c r="O2702" s="21">
        <v>189.55000305175781</v>
      </c>
      <c r="P2702" s="21">
        <v>193.25999450683591</v>
      </c>
      <c r="Q2702" s="21">
        <v>187.66000366210935</v>
      </c>
      <c r="R2702" s="21">
        <v>191.92999267578125</v>
      </c>
      <c r="S2702">
        <v>240795600</v>
      </c>
      <c r="T2702" s="16">
        <f>(SP500_Data[[#This Row],[Close]]-R2703)/R2703</f>
        <v>1.6416834267152684E-2</v>
      </c>
      <c r="U2702" s="21">
        <v>112822700</v>
      </c>
    </row>
    <row r="2703" spans="1:21" x14ac:dyDescent="0.25">
      <c r="A2703" s="2">
        <v>42382</v>
      </c>
      <c r="B2703" s="21">
        <v>53.799999237060547</v>
      </c>
      <c r="C2703" s="21">
        <v>54.069999694824219</v>
      </c>
      <c r="D2703" s="21">
        <v>51.299999237060547</v>
      </c>
      <c r="E2703" s="21">
        <v>51.639999389648438</v>
      </c>
      <c r="F2703" s="16">
        <f>(StockData[[#This Row],[Close]]-E2704)/E2704</f>
        <v>-2.1599079500085286E-2</v>
      </c>
      <c r="G2703" s="21">
        <v>66883600</v>
      </c>
      <c r="H2703" s="21">
        <f>IF(ISNUMBER(E2703),MAX($E$2:E2703),"")</f>
        <v>542.07000732421875</v>
      </c>
      <c r="I2703" s="21">
        <f>IF(AND(ISNUMBER(E2703),ISNUMBER(H2703)),E2703/H2703-1,"")</f>
        <v>-0.90473555317226406</v>
      </c>
      <c r="L2703"/>
      <c r="M2703"/>
      <c r="N2703" s="2">
        <v>42382</v>
      </c>
      <c r="O2703" s="21">
        <v>194.44999694824219</v>
      </c>
      <c r="P2703" s="21">
        <v>194.86000061035156</v>
      </c>
      <c r="Q2703" s="21">
        <v>188.3800048828125</v>
      </c>
      <c r="R2703" s="21">
        <v>188.83000183105469</v>
      </c>
      <c r="S2703">
        <v>221168900</v>
      </c>
      <c r="T2703" s="16">
        <f>(SP500_Data[[#This Row],[Close]]-R2704)/R2704</f>
        <v>-2.4940626560566753E-2</v>
      </c>
      <c r="U2703" s="21">
        <v>37317800</v>
      </c>
    </row>
    <row r="2704" spans="1:21" x14ac:dyDescent="0.25">
      <c r="A2704" s="2">
        <v>42381</v>
      </c>
      <c r="B2704" s="21">
        <v>52.759998321533203</v>
      </c>
      <c r="C2704" s="21">
        <v>53.099998474121094</v>
      </c>
      <c r="D2704" s="21">
        <v>52.060001373291016</v>
      </c>
      <c r="E2704" s="21">
        <v>52.779998779296875</v>
      </c>
      <c r="F2704" s="16">
        <f>(StockData[[#This Row],[Close]]-E2705)/E2705</f>
        <v>9.1778116489185987E-3</v>
      </c>
      <c r="G2704" s="21">
        <v>36095500</v>
      </c>
      <c r="H2704" s="21">
        <f>IF(ISNUMBER(E2704),MAX($E$2:E2704),"")</f>
        <v>542.07000732421875</v>
      </c>
      <c r="I2704" s="21">
        <f>IF(AND(ISNUMBER(E2704),ISNUMBER(H2704)),E2704/H2704-1,"")</f>
        <v>-0.9026325049049827</v>
      </c>
      <c r="L2704"/>
      <c r="M2704"/>
      <c r="N2704" s="2">
        <v>42381</v>
      </c>
      <c r="O2704" s="21">
        <v>193.82000732421875</v>
      </c>
      <c r="P2704" s="21">
        <v>194.55000305175781</v>
      </c>
      <c r="Q2704" s="21">
        <v>191.13999938964844</v>
      </c>
      <c r="R2704" s="21">
        <v>193.66000366210935</v>
      </c>
      <c r="S2704">
        <v>172330500</v>
      </c>
      <c r="T2704" s="16">
        <f>(SP500_Data[[#This Row],[Close]]-R2705)/R2705</f>
        <v>8.0683100662811841E-3</v>
      </c>
      <c r="U2704" s="21">
        <v>51980100</v>
      </c>
    </row>
    <row r="2705" spans="1:21" x14ac:dyDescent="0.25">
      <c r="A2705" s="2">
        <v>42380</v>
      </c>
      <c r="B2705" s="21">
        <v>52.509998321533203</v>
      </c>
      <c r="C2705" s="21">
        <v>52.849998474121094</v>
      </c>
      <c r="D2705" s="21">
        <v>51.459999084472656</v>
      </c>
      <c r="E2705" s="21">
        <v>52.299999237060547</v>
      </c>
      <c r="F2705" s="16">
        <f>(StockData[[#This Row],[Close]]-E2706)/E2706</f>
        <v>-5.7333447246959394E-4</v>
      </c>
      <c r="G2705" s="21">
        <v>36943800</v>
      </c>
      <c r="H2705" s="21">
        <f>IF(ISNUMBER(E2705),MAX($E$2:E2705),"")</f>
        <v>542.07000732421875</v>
      </c>
      <c r="I2705" s="21">
        <f>IF(AND(ISNUMBER(E2705),ISNUMBER(H2705)),E2705/H2705-1,"")</f>
        <v>-0.90351799854187598</v>
      </c>
      <c r="L2705"/>
      <c r="M2705"/>
      <c r="N2705" s="2">
        <v>42380</v>
      </c>
      <c r="O2705" s="21">
        <v>193.00999450683591</v>
      </c>
      <c r="P2705" s="21">
        <v>193.41000366210935</v>
      </c>
      <c r="Q2705" s="21">
        <v>189.82000732421875</v>
      </c>
      <c r="R2705" s="21">
        <v>192.11000061035156</v>
      </c>
      <c r="S2705">
        <v>187941300</v>
      </c>
      <c r="T2705" s="16">
        <f>(SP500_Data[[#This Row],[Close]]-R2706)/R2706</f>
        <v>9.9000856199984283E-4</v>
      </c>
      <c r="U2705" s="21">
        <v>98874400</v>
      </c>
    </row>
    <row r="2706" spans="1:21" x14ac:dyDescent="0.25">
      <c r="A2706" s="2">
        <v>42377</v>
      </c>
      <c r="B2706" s="21">
        <v>52.369998931884766</v>
      </c>
      <c r="C2706" s="21">
        <v>53.279998779296875</v>
      </c>
      <c r="D2706" s="21">
        <v>52.150001525878906</v>
      </c>
      <c r="E2706" s="21">
        <v>52.330001831054688</v>
      </c>
      <c r="F2706" s="16">
        <f>(StockData[[#This Row],[Close]]-E2707)/E2707</f>
        <v>3.0669669872562637E-3</v>
      </c>
      <c r="G2706" s="21">
        <v>48754000</v>
      </c>
      <c r="H2706" s="21">
        <f>IF(ISNUMBER(E2706),MAX($E$2:E2706),"")</f>
        <v>542.07000732421875</v>
      </c>
      <c r="I2706" s="21">
        <f>IF(AND(ISNUMBER(E2706),ISNUMBER(H2706)),E2706/H2706-1,"")</f>
        <v>-0.90346265035144169</v>
      </c>
      <c r="L2706"/>
      <c r="M2706"/>
      <c r="N2706" s="2">
        <v>42377</v>
      </c>
      <c r="O2706" s="21">
        <v>195.19000244140625</v>
      </c>
      <c r="P2706" s="21">
        <v>195.8500061035156</v>
      </c>
      <c r="Q2706" s="21">
        <v>191.58000183105469</v>
      </c>
      <c r="R2706" s="21">
        <v>191.91999816894531</v>
      </c>
      <c r="S2706">
        <v>209817200</v>
      </c>
      <c r="T2706" s="16">
        <f>(SP500_Data[[#This Row],[Close]]-R2707)/R2707</f>
        <v>-1.0976577424965958E-2</v>
      </c>
      <c r="U2706" s="21">
        <v>64931200</v>
      </c>
    </row>
    <row r="2707" spans="1:21" x14ac:dyDescent="0.25">
      <c r="A2707" s="2">
        <v>42376</v>
      </c>
      <c r="B2707" s="21">
        <v>52.700000762939453</v>
      </c>
      <c r="C2707" s="21">
        <v>53.490001678466797</v>
      </c>
      <c r="D2707" s="21">
        <v>52.069999694824219</v>
      </c>
      <c r="E2707" s="21">
        <v>52.169998168945313</v>
      </c>
      <c r="F2707" s="16">
        <f>(StockData[[#This Row],[Close]]-E2708)/E2708</f>
        <v>-3.4782628948238192E-2</v>
      </c>
      <c r="G2707" s="21">
        <v>56564900</v>
      </c>
      <c r="H2707" s="21">
        <f>IF(ISNUMBER(E2707),MAX($E$2:E2707),"")</f>
        <v>542.07000732421875</v>
      </c>
      <c r="I2707" s="21">
        <f>IF(AND(ISNUMBER(E2707),ISNUMBER(H2707)),E2707/H2707-1,"")</f>
        <v>-0.90375782193435061</v>
      </c>
      <c r="L2707"/>
      <c r="M2707"/>
      <c r="N2707" s="2">
        <v>42376</v>
      </c>
      <c r="O2707" s="21">
        <v>195.33000183105469</v>
      </c>
      <c r="P2707" s="21">
        <v>197.44000244140625</v>
      </c>
      <c r="Q2707" s="21">
        <v>193.58999633789065</v>
      </c>
      <c r="R2707" s="21">
        <v>194.05000305175781</v>
      </c>
      <c r="S2707">
        <v>213436100</v>
      </c>
      <c r="T2707" s="16">
        <f>(SP500_Data[[#This Row],[Close]]-R2708)/R2708</f>
        <v>-2.3991570751138846E-2</v>
      </c>
      <c r="U2707" s="21">
        <v>94011500</v>
      </c>
    </row>
    <row r="2708" spans="1:21" x14ac:dyDescent="0.25">
      <c r="A2708" s="2">
        <v>42375</v>
      </c>
      <c r="B2708" s="21">
        <v>54.319999694824219</v>
      </c>
      <c r="C2708" s="21">
        <v>54.400001525878906</v>
      </c>
      <c r="D2708" s="21">
        <v>53.639999389648438</v>
      </c>
      <c r="E2708" s="21">
        <v>54.049999237060547</v>
      </c>
      <c r="F2708" s="16">
        <f>(StockData[[#This Row],[Close]]-E2709)/E2709</f>
        <v>-1.8165304520599956E-2</v>
      </c>
      <c r="G2708" s="21">
        <v>39518900</v>
      </c>
      <c r="H2708" s="21">
        <f>IF(ISNUMBER(E2708),MAX($E$2:E2708),"")</f>
        <v>542.07000732421875</v>
      </c>
      <c r="I2708" s="21">
        <f>IF(AND(ISNUMBER(E2708),ISNUMBER(H2708)),E2708/H2708-1,"")</f>
        <v>-0.90028963324522659</v>
      </c>
      <c r="L2708"/>
      <c r="M2708"/>
      <c r="N2708" s="2">
        <v>42375</v>
      </c>
      <c r="O2708" s="21">
        <v>198.33999633789065</v>
      </c>
      <c r="P2708" s="21">
        <v>200.05999755859375</v>
      </c>
      <c r="Q2708" s="21">
        <v>197.6000061035156</v>
      </c>
      <c r="R2708" s="21">
        <v>198.82000732421875</v>
      </c>
      <c r="S2708">
        <v>152112600</v>
      </c>
      <c r="T2708" s="16">
        <f>(SP500_Data[[#This Row],[Close]]-R2709)/R2709</f>
        <v>-1.2614189900842879E-2</v>
      </c>
      <c r="U2708" s="21">
        <v>88220500</v>
      </c>
    </row>
    <row r="2709" spans="1:21" x14ac:dyDescent="0.25">
      <c r="A2709" s="2">
        <v>42374</v>
      </c>
      <c r="B2709" s="21">
        <v>54.930000305175781</v>
      </c>
      <c r="C2709" s="21">
        <v>55.389999389648438</v>
      </c>
      <c r="D2709" s="21">
        <v>54.540000915527344</v>
      </c>
      <c r="E2709" s="21">
        <v>55.049999237060547</v>
      </c>
      <c r="F2709" s="16">
        <f>(StockData[[#This Row],[Close]]-E2710)/E2710</f>
        <v>4.5620438591343661E-3</v>
      </c>
      <c r="G2709" s="21">
        <v>34079700</v>
      </c>
      <c r="H2709" s="21">
        <f>IF(ISNUMBER(E2709),MAX($E$2:E2709),"")</f>
        <v>542.07000732421875</v>
      </c>
      <c r="I2709" s="21">
        <f>IF(AND(ISNUMBER(E2709),ISNUMBER(H2709)),E2709/H2709-1,"")</f>
        <v>-0.89844485307571265</v>
      </c>
      <c r="L2709"/>
      <c r="M2709"/>
      <c r="N2709" s="2">
        <v>42374</v>
      </c>
      <c r="O2709" s="21">
        <v>201.3999938964844</v>
      </c>
      <c r="P2709" s="21">
        <v>201.8999938964844</v>
      </c>
      <c r="Q2709" s="21">
        <v>200.05000305175781</v>
      </c>
      <c r="R2709" s="21">
        <v>201.36000061035156</v>
      </c>
      <c r="S2709">
        <v>110845800</v>
      </c>
      <c r="T2709" s="16">
        <f>(SP500_Data[[#This Row],[Close]]-R2710)/R2710</f>
        <v>1.6913557390525579E-3</v>
      </c>
      <c r="U2709" s="21">
        <v>121342500</v>
      </c>
    </row>
    <row r="2710" spans="1:21" x14ac:dyDescent="0.25">
      <c r="A2710" s="2">
        <v>42373</v>
      </c>
      <c r="B2710" s="21">
        <v>54.319999694824219</v>
      </c>
      <c r="C2710" s="21">
        <v>54.799999237060547</v>
      </c>
      <c r="D2710" s="21">
        <v>53.389999389648438</v>
      </c>
      <c r="E2710" s="21">
        <v>54.799999237060547</v>
      </c>
      <c r="F2710" s="16">
        <f>(StockData[[#This Row],[Close]]-E2711)/E2711</f>
        <v>-1.2256674671709475E-2</v>
      </c>
      <c r="G2710" s="21">
        <v>53778000</v>
      </c>
      <c r="H2710" s="21">
        <f>IF(ISNUMBER(E2710),MAX($E$2:E2710),"")</f>
        <v>542.07000732421875</v>
      </c>
      <c r="I2710" s="21">
        <f>IF(AND(ISNUMBER(E2710),ISNUMBER(H2710)),E2710/H2710-1,"")</f>
        <v>-0.89890604811809116</v>
      </c>
      <c r="L2710"/>
      <c r="M2710"/>
      <c r="N2710" s="2">
        <v>42373</v>
      </c>
      <c r="O2710" s="21">
        <v>200.49000549316409</v>
      </c>
      <c r="P2710" s="21">
        <v>201.02999877929688</v>
      </c>
      <c r="Q2710" s="21">
        <v>198.58999633789065</v>
      </c>
      <c r="R2710" s="21">
        <v>201.02000427246097</v>
      </c>
      <c r="S2710">
        <v>222353500</v>
      </c>
      <c r="T2710" s="16">
        <f>(SP500_Data[[#This Row],[Close]]-R2711)/R2711</f>
        <v>-1.3979452165524981E-2</v>
      </c>
      <c r="U2710" s="21">
        <v>121123700</v>
      </c>
    </row>
    <row r="2711" spans="1:21" x14ac:dyDescent="0.25">
      <c r="A2711" s="2">
        <v>42369</v>
      </c>
      <c r="B2711" s="21">
        <v>56.040000915527344</v>
      </c>
      <c r="C2711" s="21">
        <v>56.189998626708984</v>
      </c>
      <c r="D2711" s="21">
        <v>55.419998168945313</v>
      </c>
      <c r="E2711" s="21">
        <v>55.479999542236328</v>
      </c>
      <c r="F2711" s="16">
        <f>(StockData[[#This Row],[Close]]-E2712)/E2712</f>
        <v>-1.4739865224872367E-2</v>
      </c>
      <c r="G2711" s="21">
        <v>27334100</v>
      </c>
      <c r="H2711" s="21">
        <f>IF(ISNUMBER(E2711),MAX($E$2:E2711),"")</f>
        <v>542.07000732421875</v>
      </c>
      <c r="I2711" s="21">
        <f>IF(AND(ISNUMBER(E2711),ISNUMBER(H2711)),E2711/H2711-1,"")</f>
        <v>-0.89765159703983943</v>
      </c>
      <c r="L2711"/>
      <c r="M2711"/>
      <c r="N2711" s="2">
        <v>42369</v>
      </c>
      <c r="O2711" s="21">
        <v>205.1300048828125</v>
      </c>
      <c r="P2711" s="21">
        <v>205.88999938964844</v>
      </c>
      <c r="Q2711" s="21">
        <v>203.8699951171875</v>
      </c>
      <c r="R2711" s="21">
        <v>203.8699951171875</v>
      </c>
      <c r="S2711">
        <v>114877900</v>
      </c>
      <c r="T2711" s="16">
        <f>(SP500_Data[[#This Row],[Close]]-R2712)/R2712</f>
        <v>-1.0003387713595638E-2</v>
      </c>
      <c r="U2711" s="21">
        <v>117645200</v>
      </c>
    </row>
    <row r="2712" spans="1:21" x14ac:dyDescent="0.25">
      <c r="A2712" s="2">
        <v>42368</v>
      </c>
      <c r="B2712" s="21">
        <v>56.470001220703125</v>
      </c>
      <c r="C2712" s="21">
        <v>56.779998779296875</v>
      </c>
      <c r="D2712" s="21">
        <v>56.290000915527344</v>
      </c>
      <c r="E2712" s="21">
        <v>56.310001373291016</v>
      </c>
      <c r="F2712" s="16">
        <f>(StockData[[#This Row],[Close]]-E2713)/E2713</f>
        <v>-4.2439941115374321E-3</v>
      </c>
      <c r="G2712" s="21">
        <v>21704500</v>
      </c>
      <c r="H2712" s="21">
        <f>IF(ISNUMBER(E2712),MAX($E$2:E2712),"")</f>
        <v>542.07000732421875</v>
      </c>
      <c r="I2712" s="21">
        <f>IF(AND(ISNUMBER(E2712),ISNUMBER(H2712)),E2712/H2712-1,"")</f>
        <v>-0.89612042612124942</v>
      </c>
      <c r="L2712"/>
      <c r="M2712"/>
      <c r="N2712" s="2">
        <v>42368</v>
      </c>
      <c r="O2712" s="21">
        <v>207.11000061035156</v>
      </c>
      <c r="P2712" s="21">
        <v>207.21000671386719</v>
      </c>
      <c r="Q2712" s="21">
        <v>205.75999450683591</v>
      </c>
      <c r="R2712" s="21">
        <v>205.92999267578125</v>
      </c>
      <c r="S2712">
        <v>63317700</v>
      </c>
      <c r="T2712" s="16">
        <f>(SP500_Data[[#This Row],[Close]]-R2713)/R2713</f>
        <v>-7.0877592283674178E-3</v>
      </c>
      <c r="U2712" s="21">
        <v>153577100</v>
      </c>
    </row>
    <row r="2713" spans="1:21" x14ac:dyDescent="0.25">
      <c r="A2713" s="2">
        <v>42367</v>
      </c>
      <c r="B2713" s="21">
        <v>56.290000915527344</v>
      </c>
      <c r="C2713" s="21">
        <v>56.849998474121094</v>
      </c>
      <c r="D2713" s="21">
        <v>56.060001373291016</v>
      </c>
      <c r="E2713" s="21">
        <v>56.549999237060547</v>
      </c>
      <c r="F2713" s="16">
        <f>(StockData[[#This Row],[Close]]-E2714)/E2714</f>
        <v>1.0723833171393356E-2</v>
      </c>
      <c r="G2713" s="21">
        <v>27731400</v>
      </c>
      <c r="H2713" s="21">
        <f>IF(ISNUMBER(E2713),MAX($E$2:E2713),"")</f>
        <v>542.07000732421875</v>
      </c>
      <c r="I2713" s="21">
        <f>IF(AND(ISNUMBER(E2713),ISNUMBER(H2713)),E2713/H2713-1,"")</f>
        <v>-0.89567768282144178</v>
      </c>
      <c r="L2713"/>
      <c r="M2713"/>
      <c r="N2713" s="2">
        <v>42367</v>
      </c>
      <c r="O2713" s="21">
        <v>206.50999450683591</v>
      </c>
      <c r="P2713" s="21">
        <v>207.78999328613281</v>
      </c>
      <c r="Q2713" s="21">
        <v>206.47000122070313</v>
      </c>
      <c r="R2713" s="21">
        <v>207.3999938964844</v>
      </c>
      <c r="S2713">
        <v>92640700</v>
      </c>
      <c r="T2713" s="16">
        <f>(SP500_Data[[#This Row],[Close]]-R2714)/R2714</f>
        <v>1.0671931733186899E-2</v>
      </c>
      <c r="U2713" s="21">
        <v>121315200</v>
      </c>
    </row>
    <row r="2714" spans="1:21" x14ac:dyDescent="0.25">
      <c r="A2714" s="2">
        <v>42366</v>
      </c>
      <c r="B2714" s="21">
        <v>55.349998474121094</v>
      </c>
      <c r="C2714" s="21">
        <v>55.950000762939453</v>
      </c>
      <c r="D2714" s="21">
        <v>54.979999542236328</v>
      </c>
      <c r="E2714" s="21">
        <v>55.950000762939453</v>
      </c>
      <c r="F2714" s="16">
        <f>(StockData[[#This Row],[Close]]-E2715)/E2715</f>
        <v>5.0296857051153263E-3</v>
      </c>
      <c r="G2714" s="21">
        <v>22458300</v>
      </c>
      <c r="H2714" s="21">
        <f>IF(ISNUMBER(E2714),MAX($E$2:E2714),"")</f>
        <v>542.07000732421875</v>
      </c>
      <c r="I2714" s="21">
        <f>IF(AND(ISNUMBER(E2714),ISNUMBER(H2714)),E2714/H2714-1,"")</f>
        <v>-0.89678454810823893</v>
      </c>
      <c r="L2714"/>
      <c r="M2714"/>
      <c r="N2714" s="2">
        <v>42366</v>
      </c>
      <c r="O2714" s="21">
        <v>204.86000061035156</v>
      </c>
      <c r="P2714" s="21">
        <v>205.25999450683591</v>
      </c>
      <c r="Q2714" s="21">
        <v>203.94000244140625</v>
      </c>
      <c r="R2714" s="21">
        <v>205.21000671386719</v>
      </c>
      <c r="S2714">
        <v>65899900</v>
      </c>
      <c r="T2714" s="16">
        <f>(SP500_Data[[#This Row],[Close]]-R2715)/R2715</f>
        <v>-2.2850349020330511E-3</v>
      </c>
      <c r="U2714" s="21">
        <v>67846000</v>
      </c>
    </row>
    <row r="2715" spans="1:21" x14ac:dyDescent="0.25">
      <c r="A2715" s="2">
        <v>42362</v>
      </c>
      <c r="B2715" s="21">
        <v>55.860000610351563</v>
      </c>
      <c r="C2715" s="21">
        <v>55.959999084472656</v>
      </c>
      <c r="D2715" s="21">
        <v>55.430000305175781</v>
      </c>
      <c r="E2715" s="21">
        <v>55.669998168945313</v>
      </c>
      <c r="F2715" s="16">
        <f>(StockData[[#This Row],[Close]]-E2716)/E2716</f>
        <v>-2.6872362360979159E-3</v>
      </c>
      <c r="G2715" s="21">
        <v>9558500</v>
      </c>
      <c r="H2715" s="21">
        <f>IF(ISNUMBER(E2715),MAX($E$2:E2715),"")</f>
        <v>542.07000732421875</v>
      </c>
      <c r="I2715" s="21">
        <f>IF(AND(ISNUMBER(E2715),ISNUMBER(H2715)),E2715/H2715-1,"")</f>
        <v>-0.89730109134105185</v>
      </c>
      <c r="L2715"/>
      <c r="M2715"/>
      <c r="N2715" s="2">
        <v>42362</v>
      </c>
      <c r="O2715" s="21">
        <v>205.72000122070313</v>
      </c>
      <c r="P2715" s="21">
        <v>206.33000183105469</v>
      </c>
      <c r="Q2715" s="21">
        <v>205.41999816894531</v>
      </c>
      <c r="R2715" s="21">
        <v>205.67999267578125</v>
      </c>
      <c r="S2715">
        <v>48539600</v>
      </c>
      <c r="T2715" s="16">
        <f>(SP500_Data[[#This Row],[Close]]-R2716)/R2716</f>
        <v>-1.6503814660155593E-3</v>
      </c>
      <c r="U2715" s="21">
        <v>75874600</v>
      </c>
    </row>
    <row r="2716" spans="1:21" x14ac:dyDescent="0.25">
      <c r="A2716" s="2">
        <v>42361</v>
      </c>
      <c r="B2716" s="21">
        <v>55.700000762939453</v>
      </c>
      <c r="C2716" s="21">
        <v>55.880001068115234</v>
      </c>
      <c r="D2716" s="21">
        <v>55.439998626708984</v>
      </c>
      <c r="E2716" s="21">
        <v>55.819999694824219</v>
      </c>
      <c r="F2716" s="16">
        <f>(StockData[[#This Row],[Close]]-E2717)/E2717</f>
        <v>8.4914405358633236E-3</v>
      </c>
      <c r="G2716" s="21">
        <v>27279800</v>
      </c>
      <c r="H2716" s="21">
        <f>IF(ISNUMBER(E2716),MAX($E$2:E2716),"")</f>
        <v>542.07000732421875</v>
      </c>
      <c r="I2716" s="21">
        <f>IF(AND(ISNUMBER(E2716),ISNUMBER(H2716)),E2716/H2716-1,"")</f>
        <v>-0.89702437150071357</v>
      </c>
      <c r="L2716"/>
      <c r="M2716"/>
      <c r="N2716" s="2">
        <v>42361</v>
      </c>
      <c r="O2716" s="21">
        <v>204.69000244140625</v>
      </c>
      <c r="P2716" s="21">
        <v>206.07000732421875</v>
      </c>
      <c r="Q2716" s="21">
        <v>204.58000183105469</v>
      </c>
      <c r="R2716" s="21">
        <v>206.02000427246097</v>
      </c>
      <c r="S2716">
        <v>110987200</v>
      </c>
      <c r="T2716" s="16">
        <f>(SP500_Data[[#This Row],[Close]]-R2717)/R2717</f>
        <v>1.2383313378186565E-2</v>
      </c>
      <c r="U2716" s="21">
        <v>131008700</v>
      </c>
    </row>
    <row r="2717" spans="1:21" x14ac:dyDescent="0.25">
      <c r="A2717" s="2">
        <v>42360</v>
      </c>
      <c r="B2717" s="21">
        <v>54.990001678466797</v>
      </c>
      <c r="C2717" s="21">
        <v>55.479999542236328</v>
      </c>
      <c r="D2717" s="21">
        <v>54.5</v>
      </c>
      <c r="E2717" s="21">
        <v>55.349998474121094</v>
      </c>
      <c r="F2717" s="16">
        <f>(StockData[[#This Row],[Close]]-E2718)/E2718</f>
        <v>9.4837976600593479E-3</v>
      </c>
      <c r="G2717" s="21">
        <v>28322200</v>
      </c>
      <c r="H2717" s="21">
        <f>IF(ISNUMBER(E2717),MAX($E$2:E2717),"")</f>
        <v>542.07000732421875</v>
      </c>
      <c r="I2717" s="21">
        <f>IF(AND(ISNUMBER(E2717),ISNUMBER(H2717)),E2717/H2717-1,"")</f>
        <v>-0.89789142043231407</v>
      </c>
      <c r="L2717"/>
      <c r="M2717"/>
      <c r="N2717" s="2">
        <v>42360</v>
      </c>
      <c r="O2717" s="21">
        <v>202.72000122070313</v>
      </c>
      <c r="P2717" s="21">
        <v>203.8500061035156</v>
      </c>
      <c r="Q2717" s="21">
        <v>201.55000305175781</v>
      </c>
      <c r="R2717" s="21">
        <v>203.5</v>
      </c>
      <c r="S2717">
        <v>111026200</v>
      </c>
      <c r="T2717" s="16">
        <f>(SP500_Data[[#This Row],[Close]]-R2718)/R2718</f>
        <v>9.0742393398627261E-3</v>
      </c>
      <c r="U2717" s="21">
        <v>110471500</v>
      </c>
    </row>
    <row r="2718" spans="1:21" x14ac:dyDescent="0.25">
      <c r="A2718" s="2">
        <v>42359</v>
      </c>
      <c r="B2718" s="21">
        <v>54.880001068115234</v>
      </c>
      <c r="C2718" s="21">
        <v>55.349998474121094</v>
      </c>
      <c r="D2718" s="21">
        <v>54.229999542236328</v>
      </c>
      <c r="E2718" s="21">
        <v>54.830001831054688</v>
      </c>
      <c r="F2718" s="16">
        <f>(StockData[[#This Row],[Close]]-E2719)/E2719</f>
        <v>1.2931844617157821E-2</v>
      </c>
      <c r="G2718" s="21">
        <v>37246300</v>
      </c>
      <c r="H2718" s="21">
        <f>IF(ISNUMBER(E2718),MAX($E$2:E2718),"")</f>
        <v>542.07000732421875</v>
      </c>
      <c r="I2718" s="21">
        <f>IF(AND(ISNUMBER(E2718),ISNUMBER(H2718)),E2718/H2718-1,"")</f>
        <v>-0.89885069992765676</v>
      </c>
      <c r="L2718"/>
      <c r="M2718"/>
      <c r="N2718" s="2">
        <v>42359</v>
      </c>
      <c r="O2718" s="21">
        <v>201.41000366210935</v>
      </c>
      <c r="P2718" s="21">
        <v>201.8800048828125</v>
      </c>
      <c r="Q2718" s="21">
        <v>200.08999633789065</v>
      </c>
      <c r="R2718" s="21">
        <v>201.66999816894531</v>
      </c>
      <c r="S2718">
        <v>99094300</v>
      </c>
      <c r="T2718" s="16">
        <f>(SP500_Data[[#This Row],[Close]]-R2719)/R2719</f>
        <v>8.2491443917618191E-3</v>
      </c>
      <c r="U2718" s="21">
        <v>78408700</v>
      </c>
    </row>
    <row r="2719" spans="1:21" x14ac:dyDescent="0.25">
      <c r="A2719" s="2">
        <v>42356</v>
      </c>
      <c r="B2719" s="21">
        <v>55.770000457763672</v>
      </c>
      <c r="C2719" s="21">
        <v>56</v>
      </c>
      <c r="D2719" s="21">
        <v>54.029998779296875</v>
      </c>
      <c r="E2719" s="21">
        <v>54.130001068115234</v>
      </c>
      <c r="F2719" s="16">
        <f>(StockData[[#This Row],[Close]]-E2720)/E2720</f>
        <v>-2.8186708677189705E-2</v>
      </c>
      <c r="G2719" s="21">
        <v>84684200</v>
      </c>
      <c r="H2719" s="21">
        <f>IF(ISNUMBER(E2719),MAX($E$2:E2719),"")</f>
        <v>542.07000732421875</v>
      </c>
      <c r="I2719" s="21">
        <f>IF(AND(ISNUMBER(E2719),ISNUMBER(H2719)),E2719/H2719-1,"")</f>
        <v>-0.90014204745377213</v>
      </c>
      <c r="L2719"/>
      <c r="M2719"/>
      <c r="N2719" s="2">
        <v>42356</v>
      </c>
      <c r="O2719" s="21">
        <v>202.77000427246097</v>
      </c>
      <c r="P2719" s="21">
        <v>202.92999267578125</v>
      </c>
      <c r="Q2719" s="21">
        <v>199.83000183105469</v>
      </c>
      <c r="R2719" s="21">
        <v>200.02000427246097</v>
      </c>
      <c r="S2719">
        <v>251393500</v>
      </c>
      <c r="T2719" s="16">
        <f>(SP500_Data[[#This Row],[Close]]-R2720)/R2720</f>
        <v>-2.3625872905742987E-2</v>
      </c>
      <c r="U2719" s="21">
        <v>96224500</v>
      </c>
    </row>
    <row r="2720" spans="1:21" x14ac:dyDescent="0.25">
      <c r="A2720" s="2">
        <v>42355</v>
      </c>
      <c r="B2720" s="21">
        <v>56.360000610351563</v>
      </c>
      <c r="C2720" s="21">
        <v>56.790000915527344</v>
      </c>
      <c r="D2720" s="21">
        <v>55.529998779296875</v>
      </c>
      <c r="E2720" s="21">
        <v>55.700000762939453</v>
      </c>
      <c r="F2720" s="16">
        <f>(StockData[[#This Row],[Close]]-E2721)/E2721</f>
        <v>-7.6607927488539429E-3</v>
      </c>
      <c r="G2720" s="21">
        <v>41280900</v>
      </c>
      <c r="H2720" s="21">
        <f>IF(ISNUMBER(E2720),MAX($E$2:E2720),"")</f>
        <v>542.07000732421875</v>
      </c>
      <c r="I2720" s="21">
        <f>IF(AND(ISNUMBER(E2720),ISNUMBER(H2720)),E2720/H2720-1,"")</f>
        <v>-0.89724574315061745</v>
      </c>
      <c r="L2720"/>
      <c r="M2720"/>
      <c r="N2720" s="2">
        <v>42355</v>
      </c>
      <c r="O2720" s="21">
        <v>208.3999938964844</v>
      </c>
      <c r="P2720" s="21">
        <v>208.47999572753903</v>
      </c>
      <c r="Q2720" s="21">
        <v>204.83999633789065</v>
      </c>
      <c r="R2720" s="21">
        <v>204.86000061035156</v>
      </c>
      <c r="S2720">
        <v>173092500</v>
      </c>
      <c r="T2720" s="16">
        <f>(SP500_Data[[#This Row],[Close]]-R2721)/R2721</f>
        <v>-1.5238178087519127E-2</v>
      </c>
      <c r="U2720" s="21">
        <v>95246100</v>
      </c>
    </row>
    <row r="2721" spans="1:21" x14ac:dyDescent="0.25">
      <c r="A2721" s="2">
        <v>42354</v>
      </c>
      <c r="B2721" s="21">
        <v>55.540000915527344</v>
      </c>
      <c r="C2721" s="21">
        <v>56.25</v>
      </c>
      <c r="D2721" s="21">
        <v>54.759998321533203</v>
      </c>
      <c r="E2721" s="21">
        <v>56.130001068115234</v>
      </c>
      <c r="F2721" s="16">
        <f>(StockData[[#This Row],[Close]]-E2722)/E2722</f>
        <v>1.6847831382643223E-2</v>
      </c>
      <c r="G2721" s="21">
        <v>37503300</v>
      </c>
      <c r="H2721" s="21">
        <f>IF(ISNUMBER(E2721),MAX($E$2:E2721),"")</f>
        <v>542.07000732421875</v>
      </c>
      <c r="I2721" s="21">
        <f>IF(AND(ISNUMBER(E2721),ISNUMBER(H2721)),E2721/H2721-1,"")</f>
        <v>-0.89645248711474423</v>
      </c>
      <c r="L2721"/>
      <c r="M2721"/>
      <c r="N2721" s="2">
        <v>42354</v>
      </c>
      <c r="O2721" s="21">
        <v>206.3699951171875</v>
      </c>
      <c r="P2721" s="21">
        <v>208.38999938964844</v>
      </c>
      <c r="Q2721" s="21">
        <v>204.80000305175781</v>
      </c>
      <c r="R2721" s="21">
        <v>208.02999877929688</v>
      </c>
      <c r="S2721">
        <v>197017000</v>
      </c>
      <c r="T2721" s="16">
        <f>(SP500_Data[[#This Row],[Close]]-R2722)/R2722</f>
        <v>1.4632005159544137E-2</v>
      </c>
      <c r="U2721" s="21">
        <v>86270800</v>
      </c>
    </row>
    <row r="2722" spans="1:21" x14ac:dyDescent="0.25">
      <c r="A2722" s="2">
        <v>42353</v>
      </c>
      <c r="B2722" s="21">
        <v>55.659999847412109</v>
      </c>
      <c r="C2722" s="21">
        <v>55.900001525878906</v>
      </c>
      <c r="D2722" s="21">
        <v>55.090000152587891</v>
      </c>
      <c r="E2722" s="21">
        <v>55.200000762939453</v>
      </c>
      <c r="F2722" s="16">
        <f>(StockData[[#This Row],[Close]]-E2723)/E2723</f>
        <v>1.0881641994047579E-3</v>
      </c>
      <c r="G2722" s="21">
        <v>39843000</v>
      </c>
      <c r="H2722" s="21">
        <f>IF(ISNUMBER(E2722),MAX($E$2:E2722),"")</f>
        <v>542.07000732421875</v>
      </c>
      <c r="I2722" s="21">
        <f>IF(AND(ISNUMBER(E2722),ISNUMBER(H2722)),E2722/H2722-1,"")</f>
        <v>-0.89816813323537437</v>
      </c>
      <c r="L2722"/>
      <c r="M2722"/>
      <c r="N2722" s="2">
        <v>42353</v>
      </c>
      <c r="O2722" s="21">
        <v>204.69999694824219</v>
      </c>
      <c r="P2722" s="21">
        <v>206.11000061035156</v>
      </c>
      <c r="Q2722" s="21">
        <v>202.8699951171875</v>
      </c>
      <c r="R2722" s="21">
        <v>205.02999877929688</v>
      </c>
      <c r="S2722">
        <v>154069600</v>
      </c>
      <c r="T2722" s="16">
        <f>(SP500_Data[[#This Row],[Close]]-R2723)/R2723</f>
        <v>1.0497806539605706E-2</v>
      </c>
      <c r="U2722" s="21">
        <v>131076900</v>
      </c>
    </row>
    <row r="2723" spans="1:21" x14ac:dyDescent="0.25">
      <c r="A2723" s="2">
        <v>42352</v>
      </c>
      <c r="B2723" s="21">
        <v>54.330001831054688</v>
      </c>
      <c r="C2723" s="21">
        <v>55.209999084472656</v>
      </c>
      <c r="D2723" s="21">
        <v>53.680000305175781</v>
      </c>
      <c r="E2723" s="21">
        <v>55.139999389648438</v>
      </c>
      <c r="F2723" s="16">
        <f>(StockData[[#This Row],[Close]]-E2724)/E2724</f>
        <v>1.9977765240883027E-2</v>
      </c>
      <c r="G2723" s="21">
        <v>46768900</v>
      </c>
      <c r="H2723" s="21">
        <f>IF(ISNUMBER(E2723),MAX($E$2:E2723),"")</f>
        <v>542.07000732421875</v>
      </c>
      <c r="I2723" s="21">
        <f>IF(AND(ISNUMBER(E2723),ISNUMBER(H2723)),E2723/H2723-1,"")</f>
        <v>-0.8982788225789653</v>
      </c>
      <c r="L2723"/>
      <c r="M2723"/>
      <c r="N2723" s="2">
        <v>42352</v>
      </c>
      <c r="O2723" s="21">
        <v>202.07000732421875</v>
      </c>
      <c r="P2723" s="21">
        <v>203.05000305175781</v>
      </c>
      <c r="Q2723" s="21">
        <v>199.94999694824219</v>
      </c>
      <c r="R2723" s="21">
        <v>202.8999938964844</v>
      </c>
      <c r="S2723">
        <v>182385200</v>
      </c>
      <c r="T2723" s="16">
        <f>(SP500_Data[[#This Row],[Close]]-R2724)/R2724</f>
        <v>5.0524518971751938E-3</v>
      </c>
      <c r="U2723" s="21">
        <v>90525500</v>
      </c>
    </row>
    <row r="2724" spans="1:21" x14ac:dyDescent="0.25">
      <c r="A2724" s="2">
        <v>42349</v>
      </c>
      <c r="B2724" s="21">
        <v>54.709999084472656</v>
      </c>
      <c r="C2724" s="21">
        <v>55.099998474121094</v>
      </c>
      <c r="D2724" s="21">
        <v>54.009998321533203</v>
      </c>
      <c r="E2724" s="21">
        <v>54.060001373291016</v>
      </c>
      <c r="F2724" s="16">
        <f>(StockData[[#This Row],[Close]]-E2725)/E2725</f>
        <v>-2.1892510845866839E-2</v>
      </c>
      <c r="G2724" s="21">
        <v>39549500</v>
      </c>
      <c r="H2724" s="21">
        <f>IF(ISNUMBER(E2724),MAX($E$2:E2724),"")</f>
        <v>542.07000732421875</v>
      </c>
      <c r="I2724" s="21">
        <f>IF(AND(ISNUMBER(E2724),ISNUMBER(H2724)),E2724/H2724-1,"")</f>
        <v>-0.90027118150265584</v>
      </c>
      <c r="L2724"/>
      <c r="M2724"/>
      <c r="N2724" s="2">
        <v>42349</v>
      </c>
      <c r="O2724" s="21">
        <v>203.3500061035156</v>
      </c>
      <c r="P2724" s="21">
        <v>204.13999938964844</v>
      </c>
      <c r="Q2724" s="21">
        <v>201.50999450683591</v>
      </c>
      <c r="R2724" s="21">
        <v>201.8800048828125</v>
      </c>
      <c r="S2724">
        <v>211173300</v>
      </c>
      <c r="T2724" s="16">
        <f>(SP500_Data[[#This Row],[Close]]-R2725)/R2725</f>
        <v>-1.9381115893570482E-2</v>
      </c>
      <c r="U2724" s="21">
        <v>135906700</v>
      </c>
    </row>
    <row r="2725" spans="1:21" x14ac:dyDescent="0.25">
      <c r="A2725" s="2">
        <v>42348</v>
      </c>
      <c r="B2725" s="21">
        <v>55.389999389648438</v>
      </c>
      <c r="C2725" s="21">
        <v>55.659999847412109</v>
      </c>
      <c r="D2725" s="21">
        <v>55.009998321533203</v>
      </c>
      <c r="E2725" s="21">
        <v>55.270000457763672</v>
      </c>
      <c r="F2725" s="16">
        <f>(StockData[[#This Row],[Close]]-E2726)/E2726</f>
        <v>5.2746620214967699E-3</v>
      </c>
      <c r="G2725" s="21">
        <v>31775800</v>
      </c>
      <c r="H2725" s="21">
        <f>IF(ISNUMBER(E2725),MAX($E$2:E2725),"")</f>
        <v>542.07000732421875</v>
      </c>
      <c r="I2725" s="21">
        <f>IF(AND(ISNUMBER(E2725),ISNUMBER(H2725)),E2725/H2725-1,"")</f>
        <v>-0.89803899918649066</v>
      </c>
      <c r="L2725"/>
      <c r="M2725"/>
      <c r="N2725" s="2">
        <v>42348</v>
      </c>
      <c r="O2725" s="21">
        <v>205.41999816894531</v>
      </c>
      <c r="P2725" s="21">
        <v>207.42999267578125</v>
      </c>
      <c r="Q2725" s="21">
        <v>205.13999938964844</v>
      </c>
      <c r="R2725" s="21">
        <v>205.8699951171875</v>
      </c>
      <c r="S2725">
        <v>116128900</v>
      </c>
      <c r="T2725" s="16">
        <f>(SP500_Data[[#This Row],[Close]]-R2726)/R2726</f>
        <v>2.5810791309488681E-3</v>
      </c>
      <c r="U2725" s="21">
        <v>77905800</v>
      </c>
    </row>
    <row r="2726" spans="1:21" x14ac:dyDescent="0.25">
      <c r="A2726" s="2">
        <v>42347</v>
      </c>
      <c r="B2726" s="21">
        <v>55.369998931884766</v>
      </c>
      <c r="C2726" s="21">
        <v>55.869998931884766</v>
      </c>
      <c r="D2726" s="21">
        <v>54.509998321533203</v>
      </c>
      <c r="E2726" s="21">
        <v>54.979999542236328</v>
      </c>
      <c r="F2726" s="16">
        <f>(StockData[[#This Row],[Close]]-E2727)/E2727</f>
        <v>-1.4518755332473527E-2</v>
      </c>
      <c r="G2726" s="21">
        <v>36373200</v>
      </c>
      <c r="H2726" s="21">
        <f>IF(ISNUMBER(E2726),MAX($E$2:E2726),"")</f>
        <v>542.07000732421875</v>
      </c>
      <c r="I2726" s="21">
        <f>IF(AND(ISNUMBER(E2726),ISNUMBER(H2726)),E2726/H2726-1,"")</f>
        <v>-0.89857398712459635</v>
      </c>
      <c r="L2726"/>
      <c r="M2726"/>
      <c r="N2726" s="2">
        <v>42347</v>
      </c>
      <c r="O2726" s="21">
        <v>206.19000244140625</v>
      </c>
      <c r="P2726" s="21">
        <v>208.67999267578125</v>
      </c>
      <c r="Q2726" s="21">
        <v>204.17999267578125</v>
      </c>
      <c r="R2726" s="21">
        <v>205.33999633789065</v>
      </c>
      <c r="S2726">
        <v>162401500</v>
      </c>
      <c r="T2726" s="16">
        <f>(SP500_Data[[#This Row],[Close]]-R2727)/R2727</f>
        <v>-7.7796599859539612E-3</v>
      </c>
      <c r="U2726" s="21">
        <v>69033000</v>
      </c>
    </row>
    <row r="2727" spans="1:21" x14ac:dyDescent="0.25">
      <c r="A2727" s="2">
        <v>42346</v>
      </c>
      <c r="B2727" s="21">
        <v>55.470001220703125</v>
      </c>
      <c r="C2727" s="21">
        <v>56.099998474121094</v>
      </c>
      <c r="D2727" s="21">
        <v>54.990001678466797</v>
      </c>
      <c r="E2727" s="21">
        <v>55.790000915527344</v>
      </c>
      <c r="F2727" s="16">
        <f>(StockData[[#This Row],[Close]]-E2728)/E2728</f>
        <v>-3.5836691043773187E-4</v>
      </c>
      <c r="G2727" s="21">
        <v>32878000</v>
      </c>
      <c r="H2727" s="21">
        <f>IF(ISNUMBER(E2727),MAX($E$2:E2727),"")</f>
        <v>542.07000732421875</v>
      </c>
      <c r="I2727" s="21">
        <f>IF(AND(ISNUMBER(E2727),ISNUMBER(H2727)),E2727/H2727-1,"")</f>
        <v>-0.8970797126538701</v>
      </c>
      <c r="L2727"/>
      <c r="M2727"/>
      <c r="N2727" s="2">
        <v>42346</v>
      </c>
      <c r="O2727" s="21">
        <v>206.49000549316409</v>
      </c>
      <c r="P2727" s="21">
        <v>208.28999328613281</v>
      </c>
      <c r="Q2727" s="21">
        <v>205.77999877929688</v>
      </c>
      <c r="R2727" s="21">
        <v>206.94999694824219</v>
      </c>
      <c r="S2727">
        <v>103372400</v>
      </c>
      <c r="T2727" s="16">
        <f>(SP500_Data[[#This Row],[Close]]-R2728)/R2728</f>
        <v>-6.7195061879567952E-3</v>
      </c>
      <c r="U2727" s="21">
        <v>144442300</v>
      </c>
    </row>
    <row r="2728" spans="1:21" x14ac:dyDescent="0.25">
      <c r="A2728" s="2">
        <v>42345</v>
      </c>
      <c r="B2728" s="21">
        <v>55.790000915527344</v>
      </c>
      <c r="C2728" s="21">
        <v>55.970001220703125</v>
      </c>
      <c r="D2728" s="21">
        <v>55.290000915527344</v>
      </c>
      <c r="E2728" s="21">
        <v>55.810001373291016</v>
      </c>
      <c r="F2728" s="16">
        <f>(StockData[[#This Row],[Close]]-E2729)/E2729</f>
        <v>-1.7885615166161077E-3</v>
      </c>
      <c r="G2728" s="21">
        <v>30709800</v>
      </c>
      <c r="H2728" s="21">
        <f>IF(ISNUMBER(E2728),MAX($E$2:E2728),"")</f>
        <v>542.07000732421875</v>
      </c>
      <c r="I2728" s="21">
        <f>IF(AND(ISNUMBER(E2728),ISNUMBER(H2728)),E2728/H2728-1,"")</f>
        <v>-0.89704281620600645</v>
      </c>
      <c r="L2728"/>
      <c r="M2728"/>
      <c r="N2728" s="2">
        <v>42345</v>
      </c>
      <c r="O2728" s="21">
        <v>209.22999572753903</v>
      </c>
      <c r="P2728" s="21">
        <v>209.72999572753903</v>
      </c>
      <c r="Q2728" s="21">
        <v>207.19999694824219</v>
      </c>
      <c r="R2728" s="21">
        <v>208.3500061035156</v>
      </c>
      <c r="S2728">
        <v>102027100</v>
      </c>
      <c r="T2728" s="16">
        <f>(SP500_Data[[#This Row],[Close]]-R2729)/R2729</f>
        <v>-6.0585299267940512E-3</v>
      </c>
      <c r="U2728" s="21">
        <v>174911700</v>
      </c>
    </row>
    <row r="2729" spans="1:21" x14ac:dyDescent="0.25">
      <c r="A2729" s="2">
        <v>42342</v>
      </c>
      <c r="B2729" s="21">
        <v>54.119998931884766</v>
      </c>
      <c r="C2729" s="21">
        <v>56.229999542236328</v>
      </c>
      <c r="D2729" s="21">
        <v>54.099998474121094</v>
      </c>
      <c r="E2729" s="21">
        <v>55.909999847412109</v>
      </c>
      <c r="F2729" s="16">
        <f>(StockData[[#This Row],[Close]]-E2730)/E2730</f>
        <v>3.1549798162399827E-2</v>
      </c>
      <c r="G2729" s="21">
        <v>43963700</v>
      </c>
      <c r="H2729" s="21">
        <f>IF(ISNUMBER(E2729),MAX($E$2:E2729),"")</f>
        <v>542.07000732421875</v>
      </c>
      <c r="I2729" s="21">
        <f>IF(AND(ISNUMBER(E2729),ISNUMBER(H2729)),E2729/H2729-1,"")</f>
        <v>-0.89685834100396622</v>
      </c>
      <c r="L2729"/>
      <c r="M2729"/>
      <c r="N2729" s="2">
        <v>42342</v>
      </c>
      <c r="O2729" s="21">
        <v>205.61000061035156</v>
      </c>
      <c r="P2729" s="21">
        <v>209.97000122070313</v>
      </c>
      <c r="Q2729" s="21">
        <v>205.61000061035156</v>
      </c>
      <c r="R2729" s="21">
        <v>209.6199951171875</v>
      </c>
      <c r="S2729">
        <v>192913900</v>
      </c>
      <c r="T2729" s="16">
        <f>(SP500_Data[[#This Row],[Close]]-R2730)/R2730</f>
        <v>1.9502915689569099E-2</v>
      </c>
      <c r="U2729" s="21">
        <v>102038000</v>
      </c>
    </row>
    <row r="2730" spans="1:21" x14ac:dyDescent="0.25">
      <c r="A2730" s="2">
        <v>42341</v>
      </c>
      <c r="B2730" s="21">
        <v>55.490001678466797</v>
      </c>
      <c r="C2730" s="21">
        <v>55.770000457763672</v>
      </c>
      <c r="D2730" s="21">
        <v>53.930000305175781</v>
      </c>
      <c r="E2730" s="21">
        <v>54.200000762939453</v>
      </c>
      <c r="F2730" s="16">
        <f>(StockData[[#This Row],[Close]]-E2731)/E2731</f>
        <v>-1.8293757259221846E-2</v>
      </c>
      <c r="G2730" s="21">
        <v>38627800</v>
      </c>
      <c r="H2730" s="21">
        <f>IF(ISNUMBER(E2730),MAX($E$2:E2730),"")</f>
        <v>542.07000732421875</v>
      </c>
      <c r="I2730" s="21">
        <f>IF(AND(ISNUMBER(E2730),ISNUMBER(H2730)),E2730/H2730-1,"")</f>
        <v>-0.90001291340488843</v>
      </c>
      <c r="L2730"/>
      <c r="M2730"/>
      <c r="N2730" s="2">
        <v>42341</v>
      </c>
      <c r="O2730" s="21">
        <v>208.83000183105469</v>
      </c>
      <c r="P2730" s="21">
        <v>209.1499938964844</v>
      </c>
      <c r="Q2730" s="21">
        <v>204.75</v>
      </c>
      <c r="R2730" s="21">
        <v>205.61000061035156</v>
      </c>
      <c r="S2730">
        <v>166224200</v>
      </c>
      <c r="T2730" s="16">
        <f>(SP500_Data[[#This Row],[Close]]-R2731)/R2731</f>
        <v>-1.4002772675579249E-2</v>
      </c>
      <c r="U2730" s="21">
        <v>78448500</v>
      </c>
    </row>
    <row r="2731" spans="1:21" x14ac:dyDescent="0.25">
      <c r="A2731" s="2">
        <v>42340</v>
      </c>
      <c r="B2731" s="21">
        <v>55.319999694824219</v>
      </c>
      <c r="C2731" s="21">
        <v>55.959999084472656</v>
      </c>
      <c r="D2731" s="21">
        <v>55.060001373291016</v>
      </c>
      <c r="E2731" s="21">
        <v>55.209999084472656</v>
      </c>
      <c r="F2731" s="16">
        <f>(StockData[[#This Row],[Close]]-E2732)/E2732</f>
        <v>-1.8113248839840193E-4</v>
      </c>
      <c r="G2731" s="21">
        <v>47274900</v>
      </c>
      <c r="H2731" s="21">
        <f>IF(ISNUMBER(E2731),MAX($E$2:E2731),"")</f>
        <v>542.07000732421875</v>
      </c>
      <c r="I2731" s="21">
        <f>IF(AND(ISNUMBER(E2731),ISNUMBER(H2731)),E2731/H2731-1,"")</f>
        <v>-0.89814968853008159</v>
      </c>
      <c r="L2731"/>
      <c r="M2731"/>
      <c r="N2731" s="2">
        <v>42340</v>
      </c>
      <c r="O2731" s="21">
        <v>210.6199951171875</v>
      </c>
      <c r="P2731" s="21">
        <v>211</v>
      </c>
      <c r="Q2731" s="21">
        <v>208.22999572753903</v>
      </c>
      <c r="R2731" s="21">
        <v>208.52999877929688</v>
      </c>
      <c r="S2731">
        <v>108441300</v>
      </c>
      <c r="T2731" s="16">
        <f>(SP500_Data[[#This Row],[Close]]-R2732)/R2732</f>
        <v>-1.0205021697494713E-2</v>
      </c>
      <c r="U2731" s="21">
        <v>76523900</v>
      </c>
    </row>
    <row r="2732" spans="1:21" x14ac:dyDescent="0.25">
      <c r="A2732" s="2">
        <v>42339</v>
      </c>
      <c r="B2732" s="21">
        <v>54.409999847412109</v>
      </c>
      <c r="C2732" s="21">
        <v>55.229999542236328</v>
      </c>
      <c r="D2732" s="21">
        <v>54.299999237060547</v>
      </c>
      <c r="E2732" s="21">
        <v>55.220001220703125</v>
      </c>
      <c r="F2732" s="16">
        <f>(StockData[[#This Row],[Close]]-E2733)/E2733</f>
        <v>1.6007410690108585E-2</v>
      </c>
      <c r="G2732" s="21">
        <v>39952800</v>
      </c>
      <c r="H2732" s="21">
        <f>IF(ISNUMBER(E2732),MAX($E$2:E2732),"")</f>
        <v>542.07000732421875</v>
      </c>
      <c r="I2732" s="21">
        <f>IF(AND(ISNUMBER(E2732),ISNUMBER(H2732)),E2732/H2732-1,"")</f>
        <v>-0.89813123678751083</v>
      </c>
      <c r="L2732"/>
      <c r="M2732"/>
      <c r="N2732" s="2">
        <v>42339</v>
      </c>
      <c r="O2732" s="21">
        <v>209.44000244140625</v>
      </c>
      <c r="P2732" s="21">
        <v>210.82000732421875</v>
      </c>
      <c r="Q2732" s="21">
        <v>209.11000061035156</v>
      </c>
      <c r="R2732" s="21">
        <v>210.67999267578125</v>
      </c>
      <c r="S2732">
        <v>97858400</v>
      </c>
      <c r="T2732" s="16">
        <f>(SP500_Data[[#This Row],[Close]]-R2733)/R2733</f>
        <v>9.5356280180873935E-3</v>
      </c>
      <c r="U2732" s="21">
        <v>114580100</v>
      </c>
    </row>
    <row r="2733" spans="1:21" x14ac:dyDescent="0.25">
      <c r="A2733" s="2">
        <v>42338</v>
      </c>
      <c r="B2733" s="21">
        <v>54.540000915527344</v>
      </c>
      <c r="C2733" s="21">
        <v>54.959999084472656</v>
      </c>
      <c r="D2733" s="21">
        <v>54</v>
      </c>
      <c r="E2733" s="21">
        <v>54.349998474121094</v>
      </c>
      <c r="F2733" s="16">
        <f>(StockData[[#This Row],[Close]]-E2734)/E2734</f>
        <v>7.7878391724207786E-3</v>
      </c>
      <c r="G2733" s="21">
        <v>56241400</v>
      </c>
      <c r="H2733" s="21">
        <f>IF(ISNUMBER(E2733),MAX($E$2:E2733),"")</f>
        <v>542.07000732421875</v>
      </c>
      <c r="I2733" s="21">
        <f>IF(AND(ISNUMBER(E2733),ISNUMBER(H2733)),E2733/H2733-1,"")</f>
        <v>-0.89973620060182802</v>
      </c>
      <c r="L2733"/>
      <c r="M2733"/>
      <c r="N2733" s="2">
        <v>42338</v>
      </c>
      <c r="O2733" s="21">
        <v>209.75</v>
      </c>
      <c r="P2733" s="21">
        <v>209.88999938964844</v>
      </c>
      <c r="Q2733" s="21">
        <v>208.55999755859375</v>
      </c>
      <c r="R2733" s="21">
        <v>208.69000244140625</v>
      </c>
      <c r="S2733">
        <v>112822700</v>
      </c>
      <c r="T2733" s="16">
        <f>(SP500_Data[[#This Row],[Close]]-R2734)/R2734</f>
        <v>-4.1515323884475904E-3</v>
      </c>
      <c r="U2733" s="21">
        <v>134142200</v>
      </c>
    </row>
    <row r="2734" spans="1:21" x14ac:dyDescent="0.25">
      <c r="A2734" s="2">
        <v>42335</v>
      </c>
      <c r="B2734" s="21">
        <v>53.799999237060547</v>
      </c>
      <c r="C2734" s="21">
        <v>54.080001831054688</v>
      </c>
      <c r="D2734" s="21">
        <v>53.790000915527344</v>
      </c>
      <c r="E2734" s="21">
        <v>53.930000305175781</v>
      </c>
      <c r="F2734" s="16">
        <f>(StockData[[#This Row],[Close]]-E2735)/E2735</f>
        <v>4.470137541545848E-3</v>
      </c>
      <c r="G2734" s="21">
        <v>9009100</v>
      </c>
      <c r="H2734" s="21">
        <f>IF(ISNUMBER(E2734),MAX($E$2:E2734),"")</f>
        <v>542.07000732421875</v>
      </c>
      <c r="I2734" s="21">
        <f>IF(AND(ISNUMBER(E2734),ISNUMBER(H2734)),E2734/H2734-1,"")</f>
        <v>-0.90051100489513047</v>
      </c>
      <c r="L2734"/>
      <c r="M2734"/>
      <c r="N2734" s="2">
        <v>42335</v>
      </c>
      <c r="O2734" s="21">
        <v>209.42999267578125</v>
      </c>
      <c r="P2734" s="21">
        <v>209.80000305175781</v>
      </c>
      <c r="Q2734" s="21">
        <v>208.86000061035156</v>
      </c>
      <c r="R2734" s="21">
        <v>209.55999755859375</v>
      </c>
      <c r="S2734">
        <v>37317800</v>
      </c>
      <c r="T2734" s="16">
        <f>(SP500_Data[[#This Row],[Close]]-R2735)/R2735</f>
        <v>1.1465231510491766E-3</v>
      </c>
      <c r="U2734" s="21">
        <v>99106200</v>
      </c>
    </row>
    <row r="2735" spans="1:21" x14ac:dyDescent="0.25">
      <c r="A2735" s="2">
        <v>42333</v>
      </c>
      <c r="B2735" s="21">
        <v>54.090000152587891</v>
      </c>
      <c r="C2735" s="21">
        <v>54.229999542236328</v>
      </c>
      <c r="D2735" s="21">
        <v>53.689998626708984</v>
      </c>
      <c r="E2735" s="21">
        <v>53.689998626708984</v>
      </c>
      <c r="F2735" s="16">
        <f>(StockData[[#This Row],[Close]]-E2736)/E2736</f>
        <v>-1.0322605959281394E-2</v>
      </c>
      <c r="G2735" s="21">
        <v>21005100</v>
      </c>
      <c r="H2735" s="21">
        <f>IF(ISNUMBER(E2735),MAX($E$2:E2735),"")</f>
        <v>542.07000732421875</v>
      </c>
      <c r="I2735" s="21">
        <f>IF(AND(ISNUMBER(E2735),ISNUMBER(H2735)),E2735/H2735-1,"")</f>
        <v>-0.9009537552322161</v>
      </c>
      <c r="L2735"/>
      <c r="M2735"/>
      <c r="N2735" s="2">
        <v>42333</v>
      </c>
      <c r="O2735" s="21">
        <v>209.5</v>
      </c>
      <c r="P2735" s="21">
        <v>209.74000549316409</v>
      </c>
      <c r="Q2735" s="21">
        <v>209.00999450683591</v>
      </c>
      <c r="R2735" s="21">
        <v>209.32000732421875</v>
      </c>
      <c r="S2735">
        <v>51980100</v>
      </c>
      <c r="T2735" s="16">
        <f>(SP500_Data[[#This Row],[Close]]-R2736)/R2736</f>
        <v>-1.432948575220644E-4</v>
      </c>
      <c r="U2735" s="21">
        <v>88038700</v>
      </c>
    </row>
    <row r="2736" spans="1:21" x14ac:dyDescent="0.25">
      <c r="A2736" s="2">
        <v>42332</v>
      </c>
      <c r="B2736" s="21">
        <v>53.919998168945313</v>
      </c>
      <c r="C2736" s="21">
        <v>54.439998626708984</v>
      </c>
      <c r="D2736" s="21">
        <v>53.580001831054688</v>
      </c>
      <c r="E2736" s="21">
        <v>54.25</v>
      </c>
      <c r="F2736" s="16">
        <f>(StockData[[#This Row],[Close]]-E2737)/E2737</f>
        <v>1.1072407235943784E-3</v>
      </c>
      <c r="G2736" s="21">
        <v>24600000</v>
      </c>
      <c r="H2736" s="21">
        <f>IF(ISNUMBER(E2736),MAX($E$2:E2736),"")</f>
        <v>542.07000732421875</v>
      </c>
      <c r="I2736" s="21">
        <f>IF(AND(ISNUMBER(E2736),ISNUMBER(H2736)),E2736/H2736-1,"")</f>
        <v>-0.89992067580386825</v>
      </c>
      <c r="L2736"/>
      <c r="M2736"/>
      <c r="N2736" s="2">
        <v>42332</v>
      </c>
      <c r="O2736" s="21">
        <v>207.8699951171875</v>
      </c>
      <c r="P2736" s="21">
        <v>209.83000183105469</v>
      </c>
      <c r="Q2736" s="21">
        <v>207.41000366210935</v>
      </c>
      <c r="R2736" s="21">
        <v>209.3500061035156</v>
      </c>
      <c r="S2736">
        <v>98874400</v>
      </c>
      <c r="T2736" s="16">
        <f>(SP500_Data[[#This Row],[Close]]-R2737)/R2737</f>
        <v>1.3392584755719354E-3</v>
      </c>
      <c r="U2736" s="21">
        <v>56395600</v>
      </c>
    </row>
    <row r="2737" spans="1:21" x14ac:dyDescent="0.25">
      <c r="A2737" s="2">
        <v>42331</v>
      </c>
      <c r="B2737" s="21">
        <v>54.25</v>
      </c>
      <c r="C2737" s="21">
        <v>54.459999084472656</v>
      </c>
      <c r="D2737" s="21">
        <v>53.75</v>
      </c>
      <c r="E2737" s="21">
        <v>54.189998626708984</v>
      </c>
      <c r="F2737" s="16">
        <f>(StockData[[#This Row],[Close]]-E2738)/E2738</f>
        <v>0</v>
      </c>
      <c r="G2737" s="21">
        <v>28235900</v>
      </c>
      <c r="H2737" s="21">
        <f>IF(ISNUMBER(E2737),MAX($E$2:E2737),"")</f>
        <v>542.07000732421875</v>
      </c>
      <c r="I2737" s="21">
        <f>IF(AND(ISNUMBER(E2737),ISNUMBER(H2737)),E2737/H2737-1,"")</f>
        <v>-0.90003136514745907</v>
      </c>
      <c r="L2737"/>
      <c r="M2737"/>
      <c r="N2737" s="2">
        <v>42331</v>
      </c>
      <c r="O2737" s="21">
        <v>209.3800048828125</v>
      </c>
      <c r="P2737" s="21">
        <v>209.97999572753903</v>
      </c>
      <c r="Q2737" s="21">
        <v>208.52000427246097</v>
      </c>
      <c r="R2737" s="21">
        <v>209.07000732421875</v>
      </c>
      <c r="S2737">
        <v>64931200</v>
      </c>
      <c r="T2737" s="16">
        <f>(SP500_Data[[#This Row],[Close]]-R2738)/R2738</f>
        <v>-1.1465779808621788E-3</v>
      </c>
      <c r="U2737" s="21">
        <v>107069200</v>
      </c>
    </row>
    <row r="2738" spans="1:21" x14ac:dyDescent="0.25">
      <c r="A2738" s="2">
        <v>42328</v>
      </c>
      <c r="B2738" s="21">
        <v>54.25</v>
      </c>
      <c r="C2738" s="21">
        <v>54.299999237060547</v>
      </c>
      <c r="D2738" s="21">
        <v>53.270000457763672</v>
      </c>
      <c r="E2738" s="21">
        <v>54.189998626708984</v>
      </c>
      <c r="F2738" s="16">
        <f>(StockData[[#This Row],[Close]]-E2739)/E2739</f>
        <v>4.6347795025009466E-3</v>
      </c>
      <c r="G2738" s="21">
        <v>37147600</v>
      </c>
      <c r="H2738" s="21">
        <f>IF(ISNUMBER(E2738),MAX($E$2:E2738),"")</f>
        <v>542.07000732421875</v>
      </c>
      <c r="I2738" s="21">
        <f>IF(AND(ISNUMBER(E2738),ISNUMBER(H2738)),E2738/H2738-1,"")</f>
        <v>-0.90003136514745907</v>
      </c>
      <c r="L2738"/>
      <c r="M2738"/>
      <c r="N2738" s="2">
        <v>42328</v>
      </c>
      <c r="O2738" s="21">
        <v>209.44999694824219</v>
      </c>
      <c r="P2738" s="21">
        <v>210.1199951171875</v>
      </c>
      <c r="Q2738" s="21">
        <v>208.86000061035156</v>
      </c>
      <c r="R2738" s="21">
        <v>209.30999755859375</v>
      </c>
      <c r="S2738">
        <v>94011500</v>
      </c>
      <c r="T2738" s="16">
        <f>(SP500_Data[[#This Row],[Close]]-R2739)/R2739</f>
        <v>3.6441836284573084E-3</v>
      </c>
      <c r="U2738" s="21">
        <v>153055200</v>
      </c>
    </row>
    <row r="2739" spans="1:21" x14ac:dyDescent="0.25">
      <c r="A2739" s="2">
        <v>42327</v>
      </c>
      <c r="B2739" s="21">
        <v>53.990001678466797</v>
      </c>
      <c r="C2739" s="21">
        <v>54.659999847412109</v>
      </c>
      <c r="D2739" s="21">
        <v>53.779998779296875</v>
      </c>
      <c r="E2739" s="21">
        <v>53.939998626708984</v>
      </c>
      <c r="F2739" s="16">
        <f>(StockData[[#This Row],[Close]]-E2740)/E2740</f>
        <v>1.6713120731311135E-3</v>
      </c>
      <c r="G2739" s="21">
        <v>28149200</v>
      </c>
      <c r="H2739" s="21">
        <f>IF(ISNUMBER(E2739),MAX($E$2:E2739),"")</f>
        <v>542.07000732421875</v>
      </c>
      <c r="I2739" s="21">
        <f>IF(AND(ISNUMBER(E2739),ISNUMBER(H2739)),E2739/H2739-1,"")</f>
        <v>-0.90049256018983759</v>
      </c>
      <c r="L2739"/>
      <c r="M2739"/>
      <c r="N2739" s="2">
        <v>42327</v>
      </c>
      <c r="O2739" s="21">
        <v>208.58999633789065</v>
      </c>
      <c r="P2739" s="21">
        <v>209.05000305175781</v>
      </c>
      <c r="Q2739" s="21">
        <v>208.19999694824219</v>
      </c>
      <c r="R2739" s="21">
        <v>208.55000305175781</v>
      </c>
      <c r="S2739">
        <v>88220500</v>
      </c>
      <c r="T2739" s="16">
        <f>(SP500_Data[[#This Row],[Close]]-R2740)/R2740</f>
        <v>-8.6232299844518244E-4</v>
      </c>
      <c r="U2739" s="21">
        <v>124307300</v>
      </c>
    </row>
    <row r="2740" spans="1:21" x14ac:dyDescent="0.25">
      <c r="A2740" s="2">
        <v>42326</v>
      </c>
      <c r="B2740" s="21">
        <v>53</v>
      </c>
      <c r="C2740" s="21">
        <v>53.979999542236328</v>
      </c>
      <c r="D2740" s="21">
        <v>52.979999542236328</v>
      </c>
      <c r="E2740" s="21">
        <v>53.849998474121094</v>
      </c>
      <c r="F2740" s="16">
        <f>(StockData[[#This Row],[Close]]-E2741)/E2741</f>
        <v>1.6613125035648012E-2</v>
      </c>
      <c r="G2740" s="21">
        <v>29710000</v>
      </c>
      <c r="H2740" s="21">
        <f>IF(ISNUMBER(E2740),MAX($E$2:E2740),"")</f>
        <v>542.07000732421875</v>
      </c>
      <c r="I2740" s="21">
        <f>IF(AND(ISNUMBER(E2740),ISNUMBER(H2740)),E2740/H2740-1,"")</f>
        <v>-0.90065859068658494</v>
      </c>
      <c r="L2740"/>
      <c r="M2740"/>
      <c r="N2740" s="2">
        <v>42326</v>
      </c>
      <c r="O2740" s="21">
        <v>206.03999328613281</v>
      </c>
      <c r="P2740" s="21">
        <v>208.8999938964844</v>
      </c>
      <c r="Q2740" s="21">
        <v>205.99000549316409</v>
      </c>
      <c r="R2740" s="21">
        <v>208.72999572753903</v>
      </c>
      <c r="S2740">
        <v>121342500</v>
      </c>
      <c r="T2740" s="16">
        <f>(SP500_Data[[#This Row],[Close]]-R2741)/R2741</f>
        <v>1.5866036343350313E-2</v>
      </c>
      <c r="U2740" s="21">
        <v>110274500</v>
      </c>
    </row>
    <row r="2741" spans="1:21" x14ac:dyDescent="0.25">
      <c r="A2741" s="2">
        <v>42325</v>
      </c>
      <c r="B2741" s="21">
        <v>53.169998168945313</v>
      </c>
      <c r="C2741" s="21">
        <v>53.529998779296875</v>
      </c>
      <c r="D2741" s="21">
        <v>52.849998474121094</v>
      </c>
      <c r="E2741" s="21">
        <v>52.970001220703125</v>
      </c>
      <c r="F2741" s="16">
        <f>(StockData[[#This Row],[Close]]-E2742)/E2742</f>
        <v>-1.487817054584082E-2</v>
      </c>
      <c r="G2741" s="21">
        <v>31551300</v>
      </c>
      <c r="H2741" s="21">
        <f>IF(ISNUMBER(E2741),MAX($E$2:E2741),"")</f>
        <v>542.07000732421875</v>
      </c>
      <c r="I2741" s="21">
        <f>IF(AND(ISNUMBER(E2741),ISNUMBER(H2741)),E2741/H2741-1,"")</f>
        <v>-0.90228199216891714</v>
      </c>
      <c r="L2741"/>
      <c r="M2741"/>
      <c r="N2741" s="2">
        <v>42325</v>
      </c>
      <c r="O2741" s="21">
        <v>205.99000549316409</v>
      </c>
      <c r="P2741" s="21">
        <v>207.03999328613281</v>
      </c>
      <c r="Q2741" s="21">
        <v>204.8800048828125</v>
      </c>
      <c r="R2741" s="21">
        <v>205.47000122070313</v>
      </c>
      <c r="S2741">
        <v>121123700</v>
      </c>
      <c r="T2741" s="16">
        <f>(SP500_Data[[#This Row],[Close]]-R2742)/R2742</f>
        <v>-7.2947135515147776E-4</v>
      </c>
      <c r="U2741" s="21">
        <v>126320800</v>
      </c>
    </row>
    <row r="2742" spans="1:21" x14ac:dyDescent="0.25">
      <c r="A2742" s="2">
        <v>42324</v>
      </c>
      <c r="B2742" s="21">
        <v>53.080001831054688</v>
      </c>
      <c r="C2742" s="21">
        <v>53.889999389648438</v>
      </c>
      <c r="D2742" s="21">
        <v>52.849998474121094</v>
      </c>
      <c r="E2742" s="21">
        <v>53.770000457763672</v>
      </c>
      <c r="F2742" s="16">
        <f>(StockData[[#This Row],[Close]]-E2743)/E2743</f>
        <v>1.7600308525552371E-2</v>
      </c>
      <c r="G2742" s="21">
        <v>32165200</v>
      </c>
      <c r="H2742" s="21">
        <f>IF(ISNUMBER(E2742),MAX($E$2:E2742),"")</f>
        <v>542.07000732421875</v>
      </c>
      <c r="I2742" s="21">
        <f>IF(AND(ISNUMBER(E2742),ISNUMBER(H2742)),E2742/H2742-1,"")</f>
        <v>-0.90080616944076164</v>
      </c>
      <c r="L2742"/>
      <c r="M2742"/>
      <c r="N2742" s="2">
        <v>42324</v>
      </c>
      <c r="O2742" s="21">
        <v>202.32000732421875</v>
      </c>
      <c r="P2742" s="21">
        <v>205.69000244140625</v>
      </c>
      <c r="Q2742" s="21">
        <v>202.17999267578125</v>
      </c>
      <c r="R2742" s="21">
        <v>205.6199951171875</v>
      </c>
      <c r="S2742">
        <v>117645200</v>
      </c>
      <c r="T2742" s="16">
        <f>(SP500_Data[[#This Row],[Close]]-R2743)/R2743</f>
        <v>1.520688226104313E-2</v>
      </c>
      <c r="U2742" s="21">
        <v>211003300</v>
      </c>
    </row>
    <row r="2743" spans="1:21" x14ac:dyDescent="0.25">
      <c r="A2743" s="2">
        <v>42321</v>
      </c>
      <c r="B2743" s="21">
        <v>53.069999694824219</v>
      </c>
      <c r="C2743" s="21">
        <v>53.290000915527344</v>
      </c>
      <c r="D2743" s="21">
        <v>52.529998779296875</v>
      </c>
      <c r="E2743" s="21">
        <v>52.840000152587891</v>
      </c>
      <c r="F2743" s="16">
        <f>(StockData[[#This Row],[Close]]-E2744)/E2744</f>
        <v>-9.0022420289496315E-3</v>
      </c>
      <c r="G2743" s="21">
        <v>36848200</v>
      </c>
      <c r="H2743" s="21">
        <f>IF(ISNUMBER(E2743),MAX($E$2:E2743),"")</f>
        <v>542.07000732421875</v>
      </c>
      <c r="I2743" s="21">
        <f>IF(AND(ISNUMBER(E2743),ISNUMBER(H2743)),E2743/H2743-1,"")</f>
        <v>-0.90252181556139177</v>
      </c>
      <c r="L2743"/>
      <c r="M2743"/>
      <c r="N2743" s="2">
        <v>42321</v>
      </c>
      <c r="O2743" s="21">
        <v>204.3500061035156</v>
      </c>
      <c r="P2743" s="21">
        <v>204.66999816894531</v>
      </c>
      <c r="Q2743" s="21">
        <v>202.44000244140625</v>
      </c>
      <c r="R2743" s="21">
        <v>202.53999328613281</v>
      </c>
      <c r="S2743">
        <v>153577100</v>
      </c>
      <c r="T2743" s="16">
        <f>(SP500_Data[[#This Row],[Close]]-R2744)/R2744</f>
        <v>-1.1228290826386789E-2</v>
      </c>
      <c r="U2743" s="21">
        <v>131079000</v>
      </c>
    </row>
    <row r="2744" spans="1:21" x14ac:dyDescent="0.25">
      <c r="A2744" s="2">
        <v>42320</v>
      </c>
      <c r="B2744" s="21">
        <v>53.479999542236328</v>
      </c>
      <c r="C2744" s="21">
        <v>53.979999542236328</v>
      </c>
      <c r="D2744" s="21">
        <v>53.189998626708984</v>
      </c>
      <c r="E2744" s="21">
        <v>53.319999694824219</v>
      </c>
      <c r="F2744" s="16">
        <f>(StockData[[#This Row],[Close]]-E2745)/E2745</f>
        <v>-6.1510125194592221E-3</v>
      </c>
      <c r="G2744" s="21">
        <v>35361100</v>
      </c>
      <c r="H2744" s="21">
        <f>IF(ISNUMBER(E2744),MAX($E$2:E2744),"")</f>
        <v>542.07000732421875</v>
      </c>
      <c r="I2744" s="21">
        <f>IF(AND(ISNUMBER(E2744),ISNUMBER(H2744)),E2744/H2744-1,"")</f>
        <v>-0.9016363219244985</v>
      </c>
      <c r="L2744"/>
      <c r="M2744"/>
      <c r="N2744" s="2">
        <v>42320</v>
      </c>
      <c r="O2744" s="21">
        <v>206.5</v>
      </c>
      <c r="P2744" s="21">
        <v>207.05999755859375</v>
      </c>
      <c r="Q2744" s="21">
        <v>204.82000732421875</v>
      </c>
      <c r="R2744" s="21">
        <v>204.83999633789065</v>
      </c>
      <c r="S2744">
        <v>121315200</v>
      </c>
      <c r="T2744" s="16">
        <f>(SP500_Data[[#This Row],[Close]]-R2745)/R2745</f>
        <v>-1.3959801090738229E-2</v>
      </c>
      <c r="U2744" s="21">
        <v>163452000</v>
      </c>
    </row>
    <row r="2745" spans="1:21" x14ac:dyDescent="0.25">
      <c r="A2745" s="2">
        <v>42319</v>
      </c>
      <c r="B2745" s="21">
        <v>53.700000762939453</v>
      </c>
      <c r="C2745" s="21">
        <v>54.200000762939453</v>
      </c>
      <c r="D2745" s="21">
        <v>53.459999084472656</v>
      </c>
      <c r="E2745" s="21">
        <v>53.650001525878906</v>
      </c>
      <c r="F2745" s="16">
        <f>(StockData[[#This Row],[Close]]-E2746)/E2746</f>
        <v>2.6163933608154086E-3</v>
      </c>
      <c r="G2745" s="21">
        <v>36516300</v>
      </c>
      <c r="H2745" s="21">
        <f>IF(ISNUMBER(E2745),MAX($E$2:E2745),"")</f>
        <v>542.07000732421875</v>
      </c>
      <c r="I2745" s="21">
        <f>IF(AND(ISNUMBER(E2745),ISNUMBER(H2745)),E2745/H2745-1,"")</f>
        <v>-0.90102754109066552</v>
      </c>
      <c r="L2745"/>
      <c r="M2745"/>
      <c r="N2745" s="2">
        <v>42319</v>
      </c>
      <c r="O2745" s="21">
        <v>208.8800048828125</v>
      </c>
      <c r="P2745" s="21">
        <v>208.94000244140625</v>
      </c>
      <c r="Q2745" s="21">
        <v>207.66000366210935</v>
      </c>
      <c r="R2745" s="21">
        <v>207.74000549316409</v>
      </c>
      <c r="S2745">
        <v>67846000</v>
      </c>
      <c r="T2745" s="16">
        <f>(SP500_Data[[#This Row],[Close]]-R2746)/R2746</f>
        <v>-3.931684287631845E-3</v>
      </c>
      <c r="U2745" s="21">
        <v>159045600</v>
      </c>
    </row>
    <row r="2746" spans="1:21" x14ac:dyDescent="0.25">
      <c r="A2746" s="2">
        <v>42318</v>
      </c>
      <c r="B2746" s="21">
        <v>54.069999694824219</v>
      </c>
      <c r="C2746" s="21">
        <v>54.130001068115234</v>
      </c>
      <c r="D2746" s="21">
        <v>53.270000457763672</v>
      </c>
      <c r="E2746" s="21">
        <v>53.509998321533203</v>
      </c>
      <c r="F2746" s="16">
        <f>(StockData[[#This Row],[Close]]-E2747)/E2747</f>
        <v>-1.2001505312226563E-2</v>
      </c>
      <c r="G2746" s="21">
        <v>55283700</v>
      </c>
      <c r="H2746" s="21">
        <f>IF(ISNUMBER(E2746),MAX($E$2:E2746),"")</f>
        <v>542.07000732421875</v>
      </c>
      <c r="I2746" s="21">
        <f>IF(AND(ISNUMBER(E2746),ISNUMBER(H2746)),E2746/H2746-1,"")</f>
        <v>-0.9012858162257108</v>
      </c>
      <c r="L2746"/>
      <c r="M2746"/>
      <c r="N2746" s="2">
        <v>42318</v>
      </c>
      <c r="O2746" s="21">
        <v>207.50999450683591</v>
      </c>
      <c r="P2746" s="21">
        <v>208.6000061035156</v>
      </c>
      <c r="Q2746" s="21">
        <v>207.19000244140625</v>
      </c>
      <c r="R2746" s="21">
        <v>208.55999755859375</v>
      </c>
      <c r="S2746">
        <v>75874600</v>
      </c>
      <c r="T2746" s="16">
        <f>(SP500_Data[[#This Row],[Close]]-R2747)/R2747</f>
        <v>2.3067845218916467E-3</v>
      </c>
      <c r="U2746" s="21">
        <v>178515900</v>
      </c>
    </row>
    <row r="2747" spans="1:21" x14ac:dyDescent="0.25">
      <c r="A2747" s="2">
        <v>42317</v>
      </c>
      <c r="B2747" s="21">
        <v>54.549999237060547</v>
      </c>
      <c r="C2747" s="21">
        <v>54.869998931884766</v>
      </c>
      <c r="D2747" s="21">
        <v>53.560001373291016</v>
      </c>
      <c r="E2747" s="21">
        <v>54.159999847412109</v>
      </c>
      <c r="F2747" s="16">
        <f>(StockData[[#This Row],[Close]]-E2748)/E2748</f>
        <v>-1.3838280168824671E-2</v>
      </c>
      <c r="G2747" s="21">
        <v>32513100</v>
      </c>
      <c r="H2747" s="21">
        <f>IF(ISNUMBER(E2747),MAX($E$2:E2747),"")</f>
        <v>542.07000732421875</v>
      </c>
      <c r="I2747" s="21">
        <f>IF(AND(ISNUMBER(E2747),ISNUMBER(H2747)),E2747/H2747-1,"")</f>
        <v>-0.9000867063006156</v>
      </c>
      <c r="L2747"/>
      <c r="M2747"/>
      <c r="N2747" s="2">
        <v>42317</v>
      </c>
      <c r="O2747" s="21">
        <v>209.30999755859375</v>
      </c>
      <c r="P2747" s="21">
        <v>209.49000549316409</v>
      </c>
      <c r="Q2747" s="21">
        <v>206.94999694824219</v>
      </c>
      <c r="R2747" s="21">
        <v>208.08000183105469</v>
      </c>
      <c r="S2747">
        <v>131008700</v>
      </c>
      <c r="T2747" s="16">
        <f>(SP500_Data[[#This Row],[Close]]-R2748)/R2748</f>
        <v>-9.3315155100394242E-3</v>
      </c>
      <c r="U2747" s="21">
        <v>155054800</v>
      </c>
    </row>
    <row r="2748" spans="1:21" x14ac:dyDescent="0.25">
      <c r="A2748" s="2">
        <v>42314</v>
      </c>
      <c r="B2748" s="21">
        <v>54.090000152587891</v>
      </c>
      <c r="C2748" s="21">
        <v>54.979999542236328</v>
      </c>
      <c r="D2748" s="21">
        <v>53.959999084472656</v>
      </c>
      <c r="E2748" s="21">
        <v>54.919998168945313</v>
      </c>
      <c r="F2748" s="16">
        <f>(StockData[[#This Row],[Close]]-E2749)/E2749</f>
        <v>9.9300678599415475E-3</v>
      </c>
      <c r="G2748" s="21">
        <v>32851200</v>
      </c>
      <c r="H2748" s="21">
        <f>IF(ISNUMBER(E2748),MAX($E$2:E2748),"")</f>
        <v>542.07000732421875</v>
      </c>
      <c r="I2748" s="21">
        <f>IF(AND(ISNUMBER(E2748),ISNUMBER(H2748)),E2748/H2748-1,"")</f>
        <v>-0.89868467646818728</v>
      </c>
      <c r="L2748"/>
      <c r="M2748"/>
      <c r="N2748" s="2">
        <v>42314</v>
      </c>
      <c r="O2748" s="21">
        <v>209.74000549316409</v>
      </c>
      <c r="P2748" s="21">
        <v>210.32000732421875</v>
      </c>
      <c r="Q2748" s="21">
        <v>208.46000671386719</v>
      </c>
      <c r="R2748" s="21">
        <v>210.03999328613281</v>
      </c>
      <c r="S2748">
        <v>110471500</v>
      </c>
      <c r="T2748" s="16">
        <f>(SP500_Data[[#This Row],[Close]]-R2749)/R2749</f>
        <v>-5.2343856077281153E-4</v>
      </c>
      <c r="U2748" s="21">
        <v>159378800</v>
      </c>
    </row>
    <row r="2749" spans="1:21" x14ac:dyDescent="0.25">
      <c r="A2749" s="2">
        <v>42313</v>
      </c>
      <c r="B2749" s="21">
        <v>54.490001678466797</v>
      </c>
      <c r="C2749" s="21">
        <v>54.700000762939453</v>
      </c>
      <c r="D2749" s="21">
        <v>54</v>
      </c>
      <c r="E2749" s="21">
        <v>54.380001068115234</v>
      </c>
      <c r="F2749" s="16">
        <f>(StockData[[#This Row],[Close]]-E2750)/E2750</f>
        <v>-3.6765546328445143E-4</v>
      </c>
      <c r="G2749" s="21">
        <v>31468500</v>
      </c>
      <c r="H2749" s="21">
        <f>IF(ISNUMBER(E2749),MAX($E$2:E2749),"")</f>
        <v>542.07000732421875</v>
      </c>
      <c r="I2749" s="21">
        <f>IF(AND(ISNUMBER(E2749),ISNUMBER(H2749)),E2749/H2749-1,"")</f>
        <v>-0.89968085241139362</v>
      </c>
      <c r="L2749"/>
      <c r="M2749"/>
      <c r="N2749" s="2">
        <v>42313</v>
      </c>
      <c r="O2749" s="21">
        <v>210.42999267578125</v>
      </c>
      <c r="P2749" s="21">
        <v>210.97999572753903</v>
      </c>
      <c r="Q2749" s="21">
        <v>209.08999633789065</v>
      </c>
      <c r="R2749" s="21">
        <v>210.1499938964844</v>
      </c>
      <c r="S2749">
        <v>78408700</v>
      </c>
      <c r="T2749" s="16">
        <f>(SP500_Data[[#This Row],[Close]]-R2750)/R2750</f>
        <v>-9.9832056121806705E-4</v>
      </c>
      <c r="U2749" s="21">
        <v>92790600</v>
      </c>
    </row>
    <row r="2750" spans="1:21" x14ac:dyDescent="0.25">
      <c r="A2750" s="2">
        <v>42312</v>
      </c>
      <c r="B2750" s="21">
        <v>54.180000305175781</v>
      </c>
      <c r="C2750" s="21">
        <v>54.880001068115234</v>
      </c>
      <c r="D2750" s="21">
        <v>54.060001373291016</v>
      </c>
      <c r="E2750" s="21">
        <v>54.400001525878906</v>
      </c>
      <c r="F2750" s="16">
        <f>(StockData[[#This Row],[Close]]-E2751)/E2751</f>
        <v>4.6168050407260309E-3</v>
      </c>
      <c r="G2750" s="21">
        <v>37087800</v>
      </c>
      <c r="H2750" s="21">
        <f>IF(ISNUMBER(E2750),MAX($E$2:E2750),"")</f>
        <v>542.07000732421875</v>
      </c>
      <c r="I2750" s="21">
        <f>IF(AND(ISNUMBER(E2750),ISNUMBER(H2750)),E2750/H2750-1,"")</f>
        <v>-0.89964395596352997</v>
      </c>
      <c r="L2750"/>
      <c r="M2750"/>
      <c r="N2750" s="2">
        <v>42312</v>
      </c>
      <c r="O2750" s="21">
        <v>211.3500061035156</v>
      </c>
      <c r="P2750" s="21">
        <v>211.5</v>
      </c>
      <c r="Q2750" s="21">
        <v>209.72000122070313</v>
      </c>
      <c r="R2750" s="21">
        <v>210.36000061035156</v>
      </c>
      <c r="S2750">
        <v>96224500</v>
      </c>
      <c r="T2750" s="16">
        <f>(SP500_Data[[#This Row],[Close]]-R2751)/R2751</f>
        <v>-3.0331724627888032E-3</v>
      </c>
      <c r="U2750" s="21">
        <v>153890900</v>
      </c>
    </row>
    <row r="2751" spans="1:21" x14ac:dyDescent="0.25">
      <c r="A2751" s="2">
        <v>42311</v>
      </c>
      <c r="B2751" s="21">
        <v>52.930000305175781</v>
      </c>
      <c r="C2751" s="21">
        <v>54.389999389648438</v>
      </c>
      <c r="D2751" s="21">
        <v>52.900001525878906</v>
      </c>
      <c r="E2751" s="21">
        <v>54.150001525878906</v>
      </c>
      <c r="F2751" s="16">
        <f>(StockData[[#This Row],[Close]]-E2752)/E2752</f>
        <v>1.7092408315609871E-2</v>
      </c>
      <c r="G2751" s="21">
        <v>36596900</v>
      </c>
      <c r="H2751" s="21">
        <f>IF(ISNUMBER(E2751),MAX($E$2:E2751),"")</f>
        <v>542.07000732421875</v>
      </c>
      <c r="I2751" s="21">
        <f>IF(AND(ISNUMBER(E2751),ISNUMBER(H2751)),E2751/H2751-1,"")</f>
        <v>-0.90010515100590849</v>
      </c>
      <c r="L2751"/>
      <c r="M2751"/>
      <c r="N2751" s="2">
        <v>42311</v>
      </c>
      <c r="O2751" s="21">
        <v>209.97000122070313</v>
      </c>
      <c r="P2751" s="21">
        <v>211.66000366210935</v>
      </c>
      <c r="Q2751" s="21">
        <v>209.69999694824219</v>
      </c>
      <c r="R2751" s="21">
        <v>211</v>
      </c>
      <c r="S2751">
        <v>95246100</v>
      </c>
      <c r="T2751" s="16">
        <f>(SP500_Data[[#This Row],[Close]]-R2752)/R2752</f>
        <v>2.8993802562916667E-3</v>
      </c>
      <c r="U2751" s="21">
        <v>105726200</v>
      </c>
    </row>
    <row r="2752" spans="1:21" x14ac:dyDescent="0.25">
      <c r="A2752" s="2">
        <v>42310</v>
      </c>
      <c r="B2752" s="21">
        <v>52.849998474121094</v>
      </c>
      <c r="C2752" s="21">
        <v>53.360000610351563</v>
      </c>
      <c r="D2752" s="21">
        <v>52.619998931884766</v>
      </c>
      <c r="E2752" s="21">
        <v>53.240001678466797</v>
      </c>
      <c r="F2752" s="16">
        <f>(StockData[[#This Row],[Close]]-E2753)/E2753</f>
        <v>1.1398219904545606E-2</v>
      </c>
      <c r="G2752" s="21">
        <v>30285000</v>
      </c>
      <c r="H2752" s="21">
        <f>IF(ISNUMBER(E2752),MAX($E$2:E2752),"")</f>
        <v>542.07000732421875</v>
      </c>
      <c r="I2752" s="21">
        <f>IF(AND(ISNUMBER(E2752),ISNUMBER(H2752)),E2752/H2752-1,"")</f>
        <v>-0.90178390067867509</v>
      </c>
      <c r="L2752"/>
      <c r="M2752"/>
      <c r="N2752" s="2">
        <v>42310</v>
      </c>
      <c r="O2752" s="21">
        <v>208.32000732421875</v>
      </c>
      <c r="P2752" s="21">
        <v>210.6199951171875</v>
      </c>
      <c r="Q2752" s="21">
        <v>208.16999816894531</v>
      </c>
      <c r="R2752" s="21">
        <v>210.38999938964844</v>
      </c>
      <c r="S2752">
        <v>86270800</v>
      </c>
      <c r="T2752" s="16">
        <f>(SP500_Data[[#This Row],[Close]]-R2753)/R2753</f>
        <v>1.1830937337178668E-2</v>
      </c>
      <c r="U2752" s="21">
        <v>223657500</v>
      </c>
    </row>
    <row r="2753" spans="1:21" x14ac:dyDescent="0.25">
      <c r="A2753" s="2">
        <v>42307</v>
      </c>
      <c r="B2753" s="21">
        <v>53.319999694824219</v>
      </c>
      <c r="C2753" s="21">
        <v>53.990001678466797</v>
      </c>
      <c r="D2753" s="21">
        <v>52.619998931884766</v>
      </c>
      <c r="E2753" s="21">
        <v>52.639999389648438</v>
      </c>
      <c r="F2753" s="16">
        <f>(StockData[[#This Row],[Close]]-E2754)/E2754</f>
        <v>-1.3493276095717445E-2</v>
      </c>
      <c r="G2753" s="21">
        <v>46619800</v>
      </c>
      <c r="H2753" s="21">
        <f>IF(ISNUMBER(E2753),MAX($E$2:E2753),"")</f>
        <v>542.07000732421875</v>
      </c>
      <c r="I2753" s="21">
        <f>IF(AND(ISNUMBER(E2753),ISNUMBER(H2753)),E2753/H2753-1,"")</f>
        <v>-0.90289077300275022</v>
      </c>
      <c r="L2753"/>
      <c r="M2753"/>
      <c r="N2753" s="2">
        <v>42307</v>
      </c>
      <c r="O2753" s="21">
        <v>209.05999755859375</v>
      </c>
      <c r="P2753" s="21">
        <v>209.44000244140625</v>
      </c>
      <c r="Q2753" s="21">
        <v>207.74000549316409</v>
      </c>
      <c r="R2753" s="21">
        <v>207.92999267578125</v>
      </c>
      <c r="S2753">
        <v>131076900</v>
      </c>
      <c r="T2753" s="16">
        <f>(SP500_Data[[#This Row],[Close]]-R2754)/R2754</f>
        <v>-4.3097694171431982E-3</v>
      </c>
      <c r="U2753" s="21">
        <v>276046600</v>
      </c>
    </row>
    <row r="2754" spans="1:21" x14ac:dyDescent="0.25">
      <c r="A2754" s="2">
        <v>42306</v>
      </c>
      <c r="B2754" s="21">
        <v>53.540000915527344</v>
      </c>
      <c r="C2754" s="21">
        <v>53.830001831054688</v>
      </c>
      <c r="D2754" s="21">
        <v>53.220001220703125</v>
      </c>
      <c r="E2754" s="21">
        <v>53.360000610351563</v>
      </c>
      <c r="F2754" s="16">
        <f>(StockData[[#This Row],[Close]]-E2755)/E2755</f>
        <v>-1.1485715767738219E-2</v>
      </c>
      <c r="G2754" s="21">
        <v>30202100</v>
      </c>
      <c r="H2754" s="21">
        <f>IF(ISNUMBER(E2754),MAX($E$2:E2754),"")</f>
        <v>542.07000732421875</v>
      </c>
      <c r="I2754" s="21">
        <f>IF(AND(ISNUMBER(E2754),ISNUMBER(H2754)),E2754/H2754-1,"")</f>
        <v>-0.90156252902877121</v>
      </c>
      <c r="L2754"/>
      <c r="M2754"/>
      <c r="N2754" s="2">
        <v>42306</v>
      </c>
      <c r="O2754" s="21">
        <v>208.3500061035156</v>
      </c>
      <c r="P2754" s="21">
        <v>209.27000427246097</v>
      </c>
      <c r="Q2754" s="21">
        <v>208.21000671386719</v>
      </c>
      <c r="R2754" s="21">
        <v>208.83000183105469</v>
      </c>
      <c r="S2754">
        <v>90525500</v>
      </c>
      <c r="T2754" s="16">
        <f>(SP500_Data[[#This Row],[Close]]-R2755)/R2755</f>
        <v>-5.7427671184519474E-4</v>
      </c>
      <c r="U2754" s="21">
        <v>99581600</v>
      </c>
    </row>
    <row r="2755" spans="1:21" x14ac:dyDescent="0.25">
      <c r="A2755" s="2">
        <v>42305</v>
      </c>
      <c r="B2755" s="21">
        <v>53.540000915527344</v>
      </c>
      <c r="C2755" s="21">
        <v>53.979999542236328</v>
      </c>
      <c r="D2755" s="21">
        <v>52.860000610351563</v>
      </c>
      <c r="E2755" s="21">
        <v>53.979999542236328</v>
      </c>
      <c r="F2755" s="16">
        <f>(StockData[[#This Row],[Close]]-E2756)/E2756</f>
        <v>5.4013954729936978E-3</v>
      </c>
      <c r="G2755" s="21">
        <v>47000800</v>
      </c>
      <c r="H2755" s="21">
        <f>IF(ISNUMBER(E2755),MAX($E$2:E2755),"")</f>
        <v>542.07000732421875</v>
      </c>
      <c r="I2755" s="21">
        <f>IF(AND(ISNUMBER(E2755),ISNUMBER(H2755)),E2755/H2755-1,"")</f>
        <v>-0.90041876729411041</v>
      </c>
      <c r="L2755"/>
      <c r="M2755"/>
      <c r="N2755" s="2">
        <v>42305</v>
      </c>
      <c r="O2755" s="21">
        <v>207</v>
      </c>
      <c r="P2755" s="21">
        <v>208.97999572753903</v>
      </c>
      <c r="Q2755" s="21">
        <v>206.21000671386719</v>
      </c>
      <c r="R2755" s="21">
        <v>208.94999694824219</v>
      </c>
      <c r="S2755">
        <v>135906700</v>
      </c>
      <c r="T2755" s="16">
        <f>(SP500_Data[[#This Row],[Close]]-R2756)/R2756</f>
        <v>1.1374592329630151E-2</v>
      </c>
      <c r="U2755" s="21">
        <v>113806200</v>
      </c>
    </row>
    <row r="2756" spans="1:21" x14ac:dyDescent="0.25">
      <c r="A2756" s="2">
        <v>42304</v>
      </c>
      <c r="B2756" s="21">
        <v>53.990001678466797</v>
      </c>
      <c r="C2756" s="21">
        <v>54.369998931884766</v>
      </c>
      <c r="D2756" s="21">
        <v>53.580001831054688</v>
      </c>
      <c r="E2756" s="21">
        <v>53.689998626708984</v>
      </c>
      <c r="F2756" s="16">
        <f>(StockData[[#This Row],[Close]]-E2757)/E2757</f>
        <v>-1.0322605959281394E-2</v>
      </c>
      <c r="G2756" s="21">
        <v>50999900</v>
      </c>
      <c r="H2756" s="21">
        <f>IF(ISNUMBER(E2756),MAX($E$2:E2756),"")</f>
        <v>542.07000732421875</v>
      </c>
      <c r="I2756" s="21">
        <f>IF(AND(ISNUMBER(E2756),ISNUMBER(H2756)),E2756/H2756-1,"")</f>
        <v>-0.9009537552322161</v>
      </c>
      <c r="L2756"/>
      <c r="M2756"/>
      <c r="N2756" s="2">
        <v>42304</v>
      </c>
      <c r="O2756" s="21">
        <v>206.19999694824219</v>
      </c>
      <c r="P2756" s="21">
        <v>207</v>
      </c>
      <c r="Q2756" s="21">
        <v>205.78999328613281</v>
      </c>
      <c r="R2756" s="21">
        <v>206.6000061035156</v>
      </c>
      <c r="S2756">
        <v>77905800</v>
      </c>
      <c r="T2756" s="16">
        <f>(SP500_Data[[#This Row],[Close]]-R2757)/R2757</f>
        <v>-1.932337664175862E-3</v>
      </c>
      <c r="U2756" s="21">
        <v>79452000</v>
      </c>
    </row>
    <row r="2757" spans="1:21" x14ac:dyDescent="0.25">
      <c r="A2757" s="2">
        <v>42303</v>
      </c>
      <c r="B2757" s="21">
        <v>52.529998779296875</v>
      </c>
      <c r="C2757" s="21">
        <v>54.319999694824219</v>
      </c>
      <c r="D2757" s="21">
        <v>52.5</v>
      </c>
      <c r="E2757" s="21">
        <v>54.25</v>
      </c>
      <c r="F2757" s="16">
        <f>(StockData[[#This Row],[Close]]-E2758)/E2758</f>
        <v>2.610177976158394E-2</v>
      </c>
      <c r="G2757" s="21">
        <v>64633300</v>
      </c>
      <c r="H2757" s="21">
        <f>IF(ISNUMBER(E2757),MAX($E$2:E2757),"")</f>
        <v>542.07000732421875</v>
      </c>
      <c r="I2757" s="21">
        <f>IF(AND(ISNUMBER(E2757),ISNUMBER(H2757)),E2757/H2757-1,"")</f>
        <v>-0.89992067580386825</v>
      </c>
      <c r="L2757"/>
      <c r="M2757"/>
      <c r="N2757" s="2">
        <v>42303</v>
      </c>
      <c r="O2757" s="21">
        <v>207.30000305175781</v>
      </c>
      <c r="P2757" s="21">
        <v>207.3699951171875</v>
      </c>
      <c r="Q2757" s="21">
        <v>206.55999755859375</v>
      </c>
      <c r="R2757" s="21">
        <v>207</v>
      </c>
      <c r="S2757">
        <v>69033000</v>
      </c>
      <c r="T2757" s="16">
        <f>(SP500_Data[[#This Row],[Close]]-R2758)/R2758</f>
        <v>-2.4576864745621133E-3</v>
      </c>
      <c r="U2757" s="21">
        <v>119691200</v>
      </c>
    </row>
    <row r="2758" spans="1:21" x14ac:dyDescent="0.25">
      <c r="A2758" s="2">
        <v>42300</v>
      </c>
      <c r="B2758" s="21">
        <v>52.299999237060547</v>
      </c>
      <c r="C2758" s="21">
        <v>54.069999694824219</v>
      </c>
      <c r="D2758" s="21">
        <v>52.25</v>
      </c>
      <c r="E2758" s="21">
        <v>52.869998931884766</v>
      </c>
      <c r="F2758" s="16">
        <f>(StockData[[#This Row],[Close]]-E2759)/E2759</f>
        <v>0.10077035760146952</v>
      </c>
      <c r="G2758" s="21">
        <v>135227100</v>
      </c>
      <c r="H2758" s="21">
        <f>IF(ISNUMBER(E2758),MAX($E$2:E2758),"")</f>
        <v>542.07000732421875</v>
      </c>
      <c r="I2758" s="21">
        <f>IF(AND(ISNUMBER(E2758),ISNUMBER(H2758)),E2758/H2758-1,"")</f>
        <v>-0.90246647440823535</v>
      </c>
      <c r="L2758"/>
      <c r="M2758"/>
      <c r="N2758" s="2">
        <v>42300</v>
      </c>
      <c r="O2758" s="21">
        <v>207.25</v>
      </c>
      <c r="P2758" s="21">
        <v>207.94999694824219</v>
      </c>
      <c r="Q2758" s="21">
        <v>206.30000305175781</v>
      </c>
      <c r="R2758" s="21">
        <v>207.50999450683591</v>
      </c>
      <c r="S2758">
        <v>144442300</v>
      </c>
      <c r="T2758" s="16">
        <f>(SP500_Data[[#This Row],[Close]]-R2759)/R2759</f>
        <v>1.09617073965432E-2</v>
      </c>
      <c r="U2758" s="21">
        <v>158611100</v>
      </c>
    </row>
    <row r="2759" spans="1:21" x14ac:dyDescent="0.25">
      <c r="A2759" s="2">
        <v>42299</v>
      </c>
      <c r="B2759" s="21">
        <v>47.529998779296875</v>
      </c>
      <c r="C2759" s="21">
        <v>48.950000762939453</v>
      </c>
      <c r="D2759" s="21">
        <v>47.090000152587891</v>
      </c>
      <c r="E2759" s="21">
        <v>48.029998779296875</v>
      </c>
      <c r="F2759" s="16">
        <f>(StockData[[#This Row],[Close]]-E2760)/E2760</f>
        <v>1.7584703452147413E-2</v>
      </c>
      <c r="G2759" s="21">
        <v>56637100</v>
      </c>
      <c r="H2759" s="21">
        <f>IF(ISNUMBER(E2759),MAX($E$2:E2759),"")</f>
        <v>542.07000732421875</v>
      </c>
      <c r="I2759" s="21">
        <f>IF(AND(ISNUMBER(E2759),ISNUMBER(H2759)),E2759/H2759-1,"")</f>
        <v>-0.91139521071017393</v>
      </c>
      <c r="L2759"/>
      <c r="M2759"/>
      <c r="N2759" s="2">
        <v>42299</v>
      </c>
      <c r="O2759" s="21">
        <v>202.97999572753903</v>
      </c>
      <c r="P2759" s="21">
        <v>205.50999450683591</v>
      </c>
      <c r="Q2759" s="21">
        <v>201.8500061035156</v>
      </c>
      <c r="R2759" s="21">
        <v>205.25999450683591</v>
      </c>
      <c r="S2759">
        <v>174911700</v>
      </c>
      <c r="T2759" s="16">
        <f>(SP500_Data[[#This Row],[Close]]-R2760)/R2760</f>
        <v>1.6893675007230633E-2</v>
      </c>
      <c r="U2759" s="21">
        <v>149347700</v>
      </c>
    </row>
    <row r="2760" spans="1:21" x14ac:dyDescent="0.25">
      <c r="A2760" s="2">
        <v>42298</v>
      </c>
      <c r="B2760" s="21">
        <v>47.919998168945313</v>
      </c>
      <c r="C2760" s="21">
        <v>47.990001678466797</v>
      </c>
      <c r="D2760" s="21">
        <v>47.110000610351563</v>
      </c>
      <c r="E2760" s="21">
        <v>47.200000762939453</v>
      </c>
      <c r="F2760" s="16">
        <f>(StockData[[#This Row],[Close]]-E2761)/E2761</f>
        <v>-1.1932168502451443E-2</v>
      </c>
      <c r="G2760" s="21">
        <v>25144300</v>
      </c>
      <c r="H2760" s="21">
        <f>IF(ISNUMBER(E2760),MAX($E$2:E2760),"")</f>
        <v>542.07000732421875</v>
      </c>
      <c r="I2760" s="21">
        <f>IF(AND(ISNUMBER(E2760),ISNUMBER(H2760)),E2760/H2760-1,"")</f>
        <v>-0.91292637459148607</v>
      </c>
      <c r="L2760"/>
      <c r="M2760"/>
      <c r="N2760" s="2">
        <v>42298</v>
      </c>
      <c r="O2760" s="21">
        <v>203.61000061035156</v>
      </c>
      <c r="P2760" s="21">
        <v>203.78999328613281</v>
      </c>
      <c r="Q2760" s="21">
        <v>201.6499938964844</v>
      </c>
      <c r="R2760" s="21">
        <v>201.8500061035156</v>
      </c>
      <c r="S2760">
        <v>102038000</v>
      </c>
      <c r="T2760" s="16">
        <f>(SP500_Data[[#This Row],[Close]]-R2761)/R2761</f>
        <v>-6.2035079663711546E-3</v>
      </c>
      <c r="U2760" s="21">
        <v>116025700</v>
      </c>
    </row>
    <row r="2761" spans="1:21" x14ac:dyDescent="0.25">
      <c r="A2761" s="2">
        <v>42297</v>
      </c>
      <c r="B2761" s="21">
        <v>47.439998626708984</v>
      </c>
      <c r="C2761" s="21">
        <v>47.810001373291016</v>
      </c>
      <c r="D2761" s="21">
        <v>47.020000457763672</v>
      </c>
      <c r="E2761" s="21">
        <v>47.770000457763672</v>
      </c>
      <c r="F2761" s="16">
        <f>(StockData[[#This Row],[Close]]-E2762)/E2762</f>
        <v>3.1499691147298665E-3</v>
      </c>
      <c r="G2761" s="21">
        <v>30802200</v>
      </c>
      <c r="H2761" s="21">
        <f>IF(ISNUMBER(E2761),MAX($E$2:E2761),"")</f>
        <v>542.07000732421875</v>
      </c>
      <c r="I2761" s="21">
        <f>IF(AND(ISNUMBER(E2761),ISNUMBER(H2761)),E2761/H2761-1,"")</f>
        <v>-0.91187485045784533</v>
      </c>
      <c r="L2761"/>
      <c r="M2761"/>
      <c r="N2761" s="2">
        <v>42297</v>
      </c>
      <c r="O2761" s="21">
        <v>202.8500061035156</v>
      </c>
      <c r="P2761" s="21">
        <v>203.83999633789065</v>
      </c>
      <c r="Q2761" s="21">
        <v>202.55000305175781</v>
      </c>
      <c r="R2761" s="21">
        <v>203.11000061035156</v>
      </c>
      <c r="S2761">
        <v>78448500</v>
      </c>
      <c r="T2761" s="16">
        <f>(SP500_Data[[#This Row],[Close]]-R2762)/R2762</f>
        <v>-1.2784310029909838E-3</v>
      </c>
      <c r="U2761" s="21">
        <v>207081000</v>
      </c>
    </row>
    <row r="2762" spans="1:21" x14ac:dyDescent="0.25">
      <c r="A2762" s="2">
        <v>42296</v>
      </c>
      <c r="B2762" s="21">
        <v>47.419998168945313</v>
      </c>
      <c r="C2762" s="21">
        <v>47.880001068115234</v>
      </c>
      <c r="D2762" s="21">
        <v>47.020000457763672</v>
      </c>
      <c r="E2762" s="21">
        <v>47.619998931884766</v>
      </c>
      <c r="F2762" s="16">
        <f>(StockData[[#This Row],[Close]]-E2763)/E2763</f>
        <v>2.3153149702745063E-3</v>
      </c>
      <c r="G2762" s="21">
        <v>29387600</v>
      </c>
      <c r="H2762" s="21">
        <f>IF(ISNUMBER(E2762),MAX($E$2:E2762),"")</f>
        <v>542.07000732421875</v>
      </c>
      <c r="I2762" s="21">
        <f>IF(AND(ISNUMBER(E2762),ISNUMBER(H2762)),E2762/H2762-1,"")</f>
        <v>-0.9121515702981835</v>
      </c>
      <c r="L2762"/>
      <c r="M2762"/>
      <c r="N2762" s="2">
        <v>42296</v>
      </c>
      <c r="O2762" s="21">
        <v>202.5</v>
      </c>
      <c r="P2762" s="21">
        <v>203.3699951171875</v>
      </c>
      <c r="Q2762" s="21">
        <v>202.1300048828125</v>
      </c>
      <c r="R2762" s="21">
        <v>203.3699951171875</v>
      </c>
      <c r="S2762">
        <v>76523900</v>
      </c>
      <c r="T2762" s="16">
        <f>(SP500_Data[[#This Row],[Close]]-R2763)/R2763</f>
        <v>4.9191146074118938E-4</v>
      </c>
      <c r="U2762" s="21">
        <v>152087800</v>
      </c>
    </row>
    <row r="2763" spans="1:21" x14ac:dyDescent="0.25">
      <c r="A2763" s="2">
        <v>42293</v>
      </c>
      <c r="B2763" s="21">
        <v>47.020000457763672</v>
      </c>
      <c r="C2763" s="21">
        <v>47.540000915527344</v>
      </c>
      <c r="D2763" s="21">
        <v>46.900001525878906</v>
      </c>
      <c r="E2763" s="21">
        <v>47.509998321533203</v>
      </c>
      <c r="F2763" s="16">
        <f>(StockData[[#This Row],[Close]]-E2764)/E2764</f>
        <v>1.0636035265948352E-2</v>
      </c>
      <c r="G2763" s="21">
        <v>26450300</v>
      </c>
      <c r="H2763" s="21">
        <f>IF(ISNUMBER(E2763),MAX($E$2:E2763),"")</f>
        <v>542.07000732421875</v>
      </c>
      <c r="I2763" s="21">
        <f>IF(AND(ISNUMBER(E2763),ISNUMBER(H2763)),E2763/H2763-1,"")</f>
        <v>-0.91235449724279449</v>
      </c>
      <c r="L2763"/>
      <c r="M2763"/>
      <c r="N2763" s="2">
        <v>42293</v>
      </c>
      <c r="O2763" s="21">
        <v>202.83000183105469</v>
      </c>
      <c r="P2763" s="21">
        <v>203.28999328613281</v>
      </c>
      <c r="Q2763" s="21">
        <v>201.91999816894531</v>
      </c>
      <c r="R2763" s="21">
        <v>203.27000427246097</v>
      </c>
      <c r="S2763">
        <v>114580100</v>
      </c>
      <c r="T2763" s="16">
        <f>(SP500_Data[[#This Row],[Close]]-R2764)/R2764</f>
        <v>4.5465685257984551E-3</v>
      </c>
      <c r="U2763" s="21">
        <v>160269300</v>
      </c>
    </row>
    <row r="2764" spans="1:21" x14ac:dyDescent="0.25">
      <c r="A2764" s="2">
        <v>42292</v>
      </c>
      <c r="B2764" s="21">
        <v>47.009998321533203</v>
      </c>
      <c r="C2764" s="21">
        <v>47.029998779296875</v>
      </c>
      <c r="D2764" s="21">
        <v>46.529998779296875</v>
      </c>
      <c r="E2764" s="21">
        <v>47.009998321533203</v>
      </c>
      <c r="F2764" s="16">
        <f>(StockData[[#This Row],[Close]]-E2765)/E2765</f>
        <v>7.0693661996577232E-3</v>
      </c>
      <c r="G2764" s="21">
        <v>27189400</v>
      </c>
      <c r="H2764" s="21">
        <f>IF(ISNUMBER(E2764),MAX($E$2:E2764),"")</f>
        <v>542.07000732421875</v>
      </c>
      <c r="I2764" s="21">
        <f>IF(AND(ISNUMBER(E2764),ISNUMBER(H2764)),E2764/H2764-1,"")</f>
        <v>-0.91327688732755152</v>
      </c>
      <c r="L2764"/>
      <c r="M2764"/>
      <c r="N2764" s="2">
        <v>42292</v>
      </c>
      <c r="O2764" s="21">
        <v>200.08000183105469</v>
      </c>
      <c r="P2764" s="21">
        <v>202.36000061035156</v>
      </c>
      <c r="Q2764" s="21">
        <v>199.63999938964844</v>
      </c>
      <c r="R2764" s="21">
        <v>202.3500061035156</v>
      </c>
      <c r="S2764">
        <v>134142200</v>
      </c>
      <c r="T2764" s="16">
        <f>(SP500_Data[[#This Row],[Close]]-R2765)/R2765</f>
        <v>1.5354573337705606E-2</v>
      </c>
      <c r="U2764" s="21">
        <v>256000400</v>
      </c>
    </row>
    <row r="2765" spans="1:21" x14ac:dyDescent="0.25">
      <c r="A2765" s="2">
        <v>42291</v>
      </c>
      <c r="B2765" s="21">
        <v>46.650001525878906</v>
      </c>
      <c r="C2765" s="21">
        <v>47.099998474121094</v>
      </c>
      <c r="D2765" s="21">
        <v>46.529998779296875</v>
      </c>
      <c r="E2765" s="21">
        <v>46.680000305175781</v>
      </c>
      <c r="F2765" s="16">
        <f>(StockData[[#This Row],[Close]]-E2766)/E2766</f>
        <v>-4.4785473918990118E-3</v>
      </c>
      <c r="G2765" s="21">
        <v>24697800</v>
      </c>
      <c r="H2765" s="21">
        <f>IF(ISNUMBER(E2765),MAX($E$2:E2765),"")</f>
        <v>542.07000732421875</v>
      </c>
      <c r="I2765" s="21">
        <f>IF(AND(ISNUMBER(E2765),ISNUMBER(H2765)),E2765/H2765-1,"")</f>
        <v>-0.91388566112410663</v>
      </c>
      <c r="L2765"/>
      <c r="M2765"/>
      <c r="N2765" s="2">
        <v>42291</v>
      </c>
      <c r="O2765" s="21">
        <v>200.17999267578125</v>
      </c>
      <c r="P2765" s="21">
        <v>200.8699951171875</v>
      </c>
      <c r="Q2765" s="21">
        <v>198.94000244140625</v>
      </c>
      <c r="R2765" s="21">
        <v>199.28999328613281</v>
      </c>
      <c r="S2765">
        <v>99106200</v>
      </c>
      <c r="T2765" s="16">
        <f>(SP500_Data[[#This Row],[Close]]-R2766)/R2766</f>
        <v>-4.7940410180633587E-3</v>
      </c>
      <c r="U2765" s="21">
        <v>163298800</v>
      </c>
    </row>
    <row r="2766" spans="1:21" x14ac:dyDescent="0.25">
      <c r="A2766" s="2">
        <v>42290</v>
      </c>
      <c r="B2766" s="21">
        <v>46.560001373291016</v>
      </c>
      <c r="C2766" s="21">
        <v>47.130001068115234</v>
      </c>
      <c r="D2766" s="21">
        <v>46.560001373291016</v>
      </c>
      <c r="E2766" s="21">
        <v>46.889999389648438</v>
      </c>
      <c r="F2766" s="16">
        <f>(StockData[[#This Row],[Close]]-E2767)/E2767</f>
        <v>-2.340438518118351E-3</v>
      </c>
      <c r="G2766" s="21">
        <v>19987800</v>
      </c>
      <c r="H2766" s="21">
        <f>IF(ISNUMBER(E2766),MAX($E$2:E2766),"")</f>
        <v>542.07000732421875</v>
      </c>
      <c r="I2766" s="21">
        <f>IF(AND(ISNUMBER(E2766),ISNUMBER(H2766)),E2766/H2766-1,"")</f>
        <v>-0.9134982589774554</v>
      </c>
      <c r="L2766"/>
      <c r="M2766"/>
      <c r="N2766" s="2">
        <v>42290</v>
      </c>
      <c r="O2766" s="21">
        <v>200.6499938964844</v>
      </c>
      <c r="P2766" s="21">
        <v>202.16000366210935</v>
      </c>
      <c r="Q2766" s="21">
        <v>200.05000305175781</v>
      </c>
      <c r="R2766" s="21">
        <v>200.25</v>
      </c>
      <c r="S2766">
        <v>88038700</v>
      </c>
      <c r="T2766" s="16">
        <f>(SP500_Data[[#This Row],[Close]]-R2767)/R2767</f>
        <v>-6.3021250770910206E-3</v>
      </c>
      <c r="U2766" s="21">
        <v>160414400</v>
      </c>
    </row>
    <row r="2767" spans="1:21" x14ac:dyDescent="0.25">
      <c r="A2767" s="2">
        <v>42289</v>
      </c>
      <c r="B2767" s="21">
        <v>46.979999542236328</v>
      </c>
      <c r="C2767" s="21">
        <v>47.069999694824219</v>
      </c>
      <c r="D2767" s="21">
        <v>46.5</v>
      </c>
      <c r="E2767" s="21">
        <v>47</v>
      </c>
      <c r="F2767" s="16">
        <f>(StockData[[#This Row],[Close]]-E2768)/E2768</f>
        <v>-2.3349736558354421E-3</v>
      </c>
      <c r="G2767" s="21">
        <v>19769100</v>
      </c>
      <c r="H2767" s="21">
        <f>IF(ISNUMBER(E2767),MAX($E$2:E2767),"")</f>
        <v>542.07000732421875</v>
      </c>
      <c r="I2767" s="21">
        <f>IF(AND(ISNUMBER(E2767),ISNUMBER(H2767)),E2767/H2767-1,"")</f>
        <v>-0.91329533203284441</v>
      </c>
      <c r="L2767"/>
      <c r="M2767"/>
      <c r="N2767" s="2">
        <v>42289</v>
      </c>
      <c r="O2767" s="21">
        <v>201.41999816894531</v>
      </c>
      <c r="P2767" s="21">
        <v>201.75999450683591</v>
      </c>
      <c r="Q2767" s="21">
        <v>200.91000366210935</v>
      </c>
      <c r="R2767" s="21">
        <v>201.52000427246097</v>
      </c>
      <c r="S2767">
        <v>56395600</v>
      </c>
      <c r="T2767" s="16">
        <f>(SP500_Data[[#This Row],[Close]]-R2768)/R2768</f>
        <v>9.4373635165273702E-4</v>
      </c>
      <c r="U2767" s="21">
        <v>274143900</v>
      </c>
    </row>
    <row r="2768" spans="1:21" x14ac:dyDescent="0.25">
      <c r="A2768" s="2">
        <v>42286</v>
      </c>
      <c r="B2768" s="21">
        <v>47.450000762939453</v>
      </c>
      <c r="C2768" s="21">
        <v>47.540000915527344</v>
      </c>
      <c r="D2768" s="21">
        <v>46.919998168945313</v>
      </c>
      <c r="E2768" s="21">
        <v>47.110000610351563</v>
      </c>
      <c r="F2768" s="16">
        <f>(StockData[[#This Row],[Close]]-E2769)/E2769</f>
        <v>-7.1654404029735186E-3</v>
      </c>
      <c r="G2768" s="21">
        <v>28600600</v>
      </c>
      <c r="H2768" s="21">
        <f>IF(ISNUMBER(E2768),MAX($E$2:E2768),"")</f>
        <v>542.07000732421875</v>
      </c>
      <c r="I2768" s="21">
        <f>IF(AND(ISNUMBER(E2768),ISNUMBER(H2768)),E2768/H2768-1,"")</f>
        <v>-0.91309240508823342</v>
      </c>
      <c r="L2768"/>
      <c r="M2768"/>
      <c r="N2768" s="2">
        <v>42286</v>
      </c>
      <c r="O2768" s="21">
        <v>201.3800048828125</v>
      </c>
      <c r="P2768" s="21">
        <v>201.8999938964844</v>
      </c>
      <c r="Q2768" s="21">
        <v>200.58000183105469</v>
      </c>
      <c r="R2768" s="21">
        <v>201.33000183105469</v>
      </c>
      <c r="S2768">
        <v>107069200</v>
      </c>
      <c r="T2768" s="16">
        <f>(SP500_Data[[#This Row],[Close]]-R2769)/R2769</f>
        <v>5.9636754228700132E-4</v>
      </c>
      <c r="U2768" s="21">
        <v>339257000</v>
      </c>
    </row>
    <row r="2769" spans="1:21" x14ac:dyDescent="0.25">
      <c r="A2769" s="2">
        <v>42285</v>
      </c>
      <c r="B2769" s="21">
        <v>46.560001373291016</v>
      </c>
      <c r="C2769" s="21">
        <v>47.520000457763672</v>
      </c>
      <c r="D2769" s="21">
        <v>46.5</v>
      </c>
      <c r="E2769" s="21">
        <v>47.450000762939453</v>
      </c>
      <c r="F2769" s="16">
        <f>(StockData[[#This Row],[Close]]-E2770)/E2770</f>
        <v>1.3888921719557962E-2</v>
      </c>
      <c r="G2769" s="21">
        <v>33772700</v>
      </c>
      <c r="H2769" s="21">
        <f>IF(ISNUMBER(E2769),MAX($E$2:E2769),"")</f>
        <v>542.07000732421875</v>
      </c>
      <c r="I2769" s="21">
        <f>IF(AND(ISNUMBER(E2769),ISNUMBER(H2769)),E2769/H2769-1,"")</f>
        <v>-0.91246517954910755</v>
      </c>
      <c r="L2769"/>
      <c r="M2769"/>
      <c r="N2769" s="2">
        <v>42285</v>
      </c>
      <c r="O2769" s="21">
        <v>198.94999694824219</v>
      </c>
      <c r="P2769" s="21">
        <v>201.55000305175781</v>
      </c>
      <c r="Q2769" s="21">
        <v>198.58999633789065</v>
      </c>
      <c r="R2769" s="21">
        <v>201.21000671386719</v>
      </c>
      <c r="S2769">
        <v>153055200</v>
      </c>
      <c r="T2769" s="16">
        <f>(SP500_Data[[#This Row],[Close]]-R2770)/R2770</f>
        <v>9.0266436923990001E-3</v>
      </c>
      <c r="U2769" s="21">
        <v>369833100</v>
      </c>
    </row>
    <row r="2770" spans="1:21" x14ac:dyDescent="0.25">
      <c r="A2770" s="2">
        <v>42284</v>
      </c>
      <c r="B2770" s="21">
        <v>47.099998474121094</v>
      </c>
      <c r="C2770" s="21">
        <v>47.349998474121094</v>
      </c>
      <c r="D2770" s="21">
        <v>45.950000762939453</v>
      </c>
      <c r="E2770" s="21">
        <v>46.799999237060547</v>
      </c>
      <c r="F2770" s="16">
        <f>(StockData[[#This Row],[Close]]-E2771)/E2771</f>
        <v>1.0695023970170455E-3</v>
      </c>
      <c r="G2770" s="21">
        <v>27711500</v>
      </c>
      <c r="H2770" s="21">
        <f>IF(ISNUMBER(E2770),MAX($E$2:E2770),"")</f>
        <v>542.07000732421875</v>
      </c>
      <c r="I2770" s="21">
        <f>IF(AND(ISNUMBER(E2770),ISNUMBER(H2770)),E2770/H2770-1,"")</f>
        <v>-0.91366428947420275</v>
      </c>
      <c r="L2770"/>
      <c r="M2770"/>
      <c r="N2770" s="2">
        <v>42284</v>
      </c>
      <c r="O2770" s="21">
        <v>198.8999938964844</v>
      </c>
      <c r="P2770" s="21">
        <v>199.83000183105469</v>
      </c>
      <c r="Q2770" s="21">
        <v>197.47999572753903</v>
      </c>
      <c r="R2770" s="21">
        <v>199.41000366210935</v>
      </c>
      <c r="S2770">
        <v>124307300</v>
      </c>
      <c r="T2770" s="16">
        <f>(SP500_Data[[#This Row],[Close]]-R2771)/R2771</f>
        <v>8.1905578187312367E-3</v>
      </c>
      <c r="U2770" s="21">
        <v>507244300</v>
      </c>
    </row>
    <row r="2771" spans="1:21" x14ac:dyDescent="0.25">
      <c r="A2771" s="2">
        <v>42283</v>
      </c>
      <c r="B2771" s="21">
        <v>46.330001831054688</v>
      </c>
      <c r="C2771" s="21">
        <v>47.180000305175781</v>
      </c>
      <c r="D2771" s="21">
        <v>46.220001220703125</v>
      </c>
      <c r="E2771" s="21">
        <v>46.75</v>
      </c>
      <c r="F2771" s="16">
        <f>(StockData[[#This Row],[Close]]-E2772)/E2772</f>
        <v>2.5734276031749602E-3</v>
      </c>
      <c r="G2771" s="21">
        <v>27017200</v>
      </c>
      <c r="H2771" s="21">
        <f>IF(ISNUMBER(E2771),MAX($E$2:E2771),"")</f>
        <v>542.07000732421875</v>
      </c>
      <c r="I2771" s="21">
        <f>IF(AND(ISNUMBER(E2771),ISNUMBER(H2771)),E2771/H2771-1,"")</f>
        <v>-0.91375652707522281</v>
      </c>
      <c r="L2771"/>
      <c r="M2771"/>
      <c r="N2771" s="2">
        <v>42283</v>
      </c>
      <c r="O2771" s="21">
        <v>198.30999755859375</v>
      </c>
      <c r="P2771" s="21">
        <v>198.97999572753903</v>
      </c>
      <c r="Q2771" s="21">
        <v>197</v>
      </c>
      <c r="R2771" s="21">
        <v>197.78999328613281</v>
      </c>
      <c r="S2771">
        <v>110274500</v>
      </c>
      <c r="T2771" s="16">
        <f>(SP500_Data[[#This Row],[Close]]-R2772)/R2772</f>
        <v>-3.4262504680197402E-3</v>
      </c>
      <c r="U2771" s="21">
        <v>346588500</v>
      </c>
    </row>
    <row r="2772" spans="1:21" x14ac:dyDescent="0.25">
      <c r="A2772" s="2">
        <v>42282</v>
      </c>
      <c r="B2772" s="21">
        <v>45.75</v>
      </c>
      <c r="C2772" s="21">
        <v>46.889999389648438</v>
      </c>
      <c r="D2772" s="21">
        <v>45.700000762939453</v>
      </c>
      <c r="E2772" s="21">
        <v>46.630001068115234</v>
      </c>
      <c r="F2772" s="16">
        <f>(StockData[[#This Row],[Close]]-E2773)/E2773</f>
        <v>2.326094756176637E-2</v>
      </c>
      <c r="G2772" s="21">
        <v>34369300</v>
      </c>
      <c r="H2772" s="21">
        <f>IF(ISNUMBER(E2772),MAX($E$2:E2772),"")</f>
        <v>542.07000732421875</v>
      </c>
      <c r="I2772" s="21">
        <f>IF(AND(ISNUMBER(E2772),ISNUMBER(H2772)),E2772/H2772-1,"")</f>
        <v>-0.9139778987251268</v>
      </c>
      <c r="L2772"/>
      <c r="M2772"/>
      <c r="N2772" s="2">
        <v>42282</v>
      </c>
      <c r="O2772" s="21">
        <v>196.46000671386719</v>
      </c>
      <c r="P2772" s="21">
        <v>198.74000549316409</v>
      </c>
      <c r="Q2772" s="21">
        <v>196.33000183105469</v>
      </c>
      <c r="R2772" s="21">
        <v>198.47000122070313</v>
      </c>
      <c r="S2772">
        <v>126320800</v>
      </c>
      <c r="T2772" s="16">
        <f>(SP500_Data[[#This Row],[Close]]-R2773)/R2773</f>
        <v>1.779487805488782E-2</v>
      </c>
      <c r="U2772" s="21">
        <v>194327900</v>
      </c>
    </row>
    <row r="2773" spans="1:21" x14ac:dyDescent="0.25">
      <c r="A2773" s="2">
        <v>42279</v>
      </c>
      <c r="B2773" s="21">
        <v>44.270000457763672</v>
      </c>
      <c r="C2773" s="21">
        <v>45.569999694824219</v>
      </c>
      <c r="D2773" s="21">
        <v>43.919998168945313</v>
      </c>
      <c r="E2773" s="21">
        <v>45.569999694824219</v>
      </c>
      <c r="F2773" s="16">
        <f>(StockData[[#This Row],[Close]]-E2774)/E2774</f>
        <v>2.1519817783860161E-2</v>
      </c>
      <c r="G2773" s="21">
        <v>41839000</v>
      </c>
      <c r="H2773" s="21">
        <f>IF(ISNUMBER(E2773),MAX($E$2:E2773),"")</f>
        <v>542.07000732421875</v>
      </c>
      <c r="I2773" s="21">
        <f>IF(AND(ISNUMBER(E2773),ISNUMBER(H2773)),E2773/H2773-1,"")</f>
        <v>-0.91593336823823157</v>
      </c>
      <c r="L2773"/>
      <c r="M2773"/>
      <c r="N2773" s="2">
        <v>42279</v>
      </c>
      <c r="O2773" s="21">
        <v>189.77000427246097</v>
      </c>
      <c r="P2773" s="21">
        <v>195.02999877929688</v>
      </c>
      <c r="Q2773" s="21">
        <v>189.1199951171875</v>
      </c>
      <c r="R2773" s="21">
        <v>195</v>
      </c>
      <c r="S2773">
        <v>211003300</v>
      </c>
      <c r="T2773" s="16">
        <f>(SP500_Data[[#This Row],[Close]]-R2774)/R2774</f>
        <v>1.4937776735799392E-2</v>
      </c>
      <c r="U2773" s="21">
        <v>172946000</v>
      </c>
    </row>
    <row r="2774" spans="1:21" x14ac:dyDescent="0.25">
      <c r="A2774" s="2">
        <v>42278</v>
      </c>
      <c r="B2774" s="21">
        <v>44.75</v>
      </c>
      <c r="C2774" s="21">
        <v>44.75</v>
      </c>
      <c r="D2774" s="21">
        <v>43.75</v>
      </c>
      <c r="E2774" s="21">
        <v>44.610000610351563</v>
      </c>
      <c r="F2774" s="16">
        <f>(StockData[[#This Row],[Close]]-E2775)/E2775</f>
        <v>7.9078694552972371E-3</v>
      </c>
      <c r="G2774" s="21">
        <v>28657900</v>
      </c>
      <c r="H2774" s="21">
        <f>IF(ISNUMBER(E2774),MAX($E$2:E2774),"")</f>
        <v>542.07000732421875</v>
      </c>
      <c r="I2774" s="21">
        <f>IF(AND(ISNUMBER(E2774),ISNUMBER(H2774)),E2774/H2774-1,"")</f>
        <v>-0.91770435551201823</v>
      </c>
      <c r="L2774"/>
      <c r="M2774"/>
      <c r="N2774" s="2">
        <v>42278</v>
      </c>
      <c r="O2774" s="21">
        <v>192.08000183105469</v>
      </c>
      <c r="P2774" s="21">
        <v>192.49000549316409</v>
      </c>
      <c r="Q2774" s="21">
        <v>189.82000732421875</v>
      </c>
      <c r="R2774" s="21">
        <v>192.1300048828125</v>
      </c>
      <c r="S2774">
        <v>131079000</v>
      </c>
      <c r="T2774" s="16">
        <f>(SP500_Data[[#This Row],[Close]]-R2775)/R2775</f>
        <v>2.6091947360005808E-3</v>
      </c>
      <c r="U2774" s="21">
        <v>71692700</v>
      </c>
    </row>
    <row r="2775" spans="1:21" x14ac:dyDescent="0.25">
      <c r="A2775" s="2">
        <v>42277</v>
      </c>
      <c r="B2775" s="21">
        <v>43.880001068115234</v>
      </c>
      <c r="C2775" s="21">
        <v>44.299999237060547</v>
      </c>
      <c r="D2775" s="21">
        <v>43.659999847412109</v>
      </c>
      <c r="E2775" s="21">
        <v>44.259998321533203</v>
      </c>
      <c r="F2775" s="16">
        <f>(StockData[[#This Row],[Close]]-E2776)/E2776</f>
        <v>1.8876604989578518E-2</v>
      </c>
      <c r="G2775" s="21">
        <v>34958900</v>
      </c>
      <c r="H2775" s="21">
        <f>IF(ISNUMBER(E2775),MAX($E$2:E2775),"")</f>
        <v>542.07000732421875</v>
      </c>
      <c r="I2775" s="21">
        <f>IF(AND(ISNUMBER(E2775),ISNUMBER(H2775)),E2775/H2775-1,"")</f>
        <v>-0.91835003279371485</v>
      </c>
      <c r="L2775"/>
      <c r="M2775"/>
      <c r="N2775" s="2">
        <v>42277</v>
      </c>
      <c r="O2775" s="21">
        <v>190.3699951171875</v>
      </c>
      <c r="P2775" s="21">
        <v>191.83000183105469</v>
      </c>
      <c r="Q2775" s="21">
        <v>189.44000244140625</v>
      </c>
      <c r="R2775" s="21">
        <v>191.6300048828125</v>
      </c>
      <c r="S2775">
        <v>163452000</v>
      </c>
      <c r="T2775" s="16">
        <f>(SP500_Data[[#This Row],[Close]]-R2776)/R2776</f>
        <v>1.8658355606688562E-2</v>
      </c>
      <c r="U2775" s="21">
        <v>79072600</v>
      </c>
    </row>
    <row r="2776" spans="1:21" x14ac:dyDescent="0.25">
      <c r="A2776" s="2">
        <v>42276</v>
      </c>
      <c r="B2776" s="21">
        <v>43.369998931884766</v>
      </c>
      <c r="C2776" s="21">
        <v>43.569999694824219</v>
      </c>
      <c r="D2776" s="21">
        <v>43.049999237060547</v>
      </c>
      <c r="E2776" s="21">
        <v>43.439998626708984</v>
      </c>
      <c r="F2776" s="16">
        <f>(StockData[[#This Row],[Close]]-E2777)/E2777</f>
        <v>3.4649505199672828E-3</v>
      </c>
      <c r="G2776" s="21">
        <v>32763600</v>
      </c>
      <c r="H2776" s="21">
        <f>IF(ISNUMBER(E2776),MAX($E$2:E2776),"")</f>
        <v>542.07000732421875</v>
      </c>
      <c r="I2776" s="21">
        <f>IF(AND(ISNUMBER(E2776),ISNUMBER(H2776)),E2776/H2776-1,"")</f>
        <v>-0.9198627519697341</v>
      </c>
      <c r="L2776"/>
      <c r="M2776"/>
      <c r="N2776" s="2">
        <v>42276</v>
      </c>
      <c r="O2776" s="21">
        <v>188.27000427246097</v>
      </c>
      <c r="P2776" s="21">
        <v>189.74000549316409</v>
      </c>
      <c r="Q2776" s="21">
        <v>186.92999267578125</v>
      </c>
      <c r="R2776" s="21">
        <v>188.1199951171875</v>
      </c>
      <c r="S2776">
        <v>159045600</v>
      </c>
      <c r="T2776" s="16">
        <f>(SP500_Data[[#This Row],[Close]]-R2777)/R2777</f>
        <v>5.8507852542696273E-4</v>
      </c>
      <c r="U2776" s="21">
        <v>72786500</v>
      </c>
    </row>
    <row r="2777" spans="1:21" x14ac:dyDescent="0.25">
      <c r="A2777" s="2">
        <v>42275</v>
      </c>
      <c r="B2777" s="21">
        <v>43.830001831054688</v>
      </c>
      <c r="C2777" s="21">
        <v>44.090000152587891</v>
      </c>
      <c r="D2777" s="21">
        <v>43.209999084472656</v>
      </c>
      <c r="E2777" s="21">
        <v>43.290000915527344</v>
      </c>
      <c r="F2777" s="16">
        <f>(StockData[[#This Row],[Close]]-E2778)/E2778</f>
        <v>-1.4792847780986017E-2</v>
      </c>
      <c r="G2777" s="21">
        <v>27613800</v>
      </c>
      <c r="H2777" s="21">
        <f>IF(ISNUMBER(E2777),MAX($E$2:E2777),"")</f>
        <v>542.07000732421875</v>
      </c>
      <c r="I2777" s="21">
        <f>IF(AND(ISNUMBER(E2777),ISNUMBER(H2777)),E2777/H2777-1,"")</f>
        <v>-0.9201394647727944</v>
      </c>
      <c r="L2777"/>
      <c r="M2777"/>
      <c r="N2777" s="2">
        <v>42275</v>
      </c>
      <c r="O2777" s="21">
        <v>191.77999877929688</v>
      </c>
      <c r="P2777" s="21">
        <v>191.91000366210935</v>
      </c>
      <c r="Q2777" s="21">
        <v>187.63999938964844</v>
      </c>
      <c r="R2777" s="21">
        <v>188.00999450683591</v>
      </c>
      <c r="S2777">
        <v>178515900</v>
      </c>
      <c r="T2777" s="16">
        <f>(SP500_Data[[#This Row],[Close]]-R2778)/R2778</f>
        <v>-2.5097285162032752E-2</v>
      </c>
      <c r="U2777" s="21">
        <v>89383300</v>
      </c>
    </row>
    <row r="2778" spans="1:21" x14ac:dyDescent="0.25">
      <c r="A2778" s="2">
        <v>42272</v>
      </c>
      <c r="B2778" s="21">
        <v>44.479999542236328</v>
      </c>
      <c r="C2778" s="21">
        <v>44.729999542236328</v>
      </c>
      <c r="D2778" s="21">
        <v>43.759998321533203</v>
      </c>
      <c r="E2778" s="21">
        <v>43.939998626708984</v>
      </c>
      <c r="F2778" s="16">
        <f>(StockData[[#This Row],[Close]]-E2779)/E2779</f>
        <v>6.8318787067003404E-4</v>
      </c>
      <c r="G2778" s="21">
        <v>29384600</v>
      </c>
      <c r="H2778" s="21">
        <f>IF(ISNUMBER(E2778),MAX($E$2:E2778),"")</f>
        <v>542.07000732421875</v>
      </c>
      <c r="I2778" s="21">
        <f>IF(AND(ISNUMBER(E2778),ISNUMBER(H2778)),E2778/H2778-1,"")</f>
        <v>-0.91894036188497707</v>
      </c>
      <c r="L2778"/>
      <c r="M2778"/>
      <c r="N2778" s="2">
        <v>42272</v>
      </c>
      <c r="O2778" s="21">
        <v>194.63999938964844</v>
      </c>
      <c r="P2778" s="21">
        <v>195</v>
      </c>
      <c r="Q2778" s="21">
        <v>191.80999755859375</v>
      </c>
      <c r="R2778" s="21">
        <v>192.8500061035156</v>
      </c>
      <c r="S2778">
        <v>155054800</v>
      </c>
      <c r="T2778" s="16">
        <f>(SP500_Data[[#This Row],[Close]]-R2779)/R2779</f>
        <v>-2.591383854352619E-4</v>
      </c>
      <c r="U2778" s="21">
        <v>172123700</v>
      </c>
    </row>
    <row r="2779" spans="1:21" x14ac:dyDescent="0.25">
      <c r="A2779" s="2">
        <v>42271</v>
      </c>
      <c r="B2779" s="21">
        <v>43.450000762939453</v>
      </c>
      <c r="C2779" s="21">
        <v>44.130001068115234</v>
      </c>
      <c r="D2779" s="21">
        <v>43.270000457763672</v>
      </c>
      <c r="E2779" s="21">
        <v>43.909999847412109</v>
      </c>
      <c r="F2779" s="16">
        <f>(StockData[[#This Row],[Close]]-E2780)/E2780</f>
        <v>9.118057100810878E-4</v>
      </c>
      <c r="G2779" s="21">
        <v>27905600</v>
      </c>
      <c r="H2779" s="21">
        <f>IF(ISNUMBER(E2779),MAX($E$2:E2779),"")</f>
        <v>542.07000732421875</v>
      </c>
      <c r="I2779" s="21">
        <f>IF(AND(ISNUMBER(E2779),ISNUMBER(H2779)),E2779/H2779-1,"")</f>
        <v>-0.9189957030381336</v>
      </c>
      <c r="L2779"/>
      <c r="M2779"/>
      <c r="N2779" s="2">
        <v>42271</v>
      </c>
      <c r="O2779" s="21">
        <v>192.1499938964844</v>
      </c>
      <c r="P2779" s="21">
        <v>193.44999694824219</v>
      </c>
      <c r="Q2779" s="21">
        <v>190.55999755859375</v>
      </c>
      <c r="R2779" s="21">
        <v>192.8999938964844</v>
      </c>
      <c r="S2779">
        <v>159378800</v>
      </c>
      <c r="T2779" s="16">
        <f>(SP500_Data[[#This Row],[Close]]-R2780)/R2780</f>
        <v>-3.615765418193763E-3</v>
      </c>
      <c r="U2779" s="21">
        <v>126081400</v>
      </c>
    </row>
    <row r="2780" spans="1:21" x14ac:dyDescent="0.25">
      <c r="A2780" s="2">
        <v>42270</v>
      </c>
      <c r="B2780" s="21">
        <v>43.930000305175781</v>
      </c>
      <c r="C2780" s="21">
        <v>44.169998168945313</v>
      </c>
      <c r="D2780" s="21">
        <v>43.509998321533203</v>
      </c>
      <c r="E2780" s="21">
        <v>43.869998931884766</v>
      </c>
      <c r="F2780" s="16">
        <f>(StockData[[#This Row],[Close]]-E2781)/E2781</f>
        <v>-6.8343036335555014E-4</v>
      </c>
      <c r="G2780" s="21">
        <v>17145200</v>
      </c>
      <c r="H2780" s="21">
        <f>IF(ISNUMBER(E2780),MAX($E$2:E2780),"")</f>
        <v>542.07000732421875</v>
      </c>
      <c r="I2780" s="21">
        <f>IF(AND(ISNUMBER(E2780),ISNUMBER(H2780)),E2780/H2780-1,"")</f>
        <v>-0.91906949593386089</v>
      </c>
      <c r="L2780"/>
      <c r="M2780"/>
      <c r="N2780" s="2">
        <v>42270</v>
      </c>
      <c r="O2780" s="21">
        <v>194.11000061035156</v>
      </c>
      <c r="P2780" s="21">
        <v>194.66999816894531</v>
      </c>
      <c r="Q2780" s="21">
        <v>192.91000366210935</v>
      </c>
      <c r="R2780" s="21">
        <v>193.6000061035156</v>
      </c>
      <c r="S2780">
        <v>92790600</v>
      </c>
      <c r="T2780" s="16">
        <f>(SP500_Data[[#This Row],[Close]]-R2781)/R2781</f>
        <v>-1.5986671793061522E-3</v>
      </c>
      <c r="U2780" s="21">
        <v>80270700</v>
      </c>
    </row>
    <row r="2781" spans="1:21" x14ac:dyDescent="0.25">
      <c r="A2781" s="2">
        <v>42269</v>
      </c>
      <c r="B2781" s="21">
        <v>43.380001068115234</v>
      </c>
      <c r="C2781" s="21">
        <v>44.049999237060547</v>
      </c>
      <c r="D2781" s="21">
        <v>43.310001373291016</v>
      </c>
      <c r="E2781" s="21">
        <v>43.900001525878906</v>
      </c>
      <c r="F2781" s="16">
        <f>(StockData[[#This Row],[Close]]-E2782)/E2782</f>
        <v>-4.7608043882768503E-3</v>
      </c>
      <c r="G2781" s="21">
        <v>28085900</v>
      </c>
      <c r="H2781" s="21">
        <f>IF(ISNUMBER(E2781),MAX($E$2:E2781),"")</f>
        <v>542.07000732421875</v>
      </c>
      <c r="I2781" s="21">
        <f>IF(AND(ISNUMBER(E2781),ISNUMBER(H2781)),E2781/H2781-1,"")</f>
        <v>-0.91901414774342649</v>
      </c>
      <c r="L2781"/>
      <c r="M2781"/>
      <c r="N2781" s="2">
        <v>42269</v>
      </c>
      <c r="O2781" s="21">
        <v>193.8800048828125</v>
      </c>
      <c r="P2781" s="21">
        <v>194.46000671386719</v>
      </c>
      <c r="Q2781" s="21">
        <v>192.55999755859375</v>
      </c>
      <c r="R2781" s="21">
        <v>193.91000366210935</v>
      </c>
      <c r="S2781">
        <v>153890900</v>
      </c>
      <c r="T2781" s="16">
        <f>(SP500_Data[[#This Row],[Close]]-R2782)/R2782</f>
        <v>-1.2979756513353759E-2</v>
      </c>
      <c r="U2781" s="21">
        <v>117858000</v>
      </c>
    </row>
    <row r="2782" spans="1:21" x14ac:dyDescent="0.25">
      <c r="A2782" s="2">
        <v>42268</v>
      </c>
      <c r="B2782" s="21">
        <v>43.619998931884766</v>
      </c>
      <c r="C2782" s="21">
        <v>44.470001220703125</v>
      </c>
      <c r="D2782" s="21">
        <v>43.599998474121094</v>
      </c>
      <c r="E2782" s="21">
        <v>44.110000610351563</v>
      </c>
      <c r="F2782" s="16">
        <f>(StockData[[#This Row],[Close]]-E2783)/E2783</f>
        <v>1.4489445141397791E-2</v>
      </c>
      <c r="G2782" s="21">
        <v>26177200</v>
      </c>
      <c r="H2782" s="21">
        <f>IF(ISNUMBER(E2782),MAX($E$2:E2782),"")</f>
        <v>542.07000732421875</v>
      </c>
      <c r="I2782" s="21">
        <f>IF(AND(ISNUMBER(E2782),ISNUMBER(H2782)),E2782/H2782-1,"")</f>
        <v>-0.91862674559677526</v>
      </c>
      <c r="L2782"/>
      <c r="M2782"/>
      <c r="N2782" s="2">
        <v>42268</v>
      </c>
      <c r="O2782" s="21">
        <v>196.44000244140625</v>
      </c>
      <c r="P2782" s="21">
        <v>197.67999267578125</v>
      </c>
      <c r="Q2782" s="21">
        <v>195.21000671386719</v>
      </c>
      <c r="R2782" s="21">
        <v>196.46000671386719</v>
      </c>
      <c r="S2782">
        <v>105726200</v>
      </c>
      <c r="T2782" s="16">
        <f>(SP500_Data[[#This Row],[Close]]-R2783)/R2783</f>
        <v>5.1676120818383246E-3</v>
      </c>
      <c r="U2782" s="21">
        <v>116030800</v>
      </c>
    </row>
    <row r="2783" spans="1:21" x14ac:dyDescent="0.25">
      <c r="A2783" s="2">
        <v>42265</v>
      </c>
      <c r="B2783" s="21">
        <v>43.5</v>
      </c>
      <c r="C2783" s="21">
        <v>43.990001678466797</v>
      </c>
      <c r="D2783" s="21">
        <v>43.330001831054688</v>
      </c>
      <c r="E2783" s="21">
        <v>43.479999542236328</v>
      </c>
      <c r="F2783" s="16">
        <f>(StockData[[#This Row],[Close]]-E2784)/E2784</f>
        <v>-1.7401140288444562E-2</v>
      </c>
      <c r="G2783" s="21">
        <v>63143700</v>
      </c>
      <c r="H2783" s="21">
        <f>IF(ISNUMBER(E2783),MAX($E$2:E2783),"")</f>
        <v>542.07000732421875</v>
      </c>
      <c r="I2783" s="21">
        <f>IF(AND(ISNUMBER(E2783),ISNUMBER(H2783)),E2783/H2783-1,"")</f>
        <v>-0.91978895907400682</v>
      </c>
      <c r="L2783"/>
      <c r="M2783"/>
      <c r="N2783" s="2">
        <v>42265</v>
      </c>
      <c r="O2783" s="21">
        <v>195.71000671386719</v>
      </c>
      <c r="P2783" s="21">
        <v>198.67999267578125</v>
      </c>
      <c r="Q2783" s="21">
        <v>194.96000671386719</v>
      </c>
      <c r="R2783" s="21">
        <v>195.44999694824219</v>
      </c>
      <c r="S2783">
        <v>223657500</v>
      </c>
      <c r="T2783" s="16">
        <f>(SP500_Data[[#This Row],[Close]]-R2784)/R2784</f>
        <v>-2.142892340084657E-2</v>
      </c>
      <c r="U2783" s="21">
        <v>85786800</v>
      </c>
    </row>
    <row r="2784" spans="1:21" x14ac:dyDescent="0.25">
      <c r="A2784" s="2">
        <v>42264</v>
      </c>
      <c r="B2784" s="21">
        <v>44.290000915527344</v>
      </c>
      <c r="C2784" s="21">
        <v>45</v>
      </c>
      <c r="D2784" s="21">
        <v>44.080001831054688</v>
      </c>
      <c r="E2784" s="21">
        <v>44.25</v>
      </c>
      <c r="F2784" s="16">
        <f>(StockData[[#This Row],[Close]]-E2785)/E2785</f>
        <v>-1.1286509688857613E-3</v>
      </c>
      <c r="G2784" s="21">
        <v>32768200</v>
      </c>
      <c r="H2784" s="21">
        <f>IF(ISNUMBER(E2784),MAX($E$2:E2784),"")</f>
        <v>542.07000732421875</v>
      </c>
      <c r="I2784" s="21">
        <f>IF(AND(ISNUMBER(E2784),ISNUMBER(H2784)),E2784/H2784-1,"")</f>
        <v>-0.91836847749900774</v>
      </c>
      <c r="L2784"/>
      <c r="M2784"/>
      <c r="N2784" s="2">
        <v>42264</v>
      </c>
      <c r="O2784" s="21">
        <v>200.02000427246097</v>
      </c>
      <c r="P2784" s="21">
        <v>202.88999938964844</v>
      </c>
      <c r="Q2784" s="21">
        <v>199.27999877929688</v>
      </c>
      <c r="R2784" s="21">
        <v>199.72999572753903</v>
      </c>
      <c r="S2784">
        <v>276046600</v>
      </c>
      <c r="T2784" s="16">
        <f>(SP500_Data[[#This Row],[Close]]-R2785)/R2785</f>
        <v>-2.2479616580416569E-3</v>
      </c>
      <c r="U2784" s="21">
        <v>81820800</v>
      </c>
    </row>
    <row r="2785" spans="1:21" x14ac:dyDescent="0.25">
      <c r="A2785" s="2">
        <v>42263</v>
      </c>
      <c r="B2785" s="21">
        <v>43.970001220703125</v>
      </c>
      <c r="C2785" s="21">
        <v>44.380001068115234</v>
      </c>
      <c r="D2785" s="21">
        <v>43.840000152587891</v>
      </c>
      <c r="E2785" s="21">
        <v>44.299999237060547</v>
      </c>
      <c r="F2785" s="16">
        <f>(StockData[[#This Row],[Close]]-E2786)/E2786</f>
        <v>7.2760276979290566E-3</v>
      </c>
      <c r="G2785" s="21">
        <v>23372200</v>
      </c>
      <c r="H2785" s="21">
        <f>IF(ISNUMBER(E2785),MAX($E$2:E2785),"")</f>
        <v>542.07000732421875</v>
      </c>
      <c r="I2785" s="21">
        <f>IF(AND(ISNUMBER(E2785),ISNUMBER(H2785)),E2785/H2785-1,"")</f>
        <v>-0.91827623989798757</v>
      </c>
      <c r="L2785"/>
      <c r="M2785"/>
      <c r="N2785" s="2">
        <v>42263</v>
      </c>
      <c r="O2785" s="21">
        <v>198.82000732421875</v>
      </c>
      <c r="P2785" s="21">
        <v>200.41000366210935</v>
      </c>
      <c r="Q2785" s="21">
        <v>198.41000366210935</v>
      </c>
      <c r="R2785" s="21">
        <v>200.17999267578125</v>
      </c>
      <c r="S2785">
        <v>99581600</v>
      </c>
      <c r="T2785" s="16">
        <f>(SP500_Data[[#This Row],[Close]]-R2786)/R2786</f>
        <v>8.6666628223684341E-3</v>
      </c>
      <c r="U2785" s="21">
        <v>113965700</v>
      </c>
    </row>
    <row r="2786" spans="1:21" x14ac:dyDescent="0.25">
      <c r="A2786" s="2">
        <v>42262</v>
      </c>
      <c r="B2786" s="21">
        <v>43.189998626708984</v>
      </c>
      <c r="C2786" s="21">
        <v>44.290000915527344</v>
      </c>
      <c r="D2786" s="21">
        <v>43.080001831054688</v>
      </c>
      <c r="E2786" s="21">
        <v>43.979999542236328</v>
      </c>
      <c r="F2786" s="16">
        <f>(StockData[[#This Row],[Close]]-E2787)/E2787</f>
        <v>2.1840116326992582E-2</v>
      </c>
      <c r="G2786" s="21">
        <v>28882200</v>
      </c>
      <c r="H2786" s="21">
        <f>IF(ISNUMBER(E2786),MAX($E$2:E2786),"")</f>
        <v>542.07000732421875</v>
      </c>
      <c r="I2786" s="21">
        <f>IF(AND(ISNUMBER(E2786),ISNUMBER(H2786)),E2786/H2786-1,"")</f>
        <v>-0.9188665689892499</v>
      </c>
      <c r="L2786"/>
      <c r="M2786"/>
      <c r="N2786" s="2">
        <v>42262</v>
      </c>
      <c r="O2786" s="21">
        <v>196.61000061035156</v>
      </c>
      <c r="P2786" s="21">
        <v>198.99000549316409</v>
      </c>
      <c r="Q2786" s="21">
        <v>195.96000671386719</v>
      </c>
      <c r="R2786" s="21">
        <v>198.46000671386719</v>
      </c>
      <c r="S2786">
        <v>113806200</v>
      </c>
      <c r="T2786" s="16">
        <f>(SP500_Data[[#This Row],[Close]]-R2787)/R2787</f>
        <v>1.2499424905324578E-2</v>
      </c>
      <c r="U2786" s="21">
        <v>103266900</v>
      </c>
    </row>
    <row r="2787" spans="1:21" x14ac:dyDescent="0.25">
      <c r="A2787" s="2">
        <v>42261</v>
      </c>
      <c r="B2787" s="21">
        <v>43.430000305175781</v>
      </c>
      <c r="C2787" s="21">
        <v>43.439998626708984</v>
      </c>
      <c r="D2787" s="21">
        <v>42.860000610351563</v>
      </c>
      <c r="E2787" s="21">
        <v>43.040000915527344</v>
      </c>
      <c r="F2787" s="16">
        <f>(StockData[[#This Row],[Close]]-E2788)/E2788</f>
        <v>-1.0119563738301588E-2</v>
      </c>
      <c r="G2787" s="21">
        <v>23656000</v>
      </c>
      <c r="H2787" s="21">
        <f>IF(ISNUMBER(E2787),MAX($E$2:E2787),"")</f>
        <v>542.07000732421875</v>
      </c>
      <c r="I2787" s="21">
        <f>IF(AND(ISNUMBER(E2787),ISNUMBER(H2787)),E2787/H2787-1,"")</f>
        <v>-0.92060065981517292</v>
      </c>
      <c r="L2787"/>
      <c r="M2787"/>
      <c r="N2787" s="2">
        <v>42261</v>
      </c>
      <c r="O2787" s="21">
        <v>196.94999694824219</v>
      </c>
      <c r="P2787" s="21">
        <v>197.00999450683591</v>
      </c>
      <c r="Q2787" s="21">
        <v>195.42999267578125</v>
      </c>
      <c r="R2787" s="21">
        <v>196.00999450683591</v>
      </c>
      <c r="S2787">
        <v>79452000</v>
      </c>
      <c r="T2787" s="16">
        <f>(SP500_Data[[#This Row],[Close]]-R2788)/R2788</f>
        <v>-3.7105365759153987E-3</v>
      </c>
      <c r="U2787" s="21">
        <v>91304400</v>
      </c>
    </row>
    <row r="2788" spans="1:21" x14ac:dyDescent="0.25">
      <c r="A2788" s="2">
        <v>42258</v>
      </c>
      <c r="B2788" s="21">
        <v>43.139999389648438</v>
      </c>
      <c r="C2788" s="21">
        <v>43.590000152587891</v>
      </c>
      <c r="D2788" s="21">
        <v>42.939998626708984</v>
      </c>
      <c r="E2788" s="21">
        <v>43.479999542236328</v>
      </c>
      <c r="F2788" s="16">
        <f>(StockData[[#This Row],[Close]]-E2789)/E2789</f>
        <v>4.3889725731291289E-3</v>
      </c>
      <c r="G2788" s="21">
        <v>27132500</v>
      </c>
      <c r="H2788" s="21">
        <f>IF(ISNUMBER(E2788),MAX($E$2:E2788),"")</f>
        <v>542.07000732421875</v>
      </c>
      <c r="I2788" s="21">
        <f>IF(AND(ISNUMBER(E2788),ISNUMBER(H2788)),E2788/H2788-1,"")</f>
        <v>-0.91978895907400682</v>
      </c>
      <c r="L2788"/>
      <c r="M2788"/>
      <c r="N2788" s="2">
        <v>42258</v>
      </c>
      <c r="O2788" s="21">
        <v>195.3800048828125</v>
      </c>
      <c r="P2788" s="21">
        <v>196.82000732421875</v>
      </c>
      <c r="Q2788" s="21">
        <v>194.52999877929688</v>
      </c>
      <c r="R2788" s="21">
        <v>196.74000549316409</v>
      </c>
      <c r="S2788">
        <v>119691200</v>
      </c>
      <c r="T2788" s="16">
        <f>(SP500_Data[[#This Row],[Close]]-R2789)/R2789</f>
        <v>4.5442908445868999E-3</v>
      </c>
      <c r="U2788" s="21">
        <v>105791300</v>
      </c>
    </row>
    <row r="2789" spans="1:21" x14ac:dyDescent="0.25">
      <c r="A2789" s="2">
        <v>42257</v>
      </c>
      <c r="B2789" s="21">
        <v>43.119998931884766</v>
      </c>
      <c r="C2789" s="21">
        <v>43.790000915527344</v>
      </c>
      <c r="D2789" s="21">
        <v>42.75</v>
      </c>
      <c r="E2789" s="21">
        <v>43.290000915527344</v>
      </c>
      <c r="F2789" s="16">
        <f>(StockData[[#This Row],[Close]]-E2790)/E2790</f>
        <v>5.107992158392396E-3</v>
      </c>
      <c r="G2789" s="21">
        <v>31366600</v>
      </c>
      <c r="H2789" s="21">
        <f>IF(ISNUMBER(E2789),MAX($E$2:E2789),"")</f>
        <v>542.07000732421875</v>
      </c>
      <c r="I2789" s="21">
        <f>IF(AND(ISNUMBER(E2789),ISNUMBER(H2789)),E2789/H2789-1,"")</f>
        <v>-0.9201394647727944</v>
      </c>
      <c r="L2789"/>
      <c r="M2789"/>
      <c r="N2789" s="2">
        <v>42257</v>
      </c>
      <c r="O2789" s="21">
        <v>194.55999755859375</v>
      </c>
      <c r="P2789" s="21">
        <v>197.22000122070313</v>
      </c>
      <c r="Q2789" s="21">
        <v>194.25</v>
      </c>
      <c r="R2789" s="21">
        <v>195.8500061035156</v>
      </c>
      <c r="S2789">
        <v>158611100</v>
      </c>
      <c r="T2789" s="16">
        <f>(SP500_Data[[#This Row],[Close]]-R2790)/R2790</f>
        <v>5.4418237790362246E-3</v>
      </c>
      <c r="U2789" s="21">
        <v>123544800</v>
      </c>
    </row>
    <row r="2790" spans="1:21" x14ac:dyDescent="0.25">
      <c r="A2790" s="2">
        <v>42256</v>
      </c>
      <c r="B2790" s="21">
        <v>44.209999084472656</v>
      </c>
      <c r="C2790" s="21">
        <v>44.400001525878906</v>
      </c>
      <c r="D2790" s="21">
        <v>42.909999847412109</v>
      </c>
      <c r="E2790" s="21">
        <v>43.069999694824219</v>
      </c>
      <c r="F2790" s="16">
        <f>(StockData[[#This Row],[Close]]-E2791)/E2791</f>
        <v>-1.8683064621268088E-2</v>
      </c>
      <c r="G2790" s="21">
        <v>33469500</v>
      </c>
      <c r="H2790" s="21">
        <f>IF(ISNUMBER(E2790),MAX($E$2:E2790),"")</f>
        <v>542.07000732421875</v>
      </c>
      <c r="I2790" s="21">
        <f>IF(AND(ISNUMBER(E2790),ISNUMBER(H2790)),E2790/H2790-1,"")</f>
        <v>-0.92054531866201639</v>
      </c>
      <c r="L2790"/>
      <c r="M2790"/>
      <c r="N2790" s="2">
        <v>42256</v>
      </c>
      <c r="O2790" s="21">
        <v>199.32000732421875</v>
      </c>
      <c r="P2790" s="21">
        <v>199.47000122070313</v>
      </c>
      <c r="Q2790" s="21">
        <v>194.3500061035156</v>
      </c>
      <c r="R2790" s="21">
        <v>194.78999328613281</v>
      </c>
      <c r="S2790">
        <v>149347700</v>
      </c>
      <c r="T2790" s="16">
        <f>(SP500_Data[[#This Row],[Close]]-R2791)/R2791</f>
        <v>-1.337182539424916E-2</v>
      </c>
      <c r="U2790" s="21">
        <v>132361100</v>
      </c>
    </row>
    <row r="2791" spans="1:21" x14ac:dyDescent="0.25">
      <c r="A2791" s="2">
        <v>42255</v>
      </c>
      <c r="B2791" s="21">
        <v>43.299999237060547</v>
      </c>
      <c r="C2791" s="21">
        <v>44</v>
      </c>
      <c r="D2791" s="21">
        <v>43.200000762939453</v>
      </c>
      <c r="E2791" s="21">
        <v>43.889999389648438</v>
      </c>
      <c r="F2791" s="16">
        <f>(StockData[[#This Row],[Close]]-E2792)/E2792</f>
        <v>3.0039867659281738E-2</v>
      </c>
      <c r="G2791" s="21">
        <v>32469800</v>
      </c>
      <c r="H2791" s="21">
        <f>IF(ISNUMBER(E2791),MAX($E$2:E2791),"")</f>
        <v>542.07000732421875</v>
      </c>
      <c r="I2791" s="21">
        <f>IF(AND(ISNUMBER(E2791),ISNUMBER(H2791)),E2791/H2791-1,"")</f>
        <v>-0.91903259948599725</v>
      </c>
      <c r="L2791"/>
      <c r="M2791"/>
      <c r="N2791" s="2">
        <v>42255</v>
      </c>
      <c r="O2791" s="21">
        <v>195.94000244140625</v>
      </c>
      <c r="P2791" s="21">
        <v>197.61000061035156</v>
      </c>
      <c r="Q2791" s="21">
        <v>195.16999816894531</v>
      </c>
      <c r="R2791" s="21">
        <v>197.42999267578125</v>
      </c>
      <c r="S2791">
        <v>116025700</v>
      </c>
      <c r="T2791" s="16">
        <f>(SP500_Data[[#This Row],[Close]]-R2792)/R2792</f>
        <v>2.5131088996954112E-2</v>
      </c>
      <c r="U2791" s="21">
        <v>117755000</v>
      </c>
    </row>
    <row r="2792" spans="1:21" x14ac:dyDescent="0.25">
      <c r="A2792" s="2">
        <v>42251</v>
      </c>
      <c r="B2792" s="21">
        <v>42.810001373291016</v>
      </c>
      <c r="C2792" s="21">
        <v>43.040000915527344</v>
      </c>
      <c r="D2792" s="21">
        <v>42.200000762939453</v>
      </c>
      <c r="E2792" s="21">
        <v>42.610000610351563</v>
      </c>
      <c r="F2792" s="16">
        <f>(StockData[[#This Row],[Close]]-E2793)/E2793</f>
        <v>-2.0459756083872127E-2</v>
      </c>
      <c r="G2792" s="21">
        <v>37138800</v>
      </c>
      <c r="H2792" s="21">
        <f>IF(ISNUMBER(E2792),MAX($E$2:E2792),"")</f>
        <v>542.07000732421875</v>
      </c>
      <c r="I2792" s="21">
        <f>IF(AND(ISNUMBER(E2792),ISNUMBER(H2792)),E2792/H2792-1,"")</f>
        <v>-0.92139391585104613</v>
      </c>
      <c r="L2792"/>
      <c r="M2792"/>
      <c r="N2792" s="2">
        <v>42251</v>
      </c>
      <c r="O2792" s="21">
        <v>192.8500061035156</v>
      </c>
      <c r="P2792" s="21">
        <v>193.86000061035156</v>
      </c>
      <c r="Q2792" s="21">
        <v>191.61000061035156</v>
      </c>
      <c r="R2792" s="21">
        <v>192.58999633789065</v>
      </c>
      <c r="S2792">
        <v>207081000</v>
      </c>
      <c r="T2792" s="16">
        <f>(SP500_Data[[#This Row],[Close]]-R2793)/R2793</f>
        <v>-1.5136827755935703E-2</v>
      </c>
      <c r="U2792" s="21">
        <v>90509100</v>
      </c>
    </row>
    <row r="2793" spans="1:21" x14ac:dyDescent="0.25">
      <c r="A2793" s="2">
        <v>42250</v>
      </c>
      <c r="B2793" s="21">
        <v>43.409999847412109</v>
      </c>
      <c r="C2793" s="21">
        <v>43.979999542236328</v>
      </c>
      <c r="D2793" s="21">
        <v>43.279998779296875</v>
      </c>
      <c r="E2793" s="21">
        <v>43.5</v>
      </c>
      <c r="F2793" s="16">
        <f>(StockData[[#This Row],[Close]]-E2794)/E2794</f>
        <v>3.228768165999857E-3</v>
      </c>
      <c r="G2793" s="21">
        <v>28285200</v>
      </c>
      <c r="H2793" s="21">
        <f>IF(ISNUMBER(E2793),MAX($E$2:E2793),"")</f>
        <v>542.07000732421875</v>
      </c>
      <c r="I2793" s="21">
        <f>IF(AND(ISNUMBER(E2793),ISNUMBER(H2793)),E2793/H2793-1,"")</f>
        <v>-0.91975206262614317</v>
      </c>
      <c r="L2793"/>
      <c r="M2793"/>
      <c r="N2793" s="2">
        <v>42250</v>
      </c>
      <c r="O2793" s="21">
        <v>196.25999450683591</v>
      </c>
      <c r="P2793" s="21">
        <v>198.05000305175781</v>
      </c>
      <c r="Q2793" s="21">
        <v>194.96000671386719</v>
      </c>
      <c r="R2793" s="21">
        <v>195.55000305175781</v>
      </c>
      <c r="S2793">
        <v>152087800</v>
      </c>
      <c r="T2793" s="16">
        <f>(SP500_Data[[#This Row],[Close]]-R2794)/R2794</f>
        <v>7.1643921511072711E-4</v>
      </c>
      <c r="U2793" s="21">
        <v>88667900</v>
      </c>
    </row>
    <row r="2794" spans="1:21" x14ac:dyDescent="0.25">
      <c r="A2794" s="2">
        <v>42249</v>
      </c>
      <c r="B2794" s="21">
        <v>42.360000610351563</v>
      </c>
      <c r="C2794" s="21">
        <v>43.380001068115234</v>
      </c>
      <c r="D2794" s="21">
        <v>41.880001068115234</v>
      </c>
      <c r="E2794" s="21">
        <v>43.360000610351563</v>
      </c>
      <c r="F2794" s="16">
        <f>(StockData[[#This Row],[Close]]-E2795)/E2795</f>
        <v>3.6824508052732942E-2</v>
      </c>
      <c r="G2794" s="21">
        <v>37671500</v>
      </c>
      <c r="H2794" s="21">
        <f>IF(ISNUMBER(E2794),MAX($E$2:E2794),"")</f>
        <v>542.07000732421875</v>
      </c>
      <c r="I2794" s="21">
        <f>IF(AND(ISNUMBER(E2794),ISNUMBER(H2794)),E2794/H2794-1,"")</f>
        <v>-0.9200103307239107</v>
      </c>
      <c r="L2794"/>
      <c r="M2794"/>
      <c r="N2794" s="2">
        <v>42249</v>
      </c>
      <c r="O2794" s="21">
        <v>194.6199951171875</v>
      </c>
      <c r="P2794" s="21">
        <v>195.46000671386719</v>
      </c>
      <c r="Q2794" s="21">
        <v>192.41999816894531</v>
      </c>
      <c r="R2794" s="21">
        <v>195.41000366210935</v>
      </c>
      <c r="S2794">
        <v>160269300</v>
      </c>
      <c r="T2794" s="16">
        <f>(SP500_Data[[#This Row],[Close]]-R2795)/R2795</f>
        <v>1.8981067469116708E-2</v>
      </c>
      <c r="U2794" s="21">
        <v>77965000</v>
      </c>
    </row>
    <row r="2795" spans="1:21" x14ac:dyDescent="0.25">
      <c r="A2795" s="2">
        <v>42248</v>
      </c>
      <c r="B2795" s="21">
        <v>42.169998168945313</v>
      </c>
      <c r="C2795" s="21">
        <v>42.590000152587891</v>
      </c>
      <c r="D2795" s="21">
        <v>41.659999847412109</v>
      </c>
      <c r="E2795" s="21">
        <v>41.819999694824219</v>
      </c>
      <c r="F2795" s="16">
        <f>(StockData[[#This Row],[Close]]-E2796)/E2796</f>
        <v>-3.9062517119900088E-2</v>
      </c>
      <c r="G2795" s="21">
        <v>49688900</v>
      </c>
      <c r="H2795" s="21">
        <f>IF(ISNUMBER(E2795),MAX($E$2:E2795),"")</f>
        <v>542.07000732421875</v>
      </c>
      <c r="I2795" s="21">
        <f>IF(AND(ISNUMBER(E2795),ISNUMBER(H2795)),E2795/H2795-1,"")</f>
        <v>-0.92285129387390885</v>
      </c>
      <c r="L2795"/>
      <c r="M2795"/>
      <c r="N2795" s="2">
        <v>42248</v>
      </c>
      <c r="O2795" s="21">
        <v>193.1199951171875</v>
      </c>
      <c r="P2795" s="21">
        <v>194.77000427246097</v>
      </c>
      <c r="Q2795" s="21">
        <v>190.72999572753903</v>
      </c>
      <c r="R2795" s="21">
        <v>191.77000427246097</v>
      </c>
      <c r="S2795">
        <v>256000400</v>
      </c>
      <c r="T2795" s="16">
        <f>(SP500_Data[[#This Row],[Close]]-R2796)/R2796</f>
        <v>-2.9847695407179183E-2</v>
      </c>
      <c r="U2795" s="21">
        <v>70446800</v>
      </c>
    </row>
    <row r="2796" spans="1:21" x14ac:dyDescent="0.25">
      <c r="A2796" s="2">
        <v>42247</v>
      </c>
      <c r="B2796" s="21">
        <v>43.560001373291016</v>
      </c>
      <c r="C2796" s="21">
        <v>43.930000305175781</v>
      </c>
      <c r="D2796" s="21">
        <v>43.099998474121094</v>
      </c>
      <c r="E2796" s="21">
        <v>43.520000457763672</v>
      </c>
      <c r="F2796" s="16">
        <f>(StockData[[#This Row],[Close]]-E2797)/E2797</f>
        <v>-9.3330262819006551E-3</v>
      </c>
      <c r="G2796" s="21">
        <v>34441700</v>
      </c>
      <c r="H2796" s="21">
        <f>IF(ISNUMBER(E2796),MAX($E$2:E2796),"")</f>
        <v>542.07000732421875</v>
      </c>
      <c r="I2796" s="21">
        <f>IF(AND(ISNUMBER(E2796),ISNUMBER(H2796)),E2796/H2796-1,"")</f>
        <v>-0.91971516617827964</v>
      </c>
      <c r="L2796"/>
      <c r="M2796"/>
      <c r="N2796" s="2">
        <v>42247</v>
      </c>
      <c r="O2796" s="21">
        <v>198.11000061035156</v>
      </c>
      <c r="P2796" s="21">
        <v>199.1300048828125</v>
      </c>
      <c r="Q2796" s="21">
        <v>197.00999450683591</v>
      </c>
      <c r="R2796" s="21">
        <v>197.66999816894531</v>
      </c>
      <c r="S2796">
        <v>163298800</v>
      </c>
      <c r="T2796" s="16">
        <f>(SP500_Data[[#This Row],[Close]]-R2797)/R2797</f>
        <v>-8.0790878172106086E-3</v>
      </c>
      <c r="U2796" s="21">
        <v>89030000</v>
      </c>
    </row>
    <row r="2797" spans="1:21" x14ac:dyDescent="0.25">
      <c r="A2797" s="2">
        <v>42244</v>
      </c>
      <c r="B2797" s="21">
        <v>43.400001525878906</v>
      </c>
      <c r="C2797" s="21">
        <v>44.150001525878906</v>
      </c>
      <c r="D2797" s="21">
        <v>43.389999389648438</v>
      </c>
      <c r="E2797" s="21">
        <v>43.930000305175781</v>
      </c>
      <c r="F2797" s="16">
        <f>(StockData[[#This Row],[Close]]-E2798)/E2798</f>
        <v>6.8334346820445599E-4</v>
      </c>
      <c r="G2797" s="21">
        <v>28246700</v>
      </c>
      <c r="H2797" s="21">
        <f>IF(ISNUMBER(E2797),MAX($E$2:E2797),"")</f>
        <v>542.07000732421875</v>
      </c>
      <c r="I2797" s="21">
        <f>IF(AND(ISNUMBER(E2797),ISNUMBER(H2797)),E2797/H2797-1,"")</f>
        <v>-0.91895880659026996</v>
      </c>
      <c r="L2797"/>
      <c r="M2797"/>
      <c r="N2797" s="2">
        <v>42244</v>
      </c>
      <c r="O2797" s="21">
        <v>198.5</v>
      </c>
      <c r="P2797" s="21">
        <v>199.83999633789065</v>
      </c>
      <c r="Q2797" s="21">
        <v>197.91999816894531</v>
      </c>
      <c r="R2797" s="21">
        <v>199.27999877929688</v>
      </c>
      <c r="S2797">
        <v>160414400</v>
      </c>
      <c r="T2797" s="16">
        <f>(SP500_Data[[#This Row],[Close]]-R2798)/R2798</f>
        <v>5.0155601051945753E-5</v>
      </c>
      <c r="U2797" s="21">
        <v>106683300</v>
      </c>
    </row>
    <row r="2798" spans="1:21" x14ac:dyDescent="0.25">
      <c r="A2798" s="2">
        <v>42243</v>
      </c>
      <c r="B2798" s="21">
        <v>43.229999542236328</v>
      </c>
      <c r="C2798" s="21">
        <v>43.950000762939453</v>
      </c>
      <c r="D2798" s="21">
        <v>42.930000305175781</v>
      </c>
      <c r="E2798" s="21">
        <v>43.900001525878906</v>
      </c>
      <c r="F2798" s="16">
        <f>(StockData[[#This Row],[Close]]-E2799)/E2799</f>
        <v>2.7862385083470508E-2</v>
      </c>
      <c r="G2798" s="21">
        <v>50943200</v>
      </c>
      <c r="H2798" s="21">
        <f>IF(ISNUMBER(E2798),MAX($E$2:E2798),"")</f>
        <v>542.07000732421875</v>
      </c>
      <c r="I2798" s="21">
        <f>IF(AND(ISNUMBER(E2798),ISNUMBER(H2798)),E2798/H2798-1,"")</f>
        <v>-0.91901414774342649</v>
      </c>
      <c r="L2798"/>
      <c r="M2798"/>
      <c r="N2798" s="2">
        <v>42243</v>
      </c>
      <c r="O2798" s="21">
        <v>197.02000427246097</v>
      </c>
      <c r="P2798" s="21">
        <v>199.41999816894531</v>
      </c>
      <c r="Q2798" s="21">
        <v>195.21000671386719</v>
      </c>
      <c r="R2798" s="21">
        <v>199.27000427246097</v>
      </c>
      <c r="S2798">
        <v>274143900</v>
      </c>
      <c r="T2798" s="16">
        <f>(SP500_Data[[#This Row],[Close]]-R2799)/R2799</f>
        <v>2.4735150635221959E-2</v>
      </c>
      <c r="U2798" s="21">
        <v>97914100</v>
      </c>
    </row>
    <row r="2799" spans="1:21" x14ac:dyDescent="0.25">
      <c r="A2799" s="2">
        <v>42242</v>
      </c>
      <c r="B2799" s="21">
        <v>42.009998321533203</v>
      </c>
      <c r="C2799" s="21">
        <v>42.840000152587891</v>
      </c>
      <c r="D2799" s="21">
        <v>41.060001373291016</v>
      </c>
      <c r="E2799" s="21">
        <v>42.709999084472656</v>
      </c>
      <c r="F2799" s="16">
        <f>(StockData[[#This Row],[Close]]-E2800)/E2800</f>
        <v>5.5349587254858341E-2</v>
      </c>
      <c r="G2799" s="21">
        <v>63408000</v>
      </c>
      <c r="H2799" s="21">
        <f>IF(ISNUMBER(E2799),MAX($E$2:E2799),"")</f>
        <v>542.07000732421875</v>
      </c>
      <c r="I2799" s="21">
        <f>IF(AND(ISNUMBER(E2799),ISNUMBER(H2799)),E2799/H2799-1,"")</f>
        <v>-0.9212094406490059</v>
      </c>
      <c r="L2799"/>
      <c r="M2799"/>
      <c r="N2799" s="2">
        <v>42242</v>
      </c>
      <c r="O2799" s="21">
        <v>192.08000183105469</v>
      </c>
      <c r="P2799" s="21">
        <v>194.78999328613281</v>
      </c>
      <c r="Q2799" s="21">
        <v>188.3699951171875</v>
      </c>
      <c r="R2799" s="21">
        <v>194.46000671386719</v>
      </c>
      <c r="S2799">
        <v>339257000</v>
      </c>
      <c r="T2799" s="16">
        <f>(SP500_Data[[#This Row],[Close]]-R2800)/R2800</f>
        <v>3.839377517685863E-2</v>
      </c>
      <c r="U2799" s="21">
        <v>81709600</v>
      </c>
    </row>
    <row r="2800" spans="1:21" x14ac:dyDescent="0.25">
      <c r="A2800" s="2">
        <v>42241</v>
      </c>
      <c r="B2800" s="21">
        <v>42.569999694824219</v>
      </c>
      <c r="C2800" s="21">
        <v>43.240001678466797</v>
      </c>
      <c r="D2800" s="21">
        <v>40.389999389648438</v>
      </c>
      <c r="E2800" s="21">
        <v>40.470001220703125</v>
      </c>
      <c r="F2800" s="16">
        <f>(StockData[[#This Row],[Close]]-E2801)/E2801</f>
        <v>-2.9030687994558383E-2</v>
      </c>
      <c r="G2800" s="21">
        <v>70616600</v>
      </c>
      <c r="H2800" s="21">
        <f>IF(ISNUMBER(E2800),MAX($E$2:E2800),"")</f>
        <v>542.07000732421875</v>
      </c>
      <c r="I2800" s="21">
        <f>IF(AND(ISNUMBER(E2800),ISNUMBER(H2800)),E2800/H2800-1,"")</f>
        <v>-0.92534174428784155</v>
      </c>
      <c r="L2800"/>
      <c r="M2800"/>
      <c r="N2800" s="2">
        <v>42241</v>
      </c>
      <c r="O2800" s="21">
        <v>195.42999267578125</v>
      </c>
      <c r="P2800" s="21">
        <v>195.44999694824219</v>
      </c>
      <c r="Q2800" s="21">
        <v>186.91999816894531</v>
      </c>
      <c r="R2800" s="21">
        <v>187.27000427246097</v>
      </c>
      <c r="S2800">
        <v>369833100</v>
      </c>
      <c r="T2800" s="16">
        <f>(SP500_Data[[#This Row],[Close]]-R2801)/R2801</f>
        <v>-1.1767787480417066E-2</v>
      </c>
      <c r="U2800" s="21">
        <v>106069400</v>
      </c>
    </row>
    <row r="2801" spans="1:21" x14ac:dyDescent="0.25">
      <c r="A2801" s="2">
        <v>42240</v>
      </c>
      <c r="B2801" s="21">
        <v>40.450000762939453</v>
      </c>
      <c r="C2801" s="21">
        <v>42.689998626708984</v>
      </c>
      <c r="D2801" s="21">
        <v>39.720001220703125</v>
      </c>
      <c r="E2801" s="21">
        <v>41.680000305175781</v>
      </c>
      <c r="F2801" s="16">
        <f>(StockData[[#This Row],[Close]]-E2802)/E2802</f>
        <v>-3.2273029939572428E-2</v>
      </c>
      <c r="G2801" s="21">
        <v>88753700</v>
      </c>
      <c r="H2801" s="21">
        <f>IF(ISNUMBER(E2801),MAX($E$2:E2801),"")</f>
        <v>542.07000732421875</v>
      </c>
      <c r="I2801" s="21">
        <f>IF(AND(ISNUMBER(E2801),ISNUMBER(H2801)),E2801/H2801-1,"")</f>
        <v>-0.92310956197167637</v>
      </c>
      <c r="L2801"/>
      <c r="M2801"/>
      <c r="N2801" s="2">
        <v>42240</v>
      </c>
      <c r="O2801" s="21">
        <v>187.49000549316409</v>
      </c>
      <c r="P2801" s="21">
        <v>197.47999572753903</v>
      </c>
      <c r="Q2801" s="21">
        <v>182.3999938964844</v>
      </c>
      <c r="R2801" s="21">
        <v>189.5</v>
      </c>
      <c r="S2801">
        <v>507244300</v>
      </c>
      <c r="T2801" s="16">
        <f>(SP500_Data[[#This Row],[Close]]-R2802)/R2802</f>
        <v>-4.210686829072794E-2</v>
      </c>
      <c r="U2801" s="21">
        <v>129456900</v>
      </c>
    </row>
    <row r="2802" spans="1:21" x14ac:dyDescent="0.25">
      <c r="A2802" s="2">
        <v>42237</v>
      </c>
      <c r="B2802" s="21">
        <v>45.299999237060547</v>
      </c>
      <c r="C2802" s="21">
        <v>45.479999542236328</v>
      </c>
      <c r="D2802" s="21">
        <v>43.069999694824219</v>
      </c>
      <c r="E2802" s="21">
        <v>43.069999694824219</v>
      </c>
      <c r="F2802" s="16">
        <f>(StockData[[#This Row],[Close]]-E2803)/E2803</f>
        <v>-5.6723612817416273E-2</v>
      </c>
      <c r="G2802" s="21">
        <v>70053100</v>
      </c>
      <c r="H2802" s="21">
        <f>IF(ISNUMBER(E2802),MAX($E$2:E2802),"")</f>
        <v>542.07000732421875</v>
      </c>
      <c r="I2802" s="21">
        <f>IF(AND(ISNUMBER(E2802),ISNUMBER(H2802)),E2802/H2802-1,"")</f>
        <v>-0.92054531866201639</v>
      </c>
      <c r="L2802"/>
      <c r="M2802"/>
      <c r="N2802" s="2">
        <v>42237</v>
      </c>
      <c r="O2802" s="21">
        <v>201.72999572753903</v>
      </c>
      <c r="P2802" s="21">
        <v>203.94000244140625</v>
      </c>
      <c r="Q2802" s="21">
        <v>197.52000427246097</v>
      </c>
      <c r="R2802" s="21">
        <v>197.83000183105469</v>
      </c>
      <c r="S2802">
        <v>346588500</v>
      </c>
      <c r="T2802" s="16">
        <f>(SP500_Data[[#This Row],[Close]]-R2803)/R2803</f>
        <v>-3.0102462876414507E-2</v>
      </c>
      <c r="U2802" s="21">
        <v>144113100</v>
      </c>
    </row>
    <row r="2803" spans="1:21" x14ac:dyDescent="0.25">
      <c r="A2803" s="2">
        <v>42236</v>
      </c>
      <c r="B2803" s="21">
        <v>46.069999694824219</v>
      </c>
      <c r="C2803" s="21">
        <v>46.470001220703125</v>
      </c>
      <c r="D2803" s="21">
        <v>45.659999847412109</v>
      </c>
      <c r="E2803" s="21">
        <v>45.659999847412109</v>
      </c>
      <c r="F2803" s="16">
        <f>(StockData[[#This Row],[Close]]-E2804)/E2804</f>
        <v>-2.0381908399470575E-2</v>
      </c>
      <c r="G2803" s="21">
        <v>36238200</v>
      </c>
      <c r="H2803" s="21">
        <f>IF(ISNUMBER(E2803),MAX($E$2:E2803),"")</f>
        <v>542.07000732421875</v>
      </c>
      <c r="I2803" s="21">
        <f>IF(AND(ISNUMBER(E2803),ISNUMBER(H2803)),E2803/H2803-1,"")</f>
        <v>-0.91576733774148422</v>
      </c>
      <c r="L2803"/>
      <c r="M2803"/>
      <c r="N2803" s="2">
        <v>42236</v>
      </c>
      <c r="O2803" s="21">
        <v>206.50999450683591</v>
      </c>
      <c r="P2803" s="21">
        <v>208.28999328613281</v>
      </c>
      <c r="Q2803" s="21">
        <v>203.8999938964844</v>
      </c>
      <c r="R2803" s="21">
        <v>203.97000122070313</v>
      </c>
      <c r="S2803">
        <v>194327900</v>
      </c>
      <c r="T2803" s="16">
        <f>(SP500_Data[[#This Row],[Close]]-R2804)/R2804</f>
        <v>-2.08813649701226E-2</v>
      </c>
      <c r="U2803" s="21">
        <v>164020100</v>
      </c>
    </row>
    <row r="2804" spans="1:21" x14ac:dyDescent="0.25">
      <c r="A2804" s="2">
        <v>42235</v>
      </c>
      <c r="B2804" s="21">
        <v>46.779998779296875</v>
      </c>
      <c r="C2804" s="21">
        <v>47.080001831054688</v>
      </c>
      <c r="D2804" s="21">
        <v>46.299999237060547</v>
      </c>
      <c r="E2804" s="21">
        <v>46.610000610351563</v>
      </c>
      <c r="F2804" s="16">
        <f>(StockData[[#This Row],[Close]]-E2805)/E2805</f>
        <v>-1.3962340618164948E-2</v>
      </c>
      <c r="G2804" s="21">
        <v>31485500</v>
      </c>
      <c r="H2804" s="21">
        <f>IF(ISNUMBER(E2804),MAX($E$2:E2804),"")</f>
        <v>542.07000732421875</v>
      </c>
      <c r="I2804" s="21">
        <f>IF(AND(ISNUMBER(E2804),ISNUMBER(H2804)),E2804/H2804-1,"")</f>
        <v>-0.91401479517299034</v>
      </c>
      <c r="L2804"/>
      <c r="M2804"/>
      <c r="N2804" s="2">
        <v>42235</v>
      </c>
      <c r="O2804" s="21">
        <v>209.08999633789065</v>
      </c>
      <c r="P2804" s="21">
        <v>210.00999450683591</v>
      </c>
      <c r="Q2804" s="21">
        <v>207.3500061035156</v>
      </c>
      <c r="R2804" s="21">
        <v>208.32000732421875</v>
      </c>
      <c r="S2804">
        <v>172946000</v>
      </c>
      <c r="T2804" s="16">
        <f>(SP500_Data[[#This Row],[Close]]-R2805)/R2805</f>
        <v>-7.9054597442425583E-3</v>
      </c>
      <c r="U2804" s="21">
        <v>173820200</v>
      </c>
    </row>
    <row r="2805" spans="1:21" x14ac:dyDescent="0.25">
      <c r="A2805" s="2">
        <v>42234</v>
      </c>
      <c r="B2805" s="21">
        <v>46.840000152587891</v>
      </c>
      <c r="C2805" s="21">
        <v>47.430000305175781</v>
      </c>
      <c r="D2805" s="21">
        <v>46.700000762939453</v>
      </c>
      <c r="E2805" s="21">
        <v>47.270000457763672</v>
      </c>
      <c r="F2805" s="16">
        <f>(StockData[[#This Row],[Close]]-E2806)/E2806</f>
        <v>-1.0566195558537948E-3</v>
      </c>
      <c r="G2805" s="21">
        <v>23574100</v>
      </c>
      <c r="H2805" s="21">
        <f>IF(ISNUMBER(E2805),MAX($E$2:E2805),"")</f>
        <v>542.07000732421875</v>
      </c>
      <c r="I2805" s="21">
        <f>IF(AND(ISNUMBER(E2805),ISNUMBER(H2805)),E2805/H2805-1,"")</f>
        <v>-0.91279724054260225</v>
      </c>
      <c r="L2805"/>
      <c r="M2805"/>
      <c r="N2805" s="2">
        <v>42234</v>
      </c>
      <c r="O2805" s="21">
        <v>210.25999450683591</v>
      </c>
      <c r="P2805" s="21">
        <v>210.67999267578125</v>
      </c>
      <c r="Q2805" s="21">
        <v>209.69999694824219</v>
      </c>
      <c r="R2805" s="21">
        <v>209.97999572753903</v>
      </c>
      <c r="S2805">
        <v>71692700</v>
      </c>
      <c r="T2805" s="16">
        <f>(SP500_Data[[#This Row],[Close]]-R2806)/R2806</f>
        <v>-2.8966267199742775E-3</v>
      </c>
      <c r="U2805" s="21">
        <v>117975400</v>
      </c>
    </row>
    <row r="2806" spans="1:21" x14ac:dyDescent="0.25">
      <c r="A2806" s="2">
        <v>42233</v>
      </c>
      <c r="B2806" s="21">
        <v>46.810001373291016</v>
      </c>
      <c r="C2806" s="21">
        <v>47.450000762939453</v>
      </c>
      <c r="D2806" s="21">
        <v>46.569999694824219</v>
      </c>
      <c r="E2806" s="21">
        <v>47.319999694824219</v>
      </c>
      <c r="F2806" s="16">
        <f>(StockData[[#This Row],[Close]]-E2807)/E2807</f>
        <v>6.8085041451961432E-3</v>
      </c>
      <c r="G2806" s="21">
        <v>21099700</v>
      </c>
      <c r="H2806" s="21">
        <f>IF(ISNUMBER(E2806),MAX($E$2:E2806),"")</f>
        <v>542.07000732421875</v>
      </c>
      <c r="I2806" s="21">
        <f>IF(AND(ISNUMBER(E2806),ISNUMBER(H2806)),E2806/H2806-1,"")</f>
        <v>-0.91270500294158219</v>
      </c>
      <c r="L2806"/>
      <c r="M2806"/>
      <c r="N2806" s="2">
        <v>42233</v>
      </c>
      <c r="O2806" s="21">
        <v>208.71000671386719</v>
      </c>
      <c r="P2806" s="21">
        <v>210.58999633789065</v>
      </c>
      <c r="Q2806" s="21">
        <v>208.16000366210935</v>
      </c>
      <c r="R2806" s="21">
        <v>210.58999633789065</v>
      </c>
      <c r="S2806">
        <v>79072600</v>
      </c>
      <c r="T2806" s="16">
        <f>(SP500_Data[[#This Row],[Close]]-R2807)/R2807</f>
        <v>5.5868502491412918E-3</v>
      </c>
      <c r="U2806" s="21">
        <v>104373700</v>
      </c>
    </row>
    <row r="2807" spans="1:21" x14ac:dyDescent="0.25">
      <c r="A2807" s="2">
        <v>42230</v>
      </c>
      <c r="B2807" s="21">
        <v>46.529998779296875</v>
      </c>
      <c r="C2807" s="21">
        <v>47.099998474121094</v>
      </c>
      <c r="D2807" s="21">
        <v>46.520000457763672</v>
      </c>
      <c r="E2807" s="21">
        <v>47</v>
      </c>
      <c r="F2807" s="16">
        <f>(StockData[[#This Row],[Close]]-E2808)/E2808</f>
        <v>5.777882739323276E-3</v>
      </c>
      <c r="G2807" s="21">
        <v>21473400</v>
      </c>
      <c r="H2807" s="21">
        <f>IF(ISNUMBER(E2807),MAX($E$2:E2807),"")</f>
        <v>542.07000732421875</v>
      </c>
      <c r="I2807" s="21">
        <f>IF(AND(ISNUMBER(E2807),ISNUMBER(H2807)),E2807/H2807-1,"")</f>
        <v>-0.91329533203284441</v>
      </c>
      <c r="L2807"/>
      <c r="M2807"/>
      <c r="N2807" s="2">
        <v>42230</v>
      </c>
      <c r="O2807" s="21">
        <v>208.42999267578125</v>
      </c>
      <c r="P2807" s="21">
        <v>209.50999450683591</v>
      </c>
      <c r="Q2807" s="21">
        <v>208.25999450683591</v>
      </c>
      <c r="R2807" s="21">
        <v>209.41999816894531</v>
      </c>
      <c r="S2807">
        <v>72786500</v>
      </c>
      <c r="T2807" s="16">
        <f>(SP500_Data[[#This Row],[Close]]-R2808)/R2808</f>
        <v>3.6422625011866307E-3</v>
      </c>
      <c r="U2807" s="21">
        <v>135979900</v>
      </c>
    </row>
    <row r="2808" spans="1:21" x14ac:dyDescent="0.25">
      <c r="A2808" s="2">
        <v>42229</v>
      </c>
      <c r="B2808" s="21">
        <v>47.060001373291016</v>
      </c>
      <c r="C2808" s="21">
        <v>47.099998474121094</v>
      </c>
      <c r="D2808" s="21">
        <v>46.490001678466797</v>
      </c>
      <c r="E2808" s="21">
        <v>46.729999542236328</v>
      </c>
      <c r="F2808" s="16">
        <f>(StockData[[#This Row],[Close]]-E2809)/E2809</f>
        <v>-2.1399520477716953E-4</v>
      </c>
      <c r="G2808" s="21">
        <v>22627200</v>
      </c>
      <c r="H2808" s="21">
        <f>IF(ISNUMBER(E2808),MAX($E$2:E2808),"")</f>
        <v>542.07000732421875</v>
      </c>
      <c r="I2808" s="21">
        <f>IF(AND(ISNUMBER(E2808),ISNUMBER(H2808)),E2808/H2808-1,"")</f>
        <v>-0.91379342352308646</v>
      </c>
      <c r="L2808"/>
      <c r="M2808"/>
      <c r="N2808" s="2">
        <v>42229</v>
      </c>
      <c r="O2808" s="21">
        <v>208.72999572753903</v>
      </c>
      <c r="P2808" s="21">
        <v>209.55000305175781</v>
      </c>
      <c r="Q2808" s="21">
        <v>208.00999450683591</v>
      </c>
      <c r="R2808" s="21">
        <v>208.66000366210935</v>
      </c>
      <c r="S2808">
        <v>89383300</v>
      </c>
      <c r="T2808" s="16">
        <f>(SP500_Data[[#This Row],[Close]]-R2809)/R2809</f>
        <v>-1.2444692184312518E-3</v>
      </c>
      <c r="U2808" s="21">
        <v>182925100</v>
      </c>
    </row>
    <row r="2809" spans="1:21" x14ac:dyDescent="0.25">
      <c r="A2809" s="2">
        <v>42228</v>
      </c>
      <c r="B2809" s="21">
        <v>46.189998626708984</v>
      </c>
      <c r="C2809" s="21">
        <v>46.900001525878906</v>
      </c>
      <c r="D2809" s="21">
        <v>45.709999084472656</v>
      </c>
      <c r="E2809" s="21">
        <v>46.740001678466797</v>
      </c>
      <c r="F2809" s="16">
        <f>(StockData[[#This Row],[Close]]-E2810)/E2810</f>
        <v>7.1105759995620616E-3</v>
      </c>
      <c r="G2809" s="21">
        <v>30181400</v>
      </c>
      <c r="H2809" s="21">
        <f>IF(ISNUMBER(E2809),MAX($E$2:E2809),"")</f>
        <v>542.07000732421875</v>
      </c>
      <c r="I2809" s="21">
        <f>IF(AND(ISNUMBER(E2809),ISNUMBER(H2809)),E2809/H2809-1,"")</f>
        <v>-0.9137749717805157</v>
      </c>
      <c r="L2809"/>
      <c r="M2809"/>
      <c r="N2809" s="2">
        <v>42228</v>
      </c>
      <c r="O2809" s="21">
        <v>207.11000061035156</v>
      </c>
      <c r="P2809" s="21">
        <v>209.13999938964844</v>
      </c>
      <c r="Q2809" s="21">
        <v>205.36000061035156</v>
      </c>
      <c r="R2809" s="21">
        <v>208.91999816894531</v>
      </c>
      <c r="S2809">
        <v>172123700</v>
      </c>
      <c r="T2809" s="16">
        <f>(SP500_Data[[#This Row],[Close]]-R2810)/R2810</f>
        <v>1.198063939204105E-3</v>
      </c>
      <c r="U2809" s="21">
        <v>202621300</v>
      </c>
    </row>
    <row r="2810" spans="1:21" x14ac:dyDescent="0.25">
      <c r="A2810" s="2">
        <v>42227</v>
      </c>
      <c r="B2810" s="21">
        <v>46.819999694824219</v>
      </c>
      <c r="C2810" s="21">
        <v>46.939998626708984</v>
      </c>
      <c r="D2810" s="21">
        <v>45.900001525878906</v>
      </c>
      <c r="E2810" s="21">
        <v>46.409999847412109</v>
      </c>
      <c r="F2810" s="16">
        <f>(StockData[[#This Row],[Close]]-E2811)/E2811</f>
        <v>-1.9438029749640453E-2</v>
      </c>
      <c r="G2810" s="21">
        <v>29237400</v>
      </c>
      <c r="H2810" s="21">
        <f>IF(ISNUMBER(E2810),MAX($E$2:E2810),"")</f>
        <v>542.07000732421875</v>
      </c>
      <c r="I2810" s="21">
        <f>IF(AND(ISNUMBER(E2810),ISNUMBER(H2810)),E2810/H2810-1,"")</f>
        <v>-0.91438375261434879</v>
      </c>
      <c r="L2810"/>
      <c r="M2810"/>
      <c r="N2810" s="2">
        <v>42227</v>
      </c>
      <c r="O2810" s="21">
        <v>208.97000122070313</v>
      </c>
      <c r="P2810" s="21">
        <v>209.47000122070313</v>
      </c>
      <c r="Q2810" s="21">
        <v>207.75999450683591</v>
      </c>
      <c r="R2810" s="21">
        <v>208.66999816894531</v>
      </c>
      <c r="S2810">
        <v>126081400</v>
      </c>
      <c r="T2810" s="16">
        <f>(SP500_Data[[#This Row],[Close]]-R2811)/R2811</f>
        <v>-9.0231708656777331E-3</v>
      </c>
      <c r="U2810" s="21">
        <v>104174800</v>
      </c>
    </row>
    <row r="2811" spans="1:21" x14ac:dyDescent="0.25">
      <c r="A2811" s="2">
        <v>42226</v>
      </c>
      <c r="B2811" s="21">
        <v>46.950000762939453</v>
      </c>
      <c r="C2811" s="21">
        <v>47.490001678466797</v>
      </c>
      <c r="D2811" s="21">
        <v>46.840000152587891</v>
      </c>
      <c r="E2811" s="21">
        <v>47.330001831054688</v>
      </c>
      <c r="F2811" s="16">
        <f>(StockData[[#This Row],[Close]]-E2812)/E2812</f>
        <v>1.2623023778360384E-2</v>
      </c>
      <c r="G2811" s="21">
        <v>23079900</v>
      </c>
      <c r="H2811" s="21">
        <f>IF(ISNUMBER(E2811),MAX($E$2:E2811),"")</f>
        <v>542.07000732421875</v>
      </c>
      <c r="I2811" s="21">
        <f>IF(AND(ISNUMBER(E2811),ISNUMBER(H2811)),E2811/H2811-1,"")</f>
        <v>-0.91268655119901143</v>
      </c>
      <c r="L2811"/>
      <c r="M2811"/>
      <c r="N2811" s="2">
        <v>42226</v>
      </c>
      <c r="O2811" s="21">
        <v>209.27999877929688</v>
      </c>
      <c r="P2811" s="21">
        <v>210.66999816894531</v>
      </c>
      <c r="Q2811" s="21">
        <v>209.27999877929688</v>
      </c>
      <c r="R2811" s="21">
        <v>210.57000732421875</v>
      </c>
      <c r="S2811">
        <v>80270700</v>
      </c>
      <c r="T2811" s="16">
        <f>(SP500_Data[[#This Row],[Close]]-R2812)/R2812</f>
        <v>1.2599232577188597E-2</v>
      </c>
      <c r="U2811" s="21">
        <v>97107400</v>
      </c>
    </row>
    <row r="2812" spans="1:21" x14ac:dyDescent="0.25">
      <c r="A2812" s="2">
        <v>42223</v>
      </c>
      <c r="B2812" s="21">
        <v>46.389999389648438</v>
      </c>
      <c r="C2812" s="21">
        <v>46.779998779296875</v>
      </c>
      <c r="D2812" s="21">
        <v>46.259998321533203</v>
      </c>
      <c r="E2812" s="21">
        <v>46.740001678466797</v>
      </c>
      <c r="F2812" s="16">
        <f>(StockData[[#This Row],[Close]]-E2813)/E2813</f>
        <v>2.5740615472206263E-3</v>
      </c>
      <c r="G2812" s="21">
        <v>19163000</v>
      </c>
      <c r="H2812" s="21">
        <f>IF(ISNUMBER(E2812),MAX($E$2:E2812),"")</f>
        <v>542.07000732421875</v>
      </c>
      <c r="I2812" s="21">
        <f>IF(AND(ISNUMBER(E2812),ISNUMBER(H2812)),E2812/H2812-1,"")</f>
        <v>-0.9137749717805157</v>
      </c>
      <c r="L2812"/>
      <c r="M2812"/>
      <c r="N2812" s="2">
        <v>42223</v>
      </c>
      <c r="O2812" s="21">
        <v>208.16000366210935</v>
      </c>
      <c r="P2812" s="21">
        <v>208.33999633789065</v>
      </c>
      <c r="Q2812" s="21">
        <v>206.8699951171875</v>
      </c>
      <c r="R2812" s="21">
        <v>207.94999694824219</v>
      </c>
      <c r="S2812">
        <v>117858000</v>
      </c>
      <c r="T2812" s="16">
        <f>(SP500_Data[[#This Row],[Close]]-R2813)/R2813</f>
        <v>-1.9198902978417504E-3</v>
      </c>
      <c r="U2812" s="21">
        <v>92307300</v>
      </c>
    </row>
    <row r="2813" spans="1:21" x14ac:dyDescent="0.25">
      <c r="A2813" s="2">
        <v>42222</v>
      </c>
      <c r="B2813" s="21">
        <v>47.709999084472656</v>
      </c>
      <c r="C2813" s="21">
        <v>47.770000457763672</v>
      </c>
      <c r="D2813" s="21">
        <v>46.330001831054688</v>
      </c>
      <c r="E2813" s="21">
        <v>46.619998931884766</v>
      </c>
      <c r="F2813" s="16">
        <f>(StockData[[#This Row],[Close]]-E2814)/E2814</f>
        <v>-2.0176604922771225E-2</v>
      </c>
      <c r="G2813" s="21">
        <v>27368000</v>
      </c>
      <c r="H2813" s="21">
        <f>IF(ISNUMBER(E2813),MAX($E$2:E2813),"")</f>
        <v>542.07000732421875</v>
      </c>
      <c r="I2813" s="21">
        <f>IF(AND(ISNUMBER(E2813),ISNUMBER(H2813)),E2813/H2813-1,"")</f>
        <v>-0.91399635046769745</v>
      </c>
      <c r="L2813"/>
      <c r="M2813"/>
      <c r="N2813" s="2">
        <v>42222</v>
      </c>
      <c r="O2813" s="21">
        <v>210.28999328613281</v>
      </c>
      <c r="P2813" s="21">
        <v>210.41999816894531</v>
      </c>
      <c r="Q2813" s="21">
        <v>207.6499938964844</v>
      </c>
      <c r="R2813" s="21">
        <v>208.3500061035156</v>
      </c>
      <c r="S2813">
        <v>116030800</v>
      </c>
      <c r="T2813" s="16">
        <f>(SP500_Data[[#This Row],[Close]]-R2814)/R2814</f>
        <v>-8.187752466959887E-3</v>
      </c>
      <c r="U2813" s="21">
        <v>68476800</v>
      </c>
    </row>
    <row r="2814" spans="1:21" x14ac:dyDescent="0.25">
      <c r="A2814" s="2">
        <v>42221</v>
      </c>
      <c r="B2814" s="21">
        <v>47.979999542236328</v>
      </c>
      <c r="C2814" s="21">
        <v>48.409999847412109</v>
      </c>
      <c r="D2814" s="21">
        <v>47.540000915527344</v>
      </c>
      <c r="E2814" s="21">
        <v>47.580001831054688</v>
      </c>
      <c r="F2814" s="16">
        <f>(StockData[[#This Row],[Close]]-E2815)/E2815</f>
        <v>8.4141596039134271E-4</v>
      </c>
      <c r="G2814" s="21">
        <v>26959700</v>
      </c>
      <c r="H2814" s="21">
        <f>IF(ISNUMBER(E2814),MAX($E$2:E2814),"")</f>
        <v>542.07000732421875</v>
      </c>
      <c r="I2814" s="21">
        <f>IF(AND(ISNUMBER(E2814),ISNUMBER(H2814)),E2814/H2814-1,"")</f>
        <v>-0.91222535615663292</v>
      </c>
      <c r="L2814"/>
      <c r="M2814"/>
      <c r="N2814" s="2">
        <v>42221</v>
      </c>
      <c r="O2814" s="21">
        <v>210.44999694824219</v>
      </c>
      <c r="P2814" s="21">
        <v>211.30999755859375</v>
      </c>
      <c r="Q2814" s="21">
        <v>209.72999572753903</v>
      </c>
      <c r="R2814" s="21">
        <v>210.07000732421875</v>
      </c>
      <c r="S2814">
        <v>85786800</v>
      </c>
      <c r="T2814" s="16">
        <f>(SP500_Data[[#This Row],[Close]]-R2815)/R2815</f>
        <v>3.2954552742151103E-3</v>
      </c>
      <c r="U2814" s="21">
        <v>70696000</v>
      </c>
    </row>
    <row r="2815" spans="1:21" x14ac:dyDescent="0.25">
      <c r="A2815" s="2">
        <v>42220</v>
      </c>
      <c r="B2815" s="21">
        <v>46.75</v>
      </c>
      <c r="C2815" s="21">
        <v>47.709999084472656</v>
      </c>
      <c r="D2815" s="21">
        <v>46.680000305175781</v>
      </c>
      <c r="E2815" s="21">
        <v>47.540000915527344</v>
      </c>
      <c r="F2815" s="16">
        <f>(StockData[[#This Row],[Close]]-E2816)/E2816</f>
        <v>1.5594948105531425E-2</v>
      </c>
      <c r="G2815" s="21">
        <v>33403900</v>
      </c>
      <c r="H2815" s="21">
        <f>IF(ISNUMBER(E2815),MAX($E$2:E2815),"")</f>
        <v>542.07000732421875</v>
      </c>
      <c r="I2815" s="21">
        <f>IF(AND(ISNUMBER(E2815),ISNUMBER(H2815)),E2815/H2815-1,"")</f>
        <v>-0.9122991490523602</v>
      </c>
      <c r="L2815"/>
      <c r="M2815"/>
      <c r="N2815" s="2">
        <v>42220</v>
      </c>
      <c r="O2815" s="21">
        <v>209.69999694824219</v>
      </c>
      <c r="P2815" s="21">
        <v>210.25</v>
      </c>
      <c r="Q2815" s="21">
        <v>208.80000305175781</v>
      </c>
      <c r="R2815" s="21">
        <v>209.3800048828125</v>
      </c>
      <c r="S2815">
        <v>81820800</v>
      </c>
      <c r="T2815" s="16">
        <f>(SP500_Data[[#This Row],[Close]]-R2816)/R2816</f>
        <v>-1.9542800726492652E-3</v>
      </c>
      <c r="U2815" s="21">
        <v>130478700</v>
      </c>
    </row>
    <row r="2816" spans="1:21" x14ac:dyDescent="0.25">
      <c r="A2816" s="2">
        <v>42219</v>
      </c>
      <c r="B2816" s="21">
        <v>46.979999542236328</v>
      </c>
      <c r="C2816" s="21">
        <v>47</v>
      </c>
      <c r="D2816" s="21">
        <v>46.450000762939453</v>
      </c>
      <c r="E2816" s="21">
        <v>46.810001373291016</v>
      </c>
      <c r="F2816" s="16">
        <f>(StockData[[#This Row],[Close]]-E2817)/E2817</f>
        <v>2.3554734165841308E-3</v>
      </c>
      <c r="G2816" s="21">
        <v>24125900</v>
      </c>
      <c r="H2816" s="21">
        <f>IF(ISNUMBER(E2816),MAX($E$2:E2816),"")</f>
        <v>542.07000732421875</v>
      </c>
      <c r="I2816" s="21">
        <f>IF(AND(ISNUMBER(E2816),ISNUMBER(H2816)),E2816/H2816-1,"")</f>
        <v>-0.91364583773163199</v>
      </c>
      <c r="L2816"/>
      <c r="M2816"/>
      <c r="N2816" s="2">
        <v>42219</v>
      </c>
      <c r="O2816" s="21">
        <v>210.46000671386719</v>
      </c>
      <c r="P2816" s="21">
        <v>210.52999877929688</v>
      </c>
      <c r="Q2816" s="21">
        <v>208.6499938964844</v>
      </c>
      <c r="R2816" s="21">
        <v>209.78999328613281</v>
      </c>
      <c r="S2816">
        <v>113965700</v>
      </c>
      <c r="T2816" s="16">
        <f>(SP500_Data[[#This Row],[Close]]-R2817)/R2817</f>
        <v>-3.372953510057898E-3</v>
      </c>
      <c r="U2816" s="21">
        <v>165867900</v>
      </c>
    </row>
    <row r="2817" spans="1:21" x14ac:dyDescent="0.25">
      <c r="A2817" s="2">
        <v>42216</v>
      </c>
      <c r="B2817" s="21">
        <v>47.290000915527344</v>
      </c>
      <c r="C2817" s="21">
        <v>47.369998931884766</v>
      </c>
      <c r="D2817" s="21">
        <v>46.5</v>
      </c>
      <c r="E2817" s="21">
        <v>46.700000762939453</v>
      </c>
      <c r="F2817" s="16">
        <f>(StockData[[#This Row],[Close]]-E2818)/E2818</f>
        <v>-3.8395968659268205E-3</v>
      </c>
      <c r="G2817" s="21">
        <v>31201500</v>
      </c>
      <c r="H2817" s="21">
        <f>IF(ISNUMBER(E2817),MAX($E$2:E2817),"")</f>
        <v>542.07000732421875</v>
      </c>
      <c r="I2817" s="21">
        <f>IF(AND(ISNUMBER(E2817),ISNUMBER(H2817)),E2817/H2817-1,"")</f>
        <v>-0.91384876467624299</v>
      </c>
      <c r="L2817"/>
      <c r="M2817"/>
      <c r="N2817" s="2">
        <v>42216</v>
      </c>
      <c r="O2817" s="21">
        <v>211.41999816894531</v>
      </c>
      <c r="P2817" s="21">
        <v>211.44999694824219</v>
      </c>
      <c r="Q2817" s="21">
        <v>210.16000366210935</v>
      </c>
      <c r="R2817" s="21">
        <v>210.5</v>
      </c>
      <c r="S2817">
        <v>103266900</v>
      </c>
      <c r="T2817" s="16">
        <f>(SP500_Data[[#This Row],[Close]]-R2818)/R2818</f>
        <v>-1.5179172426771277E-3</v>
      </c>
      <c r="U2817" s="21">
        <v>126708600</v>
      </c>
    </row>
    <row r="2818" spans="1:21" x14ac:dyDescent="0.25">
      <c r="A2818" s="2">
        <v>42215</v>
      </c>
      <c r="B2818" s="21">
        <v>46.259998321533203</v>
      </c>
      <c r="C2818" s="21">
        <v>47.400001525878906</v>
      </c>
      <c r="D2818" s="21">
        <v>45.930000305175781</v>
      </c>
      <c r="E2818" s="21">
        <v>46.880001068115234</v>
      </c>
      <c r="F2818" s="16">
        <f>(StockData[[#This Row],[Close]]-E2819)/E2819</f>
        <v>1.2745736464005624E-2</v>
      </c>
      <c r="G2818" s="21">
        <v>39777900</v>
      </c>
      <c r="H2818" s="21">
        <f>IF(ISNUMBER(E2818),MAX($E$2:E2818),"")</f>
        <v>542.07000732421875</v>
      </c>
      <c r="I2818" s="21">
        <f>IF(AND(ISNUMBER(E2818),ISNUMBER(H2818)),E2818/H2818-1,"")</f>
        <v>-0.91351670368274829</v>
      </c>
      <c r="L2818"/>
      <c r="M2818"/>
      <c r="N2818" s="2">
        <v>42215</v>
      </c>
      <c r="O2818" s="21">
        <v>210.16000366210935</v>
      </c>
      <c r="P2818" s="21">
        <v>211.02000427246097</v>
      </c>
      <c r="Q2818" s="21">
        <v>209.41999816894531</v>
      </c>
      <c r="R2818" s="21">
        <v>210.82000732421875</v>
      </c>
      <c r="S2818">
        <v>91304400</v>
      </c>
      <c r="T2818" s="16">
        <f>(SP500_Data[[#This Row],[Close]]-R2819)/R2819</f>
        <v>2.372398858669921E-4</v>
      </c>
      <c r="U2818" s="21">
        <v>85308200</v>
      </c>
    </row>
    <row r="2819" spans="1:21" x14ac:dyDescent="0.25">
      <c r="A2819" s="2">
        <v>42214</v>
      </c>
      <c r="B2819" s="21">
        <v>45.400001525878906</v>
      </c>
      <c r="C2819" s="21">
        <v>46.779998779296875</v>
      </c>
      <c r="D2819" s="21">
        <v>45.259998321533203</v>
      </c>
      <c r="E2819" s="21">
        <v>46.290000915527344</v>
      </c>
      <c r="F2819" s="16">
        <f>(StockData[[#This Row],[Close]]-E2820)/E2820</f>
        <v>2.0952817815225119E-2</v>
      </c>
      <c r="G2819" s="21">
        <v>40945900</v>
      </c>
      <c r="H2819" s="21">
        <f>IF(ISNUMBER(E2819),MAX($E$2:E2819),"")</f>
        <v>542.07000732421875</v>
      </c>
      <c r="I2819" s="21">
        <f>IF(AND(ISNUMBER(E2819),ISNUMBER(H2819)),E2819/H2819-1,"")</f>
        <v>-0.91460512426425256</v>
      </c>
      <c r="L2819"/>
      <c r="M2819"/>
      <c r="N2819" s="2">
        <v>42214</v>
      </c>
      <c r="O2819" s="21">
        <v>209.47999572753903</v>
      </c>
      <c r="P2819" s="21">
        <v>211.03999328613281</v>
      </c>
      <c r="Q2819" s="21">
        <v>209.30999755859375</v>
      </c>
      <c r="R2819" s="21">
        <v>210.77000427246097</v>
      </c>
      <c r="S2819">
        <v>105791300</v>
      </c>
      <c r="T2819" s="16">
        <f>(SP500_Data[[#This Row],[Close]]-R2820)/R2820</f>
        <v>6.8791020341578673E-3</v>
      </c>
      <c r="U2819" s="21">
        <v>124384200</v>
      </c>
    </row>
    <row r="2820" spans="1:21" x14ac:dyDescent="0.25">
      <c r="A2820" s="2">
        <v>42213</v>
      </c>
      <c r="B2820" s="21">
        <v>45.580001831054688</v>
      </c>
      <c r="C2820" s="21">
        <v>45.639999389648438</v>
      </c>
      <c r="D2820" s="21">
        <v>44.790000915527344</v>
      </c>
      <c r="E2820" s="21">
        <v>45.340000152587891</v>
      </c>
      <c r="F2820" s="16">
        <f>(StockData[[#This Row],[Close]]-E2821)/E2821</f>
        <v>-2.2047016250526782E-4</v>
      </c>
      <c r="G2820" s="21">
        <v>34328900</v>
      </c>
      <c r="H2820" s="21">
        <f>IF(ISNUMBER(E2820),MAX($E$2:E2820),"")</f>
        <v>542.07000732421875</v>
      </c>
      <c r="I2820" s="21">
        <f>IF(AND(ISNUMBER(E2820),ISNUMBER(H2820)),E2820/H2820-1,"")</f>
        <v>-0.91635766683274644</v>
      </c>
      <c r="L2820"/>
      <c r="M2820"/>
      <c r="N2820" s="2">
        <v>42213</v>
      </c>
      <c r="O2820" s="21">
        <v>207.78999328613281</v>
      </c>
      <c r="P2820" s="21">
        <v>209.5</v>
      </c>
      <c r="Q2820" s="21">
        <v>206.80000305175781</v>
      </c>
      <c r="R2820" s="21">
        <v>209.33000183105469</v>
      </c>
      <c r="S2820">
        <v>123544800</v>
      </c>
      <c r="T2820" s="16">
        <f>(SP500_Data[[#This Row],[Close]]-R2821)/R2821</f>
        <v>1.228303412828732E-2</v>
      </c>
      <c r="U2820" s="21">
        <v>135382400</v>
      </c>
    </row>
    <row r="2821" spans="1:21" x14ac:dyDescent="0.25">
      <c r="A2821" s="2">
        <v>42212</v>
      </c>
      <c r="B2821" s="21">
        <v>45.939998626708984</v>
      </c>
      <c r="C2821" s="21">
        <v>46.009998321533203</v>
      </c>
      <c r="D2821" s="21">
        <v>45.25</v>
      </c>
      <c r="E2821" s="21">
        <v>45.349998474121094</v>
      </c>
      <c r="F2821" s="16">
        <f>(StockData[[#This Row],[Close]]-E2822)/E2822</f>
        <v>-1.2842842190353731E-2</v>
      </c>
      <c r="G2821" s="21">
        <v>39701400</v>
      </c>
      <c r="H2821" s="21">
        <f>IF(ISNUMBER(E2821),MAX($E$2:E2821),"")</f>
        <v>542.07000732421875</v>
      </c>
      <c r="I2821" s="21">
        <f>IF(AND(ISNUMBER(E2821),ISNUMBER(H2821)),E2821/H2821-1,"")</f>
        <v>-0.91633922212745356</v>
      </c>
      <c r="L2821"/>
      <c r="M2821"/>
      <c r="N2821" s="2">
        <v>42212</v>
      </c>
      <c r="O2821" s="21">
        <v>206.94000244140625</v>
      </c>
      <c r="P2821" s="21">
        <v>207.55000305175781</v>
      </c>
      <c r="Q2821" s="21">
        <v>206.25999450683591</v>
      </c>
      <c r="R2821" s="21">
        <v>206.78999328613281</v>
      </c>
      <c r="S2821">
        <v>132361100</v>
      </c>
      <c r="T2821" s="16">
        <f>(SP500_Data[[#This Row],[Close]]-R2822)/R2822</f>
        <v>-5.8173399705153247E-3</v>
      </c>
      <c r="U2821" s="21">
        <v>73876400</v>
      </c>
    </row>
    <row r="2822" spans="1:21" x14ac:dyDescent="0.25">
      <c r="A2822" s="2">
        <v>42209</v>
      </c>
      <c r="B2822" s="21">
        <v>45.909999847412109</v>
      </c>
      <c r="C2822" s="21">
        <v>46.319999694824219</v>
      </c>
      <c r="D2822" s="21">
        <v>45.799999237060547</v>
      </c>
      <c r="E2822" s="21">
        <v>45.939998626708984</v>
      </c>
      <c r="F2822" s="16">
        <f>(StockData[[#This Row],[Close]]-E2823)/E2823</f>
        <v>-3.6868787983579676E-3</v>
      </c>
      <c r="G2822" s="21">
        <v>32333200</v>
      </c>
      <c r="H2822" s="21">
        <f>IF(ISNUMBER(E2822),MAX($E$2:E2822),"")</f>
        <v>542.07000732421875</v>
      </c>
      <c r="I2822" s="21">
        <f>IF(AND(ISNUMBER(E2822),ISNUMBER(H2822)),E2822/H2822-1,"")</f>
        <v>-0.91525080154594918</v>
      </c>
      <c r="L2822"/>
      <c r="M2822"/>
      <c r="N2822" s="2">
        <v>42209</v>
      </c>
      <c r="O2822" s="21">
        <v>210.30000305175781</v>
      </c>
      <c r="P2822" s="21">
        <v>210.3699951171875</v>
      </c>
      <c r="Q2822" s="21">
        <v>207.6000061035156</v>
      </c>
      <c r="R2822" s="21">
        <v>208</v>
      </c>
      <c r="S2822">
        <v>117755000</v>
      </c>
      <c r="T2822" s="16">
        <f>(SP500_Data[[#This Row],[Close]]-R2823)/R2823</f>
        <v>-1.0372027556134021E-2</v>
      </c>
      <c r="U2822" s="21">
        <v>134551300</v>
      </c>
    </row>
    <row r="2823" spans="1:21" x14ac:dyDescent="0.25">
      <c r="A2823" s="2">
        <v>42208</v>
      </c>
      <c r="B2823" s="21">
        <v>45.270000457763672</v>
      </c>
      <c r="C2823" s="21">
        <v>46.229999542236328</v>
      </c>
      <c r="D2823" s="21">
        <v>45.099998474121094</v>
      </c>
      <c r="E2823" s="21">
        <v>46.110000610351563</v>
      </c>
      <c r="F2823" s="16">
        <f>(StockData[[#This Row],[Close]]-E2824)/E2824</f>
        <v>1.2516462085310836E-2</v>
      </c>
      <c r="G2823" s="21">
        <v>33934000</v>
      </c>
      <c r="H2823" s="21">
        <f>IF(ISNUMBER(E2823),MAX($E$2:E2823),"")</f>
        <v>542.07000732421875</v>
      </c>
      <c r="I2823" s="21">
        <f>IF(AND(ISNUMBER(E2823),ISNUMBER(H2823)),E2823/H2823-1,"")</f>
        <v>-0.91493718525774737</v>
      </c>
      <c r="L2823"/>
      <c r="M2823"/>
      <c r="N2823" s="2">
        <v>42208</v>
      </c>
      <c r="O2823" s="21">
        <v>211.52999877929688</v>
      </c>
      <c r="P2823" s="21">
        <v>211.6499938964844</v>
      </c>
      <c r="Q2823" s="21">
        <v>209.75</v>
      </c>
      <c r="R2823" s="21">
        <v>210.17999267578125</v>
      </c>
      <c r="S2823">
        <v>90509100</v>
      </c>
      <c r="T2823" s="16">
        <f>(SP500_Data[[#This Row],[Close]]-R2824)/R2824</f>
        <v>-5.629949703819079E-3</v>
      </c>
      <c r="U2823" s="21">
        <v>105034700</v>
      </c>
    </row>
    <row r="2824" spans="1:21" x14ac:dyDescent="0.25">
      <c r="A2824" s="2">
        <v>42207</v>
      </c>
      <c r="B2824" s="21">
        <v>45.439998626708984</v>
      </c>
      <c r="C2824" s="21">
        <v>46.930000305175781</v>
      </c>
      <c r="D2824" s="21">
        <v>45.200000762939453</v>
      </c>
      <c r="E2824" s="21">
        <v>45.540000915527344</v>
      </c>
      <c r="F2824" s="16">
        <f>(StockData[[#This Row],[Close]]-E2825)/E2825</f>
        <v>-3.6801986224488811E-2</v>
      </c>
      <c r="G2824" s="21">
        <v>59152400</v>
      </c>
      <c r="H2824" s="21">
        <f>IF(ISNUMBER(E2824),MAX($E$2:E2824),"")</f>
        <v>542.07000732421875</v>
      </c>
      <c r="I2824" s="21">
        <f>IF(AND(ISNUMBER(E2824),ISNUMBER(H2824)),E2824/H2824-1,"")</f>
        <v>-0.9159887093913881</v>
      </c>
      <c r="L2824"/>
      <c r="M2824"/>
      <c r="N2824" s="2">
        <v>42207</v>
      </c>
      <c r="O2824" s="21">
        <v>210.92999267578125</v>
      </c>
      <c r="P2824" s="21">
        <v>211.77000427246097</v>
      </c>
      <c r="Q2824" s="21">
        <v>210.88999938964844</v>
      </c>
      <c r="R2824" s="21">
        <v>211.3699951171875</v>
      </c>
      <c r="S2824">
        <v>88667900</v>
      </c>
      <c r="T2824" s="16">
        <f>(SP500_Data[[#This Row],[Close]]-R2825)/R2825</f>
        <v>-1.7945921266233765E-3</v>
      </c>
      <c r="U2824" s="21">
        <v>89063300</v>
      </c>
    </row>
    <row r="2825" spans="1:21" x14ac:dyDescent="0.25">
      <c r="A2825" s="2">
        <v>42206</v>
      </c>
      <c r="B2825" s="21">
        <v>46.779998779296875</v>
      </c>
      <c r="C2825" s="21">
        <v>47.330001831054688</v>
      </c>
      <c r="D2825" s="21">
        <v>46.479999542236328</v>
      </c>
      <c r="E2825" s="21">
        <v>47.279998779296875</v>
      </c>
      <c r="F2825" s="16">
        <f>(StockData[[#This Row],[Close]]-E2826)/E2826</f>
        <v>7.6726475788704137E-3</v>
      </c>
      <c r="G2825" s="21">
        <v>42781900</v>
      </c>
      <c r="H2825" s="21">
        <f>IF(ISNUMBER(E2825),MAX($E$2:E2825),"")</f>
        <v>542.07000732421875</v>
      </c>
      <c r="I2825" s="21">
        <f>IF(AND(ISNUMBER(E2825),ISNUMBER(H2825)),E2825/H2825-1,"")</f>
        <v>-0.91277879583730936</v>
      </c>
      <c r="L2825"/>
      <c r="M2825"/>
      <c r="N2825" s="2">
        <v>42206</v>
      </c>
      <c r="O2825" s="21">
        <v>212.42999267578125</v>
      </c>
      <c r="P2825" s="21">
        <v>212.74000549316409</v>
      </c>
      <c r="Q2825" s="21">
        <v>211.38999938964844</v>
      </c>
      <c r="R2825" s="21">
        <v>211.75</v>
      </c>
      <c r="S2825">
        <v>77965000</v>
      </c>
      <c r="T2825" s="16">
        <f>(SP500_Data[[#This Row],[Close]]-R2826)/R2826</f>
        <v>-3.9512505402914764E-3</v>
      </c>
      <c r="U2825" s="21">
        <v>121704700</v>
      </c>
    </row>
    <row r="2826" spans="1:21" x14ac:dyDescent="0.25">
      <c r="A2826" s="2">
        <v>42205</v>
      </c>
      <c r="B2826" s="21">
        <v>46.650001525878906</v>
      </c>
      <c r="C2826" s="21">
        <v>47.130001068115234</v>
      </c>
      <c r="D2826" s="21">
        <v>46.439998626708984</v>
      </c>
      <c r="E2826" s="21">
        <v>46.919998168945313</v>
      </c>
      <c r="F2826" s="16">
        <f>(StockData[[#This Row],[Close]]-E2827)/E2827</f>
        <v>6.4349902173714705E-3</v>
      </c>
      <c r="G2826" s="21">
        <v>30631900</v>
      </c>
      <c r="H2826" s="21">
        <f>IF(ISNUMBER(E2826),MAX($E$2:E2826),"")</f>
        <v>542.07000732421875</v>
      </c>
      <c r="I2826" s="21">
        <f>IF(AND(ISNUMBER(E2826),ISNUMBER(H2826)),E2826/H2826-1,"")</f>
        <v>-0.91344291782429887</v>
      </c>
      <c r="L2826"/>
      <c r="M2826"/>
      <c r="N2826" s="2">
        <v>42205</v>
      </c>
      <c r="O2826" s="21">
        <v>212.75</v>
      </c>
      <c r="P2826" s="21">
        <v>213.17999267578125</v>
      </c>
      <c r="Q2826" s="21">
        <v>212.21000671386719</v>
      </c>
      <c r="R2826" s="21">
        <v>212.58999633789065</v>
      </c>
      <c r="S2826">
        <v>70446800</v>
      </c>
      <c r="T2826" s="16">
        <f>(SP500_Data[[#This Row],[Close]]-R2827)/R2827</f>
        <v>5.1769866605547198E-4</v>
      </c>
      <c r="U2826" s="21">
        <v>151882800</v>
      </c>
    </row>
    <row r="2827" spans="1:21" x14ac:dyDescent="0.25">
      <c r="A2827" s="2">
        <v>42202</v>
      </c>
      <c r="B2827" s="21">
        <v>46.549999237060547</v>
      </c>
      <c r="C2827" s="21">
        <v>46.779998779296875</v>
      </c>
      <c r="D2827" s="21">
        <v>46.259998321533203</v>
      </c>
      <c r="E2827" s="21">
        <v>46.619998931884766</v>
      </c>
      <c r="F2827" s="16">
        <f>(StockData[[#This Row],[Close]]-E2828)/E2828</f>
        <v>-8.5728494766727499E-4</v>
      </c>
      <c r="G2827" s="21">
        <v>29467100</v>
      </c>
      <c r="H2827" s="21">
        <f>IF(ISNUMBER(E2827),MAX($E$2:E2827),"")</f>
        <v>542.07000732421875</v>
      </c>
      <c r="I2827" s="21">
        <f>IF(AND(ISNUMBER(E2827),ISNUMBER(H2827)),E2827/H2827-1,"")</f>
        <v>-0.91399635046769745</v>
      </c>
      <c r="L2827"/>
      <c r="M2827"/>
      <c r="N2827" s="2">
        <v>42202</v>
      </c>
      <c r="O2827" s="21">
        <v>212.28999328613281</v>
      </c>
      <c r="P2827" s="21">
        <v>212.55000305175781</v>
      </c>
      <c r="Q2827" s="21">
        <v>211.80000305175781</v>
      </c>
      <c r="R2827" s="21">
        <v>212.47999572753903</v>
      </c>
      <c r="S2827">
        <v>89030000</v>
      </c>
      <c r="T2827" s="16">
        <f>(SP500_Data[[#This Row],[Close]]-R2828)/R2828</f>
        <v>8.4782229483689711E-4</v>
      </c>
      <c r="U2827" s="21">
        <v>87820900</v>
      </c>
    </row>
    <row r="2828" spans="1:21" x14ac:dyDescent="0.25">
      <c r="A2828" s="2">
        <v>42201</v>
      </c>
      <c r="B2828" s="21">
        <v>46.009998321533203</v>
      </c>
      <c r="C2828" s="21">
        <v>46.689998626708984</v>
      </c>
      <c r="D2828" s="21">
        <v>45.970001220703125</v>
      </c>
      <c r="E2828" s="21">
        <v>46.659999847412109</v>
      </c>
      <c r="F2828" s="16">
        <f>(StockData[[#This Row],[Close]]-E2829)/E2829</f>
        <v>1.9667866234501022E-2</v>
      </c>
      <c r="G2828" s="21">
        <v>26271700</v>
      </c>
      <c r="H2828" s="21">
        <f>IF(ISNUMBER(E2828),MAX($E$2:E2828),"")</f>
        <v>542.07000732421875</v>
      </c>
      <c r="I2828" s="21">
        <f>IF(AND(ISNUMBER(E2828),ISNUMBER(H2828)),E2828/H2828-1,"")</f>
        <v>-0.91392255757197027</v>
      </c>
      <c r="L2828"/>
      <c r="M2828"/>
      <c r="N2828" s="2">
        <v>42201</v>
      </c>
      <c r="O2828" s="21">
        <v>211.8699951171875</v>
      </c>
      <c r="P2828" s="21">
        <v>212.30000305175781</v>
      </c>
      <c r="Q2828" s="21">
        <v>211.58000183105469</v>
      </c>
      <c r="R2828" s="21">
        <v>212.30000305175781</v>
      </c>
      <c r="S2828">
        <v>106683300</v>
      </c>
      <c r="T2828" s="16">
        <f>(SP500_Data[[#This Row],[Close]]-R2829)/R2829</f>
        <v>8.024321905458395E-3</v>
      </c>
      <c r="U2828" s="21">
        <v>91531000</v>
      </c>
    </row>
    <row r="2829" spans="1:21" x14ac:dyDescent="0.25">
      <c r="A2829" s="2">
        <v>42200</v>
      </c>
      <c r="B2829" s="21">
        <v>45.680000305175781</v>
      </c>
      <c r="C2829" s="21">
        <v>45.889999389648438</v>
      </c>
      <c r="D2829" s="21">
        <v>45.430000305175781</v>
      </c>
      <c r="E2829" s="21">
        <v>45.759998321533203</v>
      </c>
      <c r="F2829" s="16">
        <f>(StockData[[#This Row],[Close]]-E2830)/E2830</f>
        <v>3.0688161535792806E-3</v>
      </c>
      <c r="G2829" s="21">
        <v>26629600</v>
      </c>
      <c r="H2829" s="21">
        <f>IF(ISNUMBER(E2829),MAX($E$2:E2829),"")</f>
        <v>542.07000732421875</v>
      </c>
      <c r="I2829" s="21">
        <f>IF(AND(ISNUMBER(E2829),ISNUMBER(H2829)),E2829/H2829-1,"")</f>
        <v>-0.91558286253944399</v>
      </c>
      <c r="L2829"/>
      <c r="M2829"/>
      <c r="N2829" s="2">
        <v>42200</v>
      </c>
      <c r="O2829" s="21">
        <v>210.72999572753903</v>
      </c>
      <c r="P2829" s="21">
        <v>211.27999877929688</v>
      </c>
      <c r="Q2829" s="21">
        <v>210.03999328613281</v>
      </c>
      <c r="R2829" s="21">
        <v>210.61000061035156</v>
      </c>
      <c r="S2829">
        <v>97914100</v>
      </c>
      <c r="T2829" s="16">
        <f>(SP500_Data[[#This Row],[Close]]-R2830)/R2830</f>
        <v>-3.3221980189357322E-4</v>
      </c>
      <c r="U2829" s="21">
        <v>93338800</v>
      </c>
    </row>
    <row r="2830" spans="1:21" x14ac:dyDescent="0.25">
      <c r="A2830" s="2">
        <v>42199</v>
      </c>
      <c r="B2830" s="21">
        <v>45.450000762939453</v>
      </c>
      <c r="C2830" s="21">
        <v>45.959999084472656</v>
      </c>
      <c r="D2830" s="21">
        <v>45.310001373291016</v>
      </c>
      <c r="E2830" s="21">
        <v>45.619998931884766</v>
      </c>
      <c r="F2830" s="16">
        <f>(StockData[[#This Row],[Close]]-E2831)/E2831</f>
        <v>1.7566538153086797E-3</v>
      </c>
      <c r="G2830" s="21">
        <v>22880300</v>
      </c>
      <c r="H2830" s="21">
        <f>IF(ISNUMBER(E2830),MAX($E$2:E2830),"")</f>
        <v>542.07000732421875</v>
      </c>
      <c r="I2830" s="21">
        <f>IF(AND(ISNUMBER(E2830),ISNUMBER(H2830)),E2830/H2830-1,"")</f>
        <v>-0.9158411306372114</v>
      </c>
      <c r="L2830"/>
      <c r="M2830"/>
      <c r="N2830" s="2">
        <v>42199</v>
      </c>
      <c r="O2830" s="21">
        <v>209.72000122070313</v>
      </c>
      <c r="P2830" s="21">
        <v>211.05000305175781</v>
      </c>
      <c r="Q2830" s="21">
        <v>209.6499938964844</v>
      </c>
      <c r="R2830" s="21">
        <v>210.67999267578125</v>
      </c>
      <c r="S2830">
        <v>81709600</v>
      </c>
      <c r="T2830" s="16">
        <f>(SP500_Data[[#This Row],[Close]]-R2831)/R2831</f>
        <v>4.3380291976270373E-3</v>
      </c>
      <c r="U2830" s="21"/>
    </row>
    <row r="2831" spans="1:21" x14ac:dyDescent="0.25">
      <c r="A2831" s="2">
        <v>42198</v>
      </c>
      <c r="B2831" s="21">
        <v>44.979999542236328</v>
      </c>
      <c r="C2831" s="21">
        <v>45.619998931884766</v>
      </c>
      <c r="D2831" s="21">
        <v>44.950000762939453</v>
      </c>
      <c r="E2831" s="21">
        <v>45.540000915527344</v>
      </c>
      <c r="F2831" s="16">
        <f>(StockData[[#This Row],[Close]]-E2832)/E2832</f>
        <v>2.084735020066282E-2</v>
      </c>
      <c r="G2831" s="21">
        <v>28178300</v>
      </c>
      <c r="H2831" s="21">
        <f>IF(ISNUMBER(E2831),MAX($E$2:E2831),"")</f>
        <v>542.07000732421875</v>
      </c>
      <c r="I2831" s="21">
        <f>IF(AND(ISNUMBER(E2831),ISNUMBER(H2831)),E2831/H2831-1,"")</f>
        <v>-0.9159887093913881</v>
      </c>
      <c r="L2831"/>
      <c r="M2831"/>
      <c r="N2831" s="2">
        <v>42198</v>
      </c>
      <c r="O2831" s="21">
        <v>208.99000549316409</v>
      </c>
      <c r="P2831" s="21">
        <v>209.8999938964844</v>
      </c>
      <c r="Q2831" s="21">
        <v>208.94000244140625</v>
      </c>
      <c r="R2831" s="21">
        <v>209.77000427246097</v>
      </c>
      <c r="S2831">
        <v>106069400</v>
      </c>
      <c r="T2831" s="16">
        <f>(SP500_Data[[#This Row],[Close]]-R2832)/R2832</f>
        <v>1.1037249817226483E-2</v>
      </c>
      <c r="U2831" s="21"/>
    </row>
    <row r="2832" spans="1:21" x14ac:dyDescent="0.25">
      <c r="A2832" s="2">
        <v>42195</v>
      </c>
      <c r="B2832" s="21">
        <v>45.009998321533203</v>
      </c>
      <c r="C2832" s="21">
        <v>45.139999389648438</v>
      </c>
      <c r="D2832" s="21">
        <v>44.569999694824219</v>
      </c>
      <c r="E2832" s="21">
        <v>44.610000610351563</v>
      </c>
      <c r="F2832" s="16">
        <f>(StockData[[#This Row],[Close]]-E2833)/E2833</f>
        <v>2.0215667489328574E-3</v>
      </c>
      <c r="G2832" s="21">
        <v>25465800</v>
      </c>
      <c r="H2832" s="21">
        <f>IF(ISNUMBER(E2832),MAX($E$2:E2832),"")</f>
        <v>542.07000732421875</v>
      </c>
      <c r="I2832" s="21">
        <f>IF(AND(ISNUMBER(E2832),ISNUMBER(H2832)),E2832/H2832-1,"")</f>
        <v>-0.91770435551201823</v>
      </c>
      <c r="L2832"/>
      <c r="M2832"/>
      <c r="N2832" s="2">
        <v>42195</v>
      </c>
      <c r="O2832" s="21">
        <v>207.28999328613281</v>
      </c>
      <c r="P2832" s="21">
        <v>207.97999572753903</v>
      </c>
      <c r="Q2832" s="21">
        <v>204.94999694824219</v>
      </c>
      <c r="R2832" s="21">
        <v>207.47999572753903</v>
      </c>
      <c r="S2832">
        <v>129456900</v>
      </c>
      <c r="T2832" s="16">
        <f>(SP500_Data[[#This Row],[Close]]-R2833)/R2833</f>
        <v>1.259151736411495E-2</v>
      </c>
      <c r="U2832" s="21"/>
    </row>
    <row r="2833" spans="1:21" x14ac:dyDescent="0.25">
      <c r="A2833" s="2">
        <v>42194</v>
      </c>
      <c r="B2833" s="21">
        <v>44.75</v>
      </c>
      <c r="C2833" s="21">
        <v>45.220001220703125</v>
      </c>
      <c r="D2833" s="21">
        <v>44.5</v>
      </c>
      <c r="E2833" s="21">
        <v>44.520000457763672</v>
      </c>
      <c r="F2833" s="16">
        <f>(StockData[[#This Row],[Close]]-E2834)/E2834</f>
        <v>6.3290860911779873E-3</v>
      </c>
      <c r="G2833" s="21">
        <v>32424700</v>
      </c>
      <c r="H2833" s="21">
        <f>IF(ISNUMBER(E2833),MAX($E$2:E2833),"")</f>
        <v>542.07000732421875</v>
      </c>
      <c r="I2833" s="21">
        <f>IF(AND(ISNUMBER(E2833),ISNUMBER(H2833)),E2833/H2833-1,"")</f>
        <v>-0.91787038600876558</v>
      </c>
      <c r="L2833"/>
      <c r="M2833"/>
      <c r="N2833" s="2">
        <v>42194</v>
      </c>
      <c r="O2833" s="21">
        <v>207.03999328613281</v>
      </c>
      <c r="P2833" s="21">
        <v>207.3500061035156</v>
      </c>
      <c r="Q2833" s="21">
        <v>204.77000427246097</v>
      </c>
      <c r="R2833" s="21">
        <v>204.8999938964844</v>
      </c>
      <c r="S2833">
        <v>144113100</v>
      </c>
      <c r="T2833" s="16">
        <f>(SP500_Data[[#This Row],[Close]]-R2834)/R2834</f>
        <v>1.8090017082862291E-3</v>
      </c>
      <c r="U2833" s="21"/>
    </row>
    <row r="2834" spans="1:21" x14ac:dyDescent="0.25">
      <c r="A2834" s="2">
        <v>42193</v>
      </c>
      <c r="B2834" s="21">
        <v>44.439998626708984</v>
      </c>
      <c r="C2834" s="21">
        <v>44.900001525878906</v>
      </c>
      <c r="D2834" s="21">
        <v>44.029998779296875</v>
      </c>
      <c r="E2834" s="21">
        <v>44.240001678466797</v>
      </c>
      <c r="F2834" s="16">
        <f>(StockData[[#This Row],[Close]]-E2835)/E2835</f>
        <v>-1.3543467184432177E-3</v>
      </c>
      <c r="G2834" s="21">
        <v>39785900</v>
      </c>
      <c r="H2834" s="21">
        <f>IF(ISNUMBER(E2834),MAX($E$2:E2834),"")</f>
        <v>542.07000732421875</v>
      </c>
      <c r="I2834" s="21">
        <f>IF(AND(ISNUMBER(E2834),ISNUMBER(H2834)),E2834/H2834-1,"")</f>
        <v>-0.91838692220430063</v>
      </c>
      <c r="L2834"/>
      <c r="M2834"/>
      <c r="N2834" s="2">
        <v>42193</v>
      </c>
      <c r="O2834" s="21">
        <v>206.41999816894531</v>
      </c>
      <c r="P2834" s="21">
        <v>206.75999450683591</v>
      </c>
      <c r="Q2834" s="21">
        <v>204.25</v>
      </c>
      <c r="R2834" s="21">
        <v>204.52999877929688</v>
      </c>
      <c r="S2834">
        <v>164020100</v>
      </c>
      <c r="T2834" s="16">
        <f>(SP500_Data[[#This Row],[Close]]-R2835)/R2835</f>
        <v>-1.6777259020689869E-2</v>
      </c>
      <c r="U2834" s="21"/>
    </row>
    <row r="2835" spans="1:21" x14ac:dyDescent="0.25">
      <c r="A2835" s="2">
        <v>42192</v>
      </c>
      <c r="B2835" s="21">
        <v>44.340000152587891</v>
      </c>
      <c r="C2835" s="21">
        <v>44.490001678466797</v>
      </c>
      <c r="D2835" s="21">
        <v>43.319999694824219</v>
      </c>
      <c r="E2835" s="21">
        <v>44.299999237060547</v>
      </c>
      <c r="F2835" s="16">
        <f>(StockData[[#This Row],[Close]]-E2836)/E2836</f>
        <v>-2.0274871328085282E-3</v>
      </c>
      <c r="G2835" s="21">
        <v>36435800</v>
      </c>
      <c r="H2835" s="21">
        <f>IF(ISNUMBER(E2835),MAX($E$2:E2835),"")</f>
        <v>542.07000732421875</v>
      </c>
      <c r="I2835" s="21">
        <f>IF(AND(ISNUMBER(E2835),ISNUMBER(H2835)),E2835/H2835-1,"")</f>
        <v>-0.91827623989798757</v>
      </c>
      <c r="L2835"/>
      <c r="M2835"/>
      <c r="N2835" s="2">
        <v>42192</v>
      </c>
      <c r="O2835" s="21">
        <v>206.96000671386719</v>
      </c>
      <c r="P2835" s="21">
        <v>208.16999816894531</v>
      </c>
      <c r="Q2835" s="21">
        <v>204.11000061035156</v>
      </c>
      <c r="R2835" s="21">
        <v>208.02000427246097</v>
      </c>
      <c r="S2835">
        <v>173820200</v>
      </c>
      <c r="T2835" s="16">
        <f>(SP500_Data[[#This Row],[Close]]-R2836)/R2836</f>
        <v>6.2887144160274164E-3</v>
      </c>
      <c r="U2835" s="21"/>
    </row>
    <row r="2836" spans="1:21" x14ac:dyDescent="0.25">
      <c r="A2836" s="2">
        <v>42191</v>
      </c>
      <c r="B2836" s="21">
        <v>43.959999084472656</v>
      </c>
      <c r="C2836" s="21">
        <v>44.479999542236328</v>
      </c>
      <c r="D2836" s="21">
        <v>43.950000762939453</v>
      </c>
      <c r="E2836" s="21">
        <v>44.389999389648438</v>
      </c>
      <c r="F2836" s="16">
        <f>(StockData[[#This Row],[Close]]-E2837)/E2837</f>
        <v>-2.2527333078218304E-4</v>
      </c>
      <c r="G2836" s="21">
        <v>23034000</v>
      </c>
      <c r="H2836" s="21">
        <f>IF(ISNUMBER(E2836),MAX($E$2:E2836),"")</f>
        <v>542.07000732421875</v>
      </c>
      <c r="I2836" s="21">
        <f>IF(AND(ISNUMBER(E2836),ISNUMBER(H2836)),E2836/H2836-1,"")</f>
        <v>-0.91811020940124022</v>
      </c>
      <c r="L2836"/>
      <c r="M2836"/>
      <c r="N2836" s="2">
        <v>42191</v>
      </c>
      <c r="O2836" s="21">
        <v>205.77000427246097</v>
      </c>
      <c r="P2836" s="21">
        <v>207.6499938964844</v>
      </c>
      <c r="Q2836" s="21">
        <v>205.52999877929688</v>
      </c>
      <c r="R2836" s="21">
        <v>206.72000122070313</v>
      </c>
      <c r="S2836">
        <v>117975400</v>
      </c>
      <c r="T2836" s="16">
        <f>(SP500_Data[[#This Row],[Close]]-R2837)/R2837</f>
        <v>-2.8459618196844047E-3</v>
      </c>
      <c r="U2836" s="21"/>
    </row>
    <row r="2837" spans="1:21" x14ac:dyDescent="0.25">
      <c r="A2837" s="2">
        <v>42187</v>
      </c>
      <c r="B2837" s="21">
        <v>44.479999542236328</v>
      </c>
      <c r="C2837" s="21">
        <v>44.75</v>
      </c>
      <c r="D2837" s="21">
        <v>44.060001373291016</v>
      </c>
      <c r="E2837" s="21">
        <v>44.400001525878906</v>
      </c>
      <c r="F2837" s="16">
        <f>(StockData[[#This Row],[Close]]-E2838)/E2838</f>
        <v>-1.1248422092769489E-3</v>
      </c>
      <c r="G2837" s="21">
        <v>21752000</v>
      </c>
      <c r="H2837" s="21">
        <f>IF(ISNUMBER(E2837),MAX($E$2:E2837),"")</f>
        <v>542.07000732421875</v>
      </c>
      <c r="I2837" s="21">
        <f>IF(AND(ISNUMBER(E2837),ISNUMBER(H2837)),E2837/H2837-1,"")</f>
        <v>-0.91809175765866946</v>
      </c>
      <c r="L2837"/>
      <c r="M2837"/>
      <c r="N2837" s="2">
        <v>42187</v>
      </c>
      <c r="O2837" s="21">
        <v>208.07000732421875</v>
      </c>
      <c r="P2837" s="21">
        <v>208.27000427246097</v>
      </c>
      <c r="Q2837" s="21">
        <v>206.80999755859375</v>
      </c>
      <c r="R2837" s="21">
        <v>207.30999755859375</v>
      </c>
      <c r="S2837">
        <v>104373700</v>
      </c>
      <c r="T2837" s="16">
        <f>(SP500_Data[[#This Row],[Close]]-R2838)/R2838</f>
        <v>-9.156744164156627E-4</v>
      </c>
      <c r="U2837" s="21"/>
    </row>
    <row r="2838" spans="1:21" x14ac:dyDescent="0.25">
      <c r="A2838" s="2">
        <v>42186</v>
      </c>
      <c r="B2838" s="21">
        <v>44.459999084472656</v>
      </c>
      <c r="C2838" s="21">
        <v>45.229999542236328</v>
      </c>
      <c r="D2838" s="21">
        <v>44.099998474121094</v>
      </c>
      <c r="E2838" s="21">
        <v>44.450000762939453</v>
      </c>
      <c r="F2838" s="16">
        <f>(StockData[[#This Row],[Close]]-E2839)/E2839</f>
        <v>6.7949994720770219E-3</v>
      </c>
      <c r="G2838" s="21">
        <v>28343900</v>
      </c>
      <c r="H2838" s="21">
        <f>IF(ISNUMBER(E2838),MAX($E$2:E2838),"")</f>
        <v>542.07000732421875</v>
      </c>
      <c r="I2838" s="21">
        <f>IF(AND(ISNUMBER(E2838),ISNUMBER(H2838)),E2838/H2838-1,"")</f>
        <v>-0.9179995200576494</v>
      </c>
      <c r="L2838"/>
      <c r="M2838"/>
      <c r="N2838" s="2">
        <v>42186</v>
      </c>
      <c r="O2838" s="21">
        <v>207.72999572753903</v>
      </c>
      <c r="P2838" s="21">
        <v>208.02999877929688</v>
      </c>
      <c r="Q2838" s="21">
        <v>206.55999755859375</v>
      </c>
      <c r="R2838" s="21">
        <v>207.5</v>
      </c>
      <c r="S2838">
        <v>135979900</v>
      </c>
      <c r="T2838" s="16">
        <f>(SP500_Data[[#This Row],[Close]]-R2839)/R2839</f>
        <v>8.0155154120067039E-3</v>
      </c>
      <c r="U2838" s="21"/>
    </row>
    <row r="2839" spans="1:21" x14ac:dyDescent="0.25">
      <c r="A2839" s="2">
        <v>42185</v>
      </c>
      <c r="B2839" s="21">
        <v>44.709999084472656</v>
      </c>
      <c r="C2839" s="21">
        <v>44.720001220703125</v>
      </c>
      <c r="D2839" s="21">
        <v>43.939998626708984</v>
      </c>
      <c r="E2839" s="21">
        <v>44.150001525878906</v>
      </c>
      <c r="F2839" s="16">
        <f>(StockData[[#This Row],[Close]]-E2840)/E2840</f>
        <v>-4.9582468177110286E-3</v>
      </c>
      <c r="G2839" s="21">
        <v>35945400</v>
      </c>
      <c r="H2839" s="21">
        <f>IF(ISNUMBER(E2839),MAX($E$2:E2839),"")</f>
        <v>542.07000732421875</v>
      </c>
      <c r="I2839" s="21">
        <f>IF(AND(ISNUMBER(E2839),ISNUMBER(H2839)),E2839/H2839-1,"")</f>
        <v>-0.91855295270104798</v>
      </c>
      <c r="L2839"/>
      <c r="M2839"/>
      <c r="N2839" s="2">
        <v>42185</v>
      </c>
      <c r="O2839" s="21">
        <v>207.25999450683591</v>
      </c>
      <c r="P2839" s="21">
        <v>207.32000732421875</v>
      </c>
      <c r="Q2839" s="21">
        <v>205.27999877929688</v>
      </c>
      <c r="R2839" s="21">
        <v>205.8500061035156</v>
      </c>
      <c r="S2839">
        <v>182925100</v>
      </c>
      <c r="T2839" s="16">
        <f>(SP500_Data[[#This Row],[Close]]-R2840)/R2840</f>
        <v>2.093310964868323E-3</v>
      </c>
      <c r="U2839" s="21"/>
    </row>
    <row r="2840" spans="1:21" x14ac:dyDescent="0.25">
      <c r="A2840" s="2">
        <v>42184</v>
      </c>
      <c r="B2840" s="21">
        <v>45.040000915527344</v>
      </c>
      <c r="C2840" s="21">
        <v>45.229999542236328</v>
      </c>
      <c r="D2840" s="21">
        <v>44.360000610351563</v>
      </c>
      <c r="E2840" s="21">
        <v>44.369998931884766</v>
      </c>
      <c r="F2840" s="16">
        <f>(StockData[[#This Row],[Close]]-E2841)/E2841</f>
        <v>-1.9664149859789221E-2</v>
      </c>
      <c r="G2840" s="21">
        <v>34081700</v>
      </c>
      <c r="H2840" s="21">
        <f>IF(ISNUMBER(E2840),MAX($E$2:E2840),"")</f>
        <v>542.07000732421875</v>
      </c>
      <c r="I2840" s="21">
        <f>IF(AND(ISNUMBER(E2840),ISNUMBER(H2840)),E2840/H2840-1,"")</f>
        <v>-0.91814710584910386</v>
      </c>
      <c r="L2840"/>
      <c r="M2840"/>
      <c r="N2840" s="2">
        <v>42184</v>
      </c>
      <c r="O2840" s="21">
        <v>208.05000305175781</v>
      </c>
      <c r="P2840" s="21">
        <v>209.83000183105469</v>
      </c>
      <c r="Q2840" s="21">
        <v>205.33000183105469</v>
      </c>
      <c r="R2840" s="21">
        <v>205.41999816894531</v>
      </c>
      <c r="S2840">
        <v>202621300</v>
      </c>
      <c r="T2840" s="16">
        <f>(SP500_Data[[#This Row],[Close]]-R2841)/R2841</f>
        <v>-2.0970398444770052E-2</v>
      </c>
      <c r="U2840" s="21"/>
    </row>
    <row r="2841" spans="1:21" x14ac:dyDescent="0.25">
      <c r="A2841" s="2">
        <v>42181</v>
      </c>
      <c r="B2841" s="21">
        <v>45.650001525878906</v>
      </c>
      <c r="C2841" s="21">
        <v>46.279998779296875</v>
      </c>
      <c r="D2841" s="21">
        <v>45.029998779296875</v>
      </c>
      <c r="E2841" s="21">
        <v>45.259998321533203</v>
      </c>
      <c r="F2841" s="16">
        <f>(StockData[[#This Row],[Close]]-E2842)/E2842</f>
        <v>-8.5433338731568491E-3</v>
      </c>
      <c r="G2841" s="21">
        <v>49835300</v>
      </c>
      <c r="H2841" s="21">
        <f>IF(ISNUMBER(E2841),MAX($E$2:E2841),"")</f>
        <v>542.07000732421875</v>
      </c>
      <c r="I2841" s="21">
        <f>IF(AND(ISNUMBER(E2841),ISNUMBER(H2841)),E2841/H2841-1,"")</f>
        <v>-0.91650525262420091</v>
      </c>
      <c r="L2841"/>
      <c r="M2841"/>
      <c r="N2841" s="2">
        <v>42181</v>
      </c>
      <c r="O2841" s="21">
        <v>210.28999328613281</v>
      </c>
      <c r="P2841" s="21">
        <v>210.58000183105469</v>
      </c>
      <c r="Q2841" s="21">
        <v>209.16000366210935</v>
      </c>
      <c r="R2841" s="21">
        <v>209.82000732421875</v>
      </c>
      <c r="S2841">
        <v>104174800</v>
      </c>
      <c r="T2841" s="16">
        <f>(SP500_Data[[#This Row],[Close]]-R2842)/R2842</f>
        <v>-1.9057126663726785E-4</v>
      </c>
      <c r="U2841" s="21"/>
    </row>
    <row r="2842" spans="1:21" x14ac:dyDescent="0.25">
      <c r="A2842" s="2">
        <v>42180</v>
      </c>
      <c r="B2842" s="21">
        <v>46.029998779296875</v>
      </c>
      <c r="C2842" s="21">
        <v>46.060001373291016</v>
      </c>
      <c r="D2842" s="21">
        <v>45.5</v>
      </c>
      <c r="E2842" s="21">
        <v>45.650001525878906</v>
      </c>
      <c r="F2842" s="16">
        <f>(StockData[[#This Row],[Close]]-E2843)/E2843</f>
        <v>2.1915285635909374E-4</v>
      </c>
      <c r="G2842" s="21">
        <v>20616000</v>
      </c>
      <c r="H2842" s="21">
        <f>IF(ISNUMBER(E2842),MAX($E$2:E2842),"")</f>
        <v>542.07000732421875</v>
      </c>
      <c r="I2842" s="21">
        <f>IF(AND(ISNUMBER(E2842),ISNUMBER(H2842)),E2842/H2842-1,"")</f>
        <v>-0.91578578244677711</v>
      </c>
      <c r="L2842"/>
      <c r="M2842"/>
      <c r="N2842" s="2">
        <v>42180</v>
      </c>
      <c r="O2842" s="21">
        <v>211.1000061035156</v>
      </c>
      <c r="P2842" s="21">
        <v>211.25</v>
      </c>
      <c r="Q2842" s="21">
        <v>209.77000427246097</v>
      </c>
      <c r="R2842" s="21">
        <v>209.86000061035156</v>
      </c>
      <c r="S2842">
        <v>97107400</v>
      </c>
      <c r="T2842" s="16">
        <f>(SP500_Data[[#This Row],[Close]]-R2843)/R2843</f>
        <v>-3.0403771479735747E-3</v>
      </c>
      <c r="U2842" s="21"/>
    </row>
    <row r="2843" spans="1:21" x14ac:dyDescent="0.25">
      <c r="A2843" s="2">
        <v>42179</v>
      </c>
      <c r="B2843" s="21">
        <v>45.669998168945313</v>
      </c>
      <c r="C2843" s="21">
        <v>46.25</v>
      </c>
      <c r="D2843" s="21">
        <v>45.549999237060547</v>
      </c>
      <c r="E2843" s="21">
        <v>45.639999389648438</v>
      </c>
      <c r="F2843" s="16">
        <f>(StockData[[#This Row],[Close]]-E2844)/E2844</f>
        <v>-5.8810816523862715E-3</v>
      </c>
      <c r="G2843" s="21">
        <v>34890900</v>
      </c>
      <c r="H2843" s="21">
        <f>IF(ISNUMBER(E2843),MAX($E$2:E2843),"")</f>
        <v>542.07000732421875</v>
      </c>
      <c r="I2843" s="21">
        <f>IF(AND(ISNUMBER(E2843),ISNUMBER(H2843)),E2843/H2843-1,"")</f>
        <v>-0.91580423418934775</v>
      </c>
      <c r="L2843"/>
      <c r="M2843"/>
      <c r="N2843" s="2">
        <v>42179</v>
      </c>
      <c r="O2843" s="21">
        <v>211.72000122070313</v>
      </c>
      <c r="P2843" s="21">
        <v>212.16999816894531</v>
      </c>
      <c r="Q2843" s="21">
        <v>210.47000122070313</v>
      </c>
      <c r="R2843" s="21">
        <v>210.5</v>
      </c>
      <c r="S2843">
        <v>92307300</v>
      </c>
      <c r="T2843" s="16">
        <f>(SP500_Data[[#This Row],[Close]]-R2844)/R2844</f>
        <v>-7.2627491741838607E-3</v>
      </c>
      <c r="U2843" s="21"/>
    </row>
    <row r="2844" spans="1:21" x14ac:dyDescent="0.25">
      <c r="A2844" s="2">
        <v>42178</v>
      </c>
      <c r="B2844" s="21">
        <v>46.130001068115234</v>
      </c>
      <c r="C2844" s="21">
        <v>46.279998779296875</v>
      </c>
      <c r="D2844" s="21">
        <v>45.619998931884766</v>
      </c>
      <c r="E2844" s="21">
        <v>45.909999847412109</v>
      </c>
      <c r="F2844" s="16">
        <f>(StockData[[#This Row],[Close]]-E2845)/E2845</f>
        <v>-6.9219056455292168E-3</v>
      </c>
      <c r="G2844" s="21">
        <v>25896500</v>
      </c>
      <c r="H2844" s="21">
        <f>IF(ISNUMBER(E2844),MAX($E$2:E2844),"")</f>
        <v>542.07000732421875</v>
      </c>
      <c r="I2844" s="21">
        <f>IF(AND(ISNUMBER(E2844),ISNUMBER(H2844)),E2844/H2844-1,"")</f>
        <v>-0.91530614269910571</v>
      </c>
      <c r="L2844"/>
      <c r="M2844"/>
      <c r="N2844" s="2">
        <v>42178</v>
      </c>
      <c r="O2844" s="21">
        <v>212.13999938964844</v>
      </c>
      <c r="P2844" s="21">
        <v>212.44000244140625</v>
      </c>
      <c r="Q2844" s="21">
        <v>211.57000732421875</v>
      </c>
      <c r="R2844" s="21">
        <v>212.03999328613281</v>
      </c>
      <c r="S2844">
        <v>68476800</v>
      </c>
      <c r="T2844" s="16">
        <f>(SP500_Data[[#This Row],[Close]]-R2845)/R2845</f>
        <v>7.0788568085532178E-4</v>
      </c>
      <c r="U2844" s="21"/>
    </row>
    <row r="2845" spans="1:21" x14ac:dyDescent="0.25">
      <c r="A2845" s="2">
        <v>42177</v>
      </c>
      <c r="B2845" s="21">
        <v>46.330001831054688</v>
      </c>
      <c r="C2845" s="21">
        <v>46.720001220703125</v>
      </c>
      <c r="D2845" s="21">
        <v>46.159999847412109</v>
      </c>
      <c r="E2845" s="21">
        <v>46.229999542236328</v>
      </c>
      <c r="F2845" s="16">
        <f>(StockData[[#This Row],[Close]]-E2846)/E2846</f>
        <v>2.8199798789193533E-3</v>
      </c>
      <c r="G2845" s="21">
        <v>20318100</v>
      </c>
      <c r="H2845" s="21">
        <f>IF(ISNUMBER(E2845),MAX($E$2:E2845),"")</f>
        <v>542.07000732421875</v>
      </c>
      <c r="I2845" s="21">
        <f>IF(AND(ISNUMBER(E2845),ISNUMBER(H2845)),E2845/H2845-1,"")</f>
        <v>-0.91471581360784349</v>
      </c>
      <c r="L2845"/>
      <c r="M2845"/>
      <c r="N2845" s="2">
        <v>42177</v>
      </c>
      <c r="O2845" s="21">
        <v>211.91000366210935</v>
      </c>
      <c r="P2845" s="21">
        <v>212.58999633789065</v>
      </c>
      <c r="Q2845" s="21">
        <v>211.63999938964844</v>
      </c>
      <c r="R2845" s="21">
        <v>211.88999938964844</v>
      </c>
      <c r="S2845">
        <v>70696000</v>
      </c>
      <c r="T2845" s="16">
        <f>(SP500_Data[[#This Row],[Close]]-R2846)/R2846</f>
        <v>5.1231053724314262E-3</v>
      </c>
      <c r="U2845" s="21"/>
    </row>
    <row r="2846" spans="1:21" x14ac:dyDescent="0.25">
      <c r="A2846" s="2">
        <v>42174</v>
      </c>
      <c r="B2846" s="21">
        <v>46.790000915527344</v>
      </c>
      <c r="C2846" s="21">
        <v>46.830001831054688</v>
      </c>
      <c r="D2846" s="21">
        <v>45.990001678466797</v>
      </c>
      <c r="E2846" s="21">
        <v>46.099998474121094</v>
      </c>
      <c r="F2846" s="16">
        <f>(StockData[[#This Row],[Close]]-E2847)/E2847</f>
        <v>-1.3270606386613025E-2</v>
      </c>
      <c r="G2846" s="21">
        <v>63837000</v>
      </c>
      <c r="H2846" s="21">
        <f>IF(ISNUMBER(E2846),MAX($E$2:E2846),"")</f>
        <v>542.07000732421875</v>
      </c>
      <c r="I2846" s="21">
        <f>IF(AND(ISNUMBER(E2846),ISNUMBER(H2846)),E2846/H2846-1,"")</f>
        <v>-0.91495563700031812</v>
      </c>
      <c r="L2846"/>
      <c r="M2846"/>
      <c r="N2846" s="2">
        <v>42174</v>
      </c>
      <c r="O2846" s="21">
        <v>211.46000671386719</v>
      </c>
      <c r="P2846" s="21">
        <v>211.55000305175781</v>
      </c>
      <c r="Q2846" s="21">
        <v>210.36000061035156</v>
      </c>
      <c r="R2846" s="21">
        <v>210.80999755859375</v>
      </c>
      <c r="S2846">
        <v>130478700</v>
      </c>
      <c r="T2846" s="16">
        <f>(SP500_Data[[#This Row],[Close]]-R2847)/R2847</f>
        <v>-9.2583947363703185E-3</v>
      </c>
      <c r="U2846" s="21"/>
    </row>
    <row r="2847" spans="1:21" x14ac:dyDescent="0.25">
      <c r="A2847" s="2">
        <v>42173</v>
      </c>
      <c r="B2847" s="21">
        <v>46.220001220703125</v>
      </c>
      <c r="C2847" s="21">
        <v>46.799999237060547</v>
      </c>
      <c r="D2847" s="21">
        <v>46.169998168945313</v>
      </c>
      <c r="E2847" s="21">
        <v>46.720001220703125</v>
      </c>
      <c r="F2847" s="16">
        <f>(StockData[[#This Row],[Close]]-E2848)/E2848</f>
        <v>1.6314987602441672E-2</v>
      </c>
      <c r="G2847" s="21">
        <v>32658300</v>
      </c>
      <c r="H2847" s="21">
        <f>IF(ISNUMBER(E2847),MAX($E$2:E2847),"")</f>
        <v>542.07000732421875</v>
      </c>
      <c r="I2847" s="21">
        <f>IF(AND(ISNUMBER(E2847),ISNUMBER(H2847)),E2847/H2847-1,"")</f>
        <v>-0.91381186822837934</v>
      </c>
      <c r="L2847"/>
      <c r="M2847"/>
      <c r="N2847" s="2">
        <v>42173</v>
      </c>
      <c r="O2847" s="21">
        <v>211.30999755859375</v>
      </c>
      <c r="P2847" s="21">
        <v>213.33999633789065</v>
      </c>
      <c r="Q2847" s="21">
        <v>210.6300048828125</v>
      </c>
      <c r="R2847" s="21">
        <v>212.77999877929688</v>
      </c>
      <c r="S2847">
        <v>165867900</v>
      </c>
      <c r="T2847" s="16">
        <f>(SP500_Data[[#This Row],[Close]]-R2848)/R2848</f>
        <v>1.039936596937099E-2</v>
      </c>
      <c r="U2847" s="21"/>
    </row>
    <row r="2848" spans="1:21" x14ac:dyDescent="0.25">
      <c r="A2848" s="2">
        <v>42172</v>
      </c>
      <c r="B2848" s="21">
        <v>45.729999542236328</v>
      </c>
      <c r="C2848" s="21">
        <v>46.069999694824219</v>
      </c>
      <c r="D2848" s="21">
        <v>45.360000610351563</v>
      </c>
      <c r="E2848" s="21">
        <v>45.970001220703125</v>
      </c>
      <c r="F2848" s="16">
        <f>(StockData[[#This Row],[Close]]-E2849)/E2849</f>
        <v>3.0547541796861343E-3</v>
      </c>
      <c r="G2848" s="21">
        <v>28704100</v>
      </c>
      <c r="H2848" s="21">
        <f>IF(ISNUMBER(E2848),MAX($E$2:E2848),"")</f>
        <v>542.07000732421875</v>
      </c>
      <c r="I2848" s="21">
        <f>IF(AND(ISNUMBER(E2848),ISNUMBER(H2848)),E2848/H2848-1,"")</f>
        <v>-0.91519545335551489</v>
      </c>
      <c r="L2848"/>
      <c r="M2848"/>
      <c r="N2848" s="2">
        <v>42172</v>
      </c>
      <c r="O2848" s="21">
        <v>210.58999633789065</v>
      </c>
      <c r="P2848" s="21">
        <v>211.32000732421875</v>
      </c>
      <c r="Q2848" s="21">
        <v>209.36000061035156</v>
      </c>
      <c r="R2848" s="21">
        <v>210.58999633789065</v>
      </c>
      <c r="S2848">
        <v>126708600</v>
      </c>
      <c r="T2848" s="16">
        <f>(SP500_Data[[#This Row],[Close]]-R2849)/R2849</f>
        <v>1.6171050553657714E-3</v>
      </c>
      <c r="U2848" s="21"/>
    </row>
    <row r="2849" spans="1:21" x14ac:dyDescent="0.25">
      <c r="A2849" s="2">
        <v>42171</v>
      </c>
      <c r="B2849" s="21">
        <v>45.349998474121094</v>
      </c>
      <c r="C2849" s="21">
        <v>46.240001678466797</v>
      </c>
      <c r="D2849" s="21">
        <v>45.299999237060547</v>
      </c>
      <c r="E2849" s="21">
        <v>45.830001831054688</v>
      </c>
      <c r="F2849" s="16">
        <f>(StockData[[#This Row],[Close]]-E2850)/E2850</f>
        <v>7.6957408166488557E-3</v>
      </c>
      <c r="G2849" s="21">
        <v>27070300</v>
      </c>
      <c r="H2849" s="21">
        <f>IF(ISNUMBER(E2849),MAX($E$2:E2849),"")</f>
        <v>542.07000732421875</v>
      </c>
      <c r="I2849" s="21">
        <f>IF(AND(ISNUMBER(E2849),ISNUMBER(H2849)),E2849/H2849-1,"")</f>
        <v>-0.9154537214532823</v>
      </c>
      <c r="L2849"/>
      <c r="M2849"/>
      <c r="N2849" s="2">
        <v>42171</v>
      </c>
      <c r="O2849" s="21">
        <v>208.92999267578125</v>
      </c>
      <c r="P2849" s="21">
        <v>210.3500061035156</v>
      </c>
      <c r="Q2849" s="21">
        <v>208.72000122070313</v>
      </c>
      <c r="R2849" s="21">
        <v>210.25</v>
      </c>
      <c r="S2849">
        <v>85308200</v>
      </c>
      <c r="T2849" s="16">
        <f>(SP500_Data[[#This Row],[Close]]-R2850)/R2850</f>
        <v>5.4516732165893556E-3</v>
      </c>
      <c r="U2849" s="21"/>
    </row>
    <row r="2850" spans="1:21" x14ac:dyDescent="0.25">
      <c r="A2850" s="2">
        <v>42170</v>
      </c>
      <c r="B2850" s="21">
        <v>45.450000762939453</v>
      </c>
      <c r="C2850" s="21">
        <v>45.650001525878906</v>
      </c>
      <c r="D2850" s="21">
        <v>45.020000457763672</v>
      </c>
      <c r="E2850" s="21">
        <v>45.479999542236328</v>
      </c>
      <c r="F2850" s="16">
        <f>(StockData[[#This Row],[Close]]-E2851)/E2851</f>
        <v>-1.0659161745815202E-2</v>
      </c>
      <c r="G2850" s="21">
        <v>33254500</v>
      </c>
      <c r="H2850" s="21">
        <f>IF(ISNUMBER(E2850),MAX($E$2:E2850),"")</f>
        <v>542.07000732421875</v>
      </c>
      <c r="I2850" s="21">
        <f>IF(AND(ISNUMBER(E2850),ISNUMBER(H2850)),E2850/H2850-1,"")</f>
        <v>-0.91609939873497892</v>
      </c>
      <c r="L2850"/>
      <c r="M2850"/>
      <c r="N2850" s="2">
        <v>42170</v>
      </c>
      <c r="O2850" s="21">
        <v>208.63999938964844</v>
      </c>
      <c r="P2850" s="21">
        <v>209.44999694824219</v>
      </c>
      <c r="Q2850" s="21">
        <v>207.78999328613281</v>
      </c>
      <c r="R2850" s="21">
        <v>209.11000061035156</v>
      </c>
      <c r="S2850">
        <v>124384200</v>
      </c>
      <c r="T2850" s="16">
        <f>(SP500_Data[[#This Row],[Close]]-R2851)/R2851</f>
        <v>-4.2854812629169962E-3</v>
      </c>
      <c r="U2850" s="21"/>
    </row>
    <row r="2851" spans="1:21" x14ac:dyDescent="0.25">
      <c r="A2851" s="2">
        <v>42167</v>
      </c>
      <c r="B2851" s="21">
        <v>46.220001220703125</v>
      </c>
      <c r="C2851" s="21">
        <v>46.470001220703125</v>
      </c>
      <c r="D2851" s="21">
        <v>45.900001525878906</v>
      </c>
      <c r="E2851" s="21">
        <v>45.970001220703125</v>
      </c>
      <c r="F2851" s="16">
        <f>(StockData[[#This Row],[Close]]-E2852)/E2852</f>
        <v>-1.012053014436461E-2</v>
      </c>
      <c r="G2851" s="21">
        <v>23931000</v>
      </c>
      <c r="H2851" s="21">
        <f>IF(ISNUMBER(E2851),MAX($E$2:E2851),"")</f>
        <v>542.07000732421875</v>
      </c>
      <c r="I2851" s="21">
        <f>IF(AND(ISNUMBER(E2851),ISNUMBER(H2851)),E2851/H2851-1,"")</f>
        <v>-0.91519545335551489</v>
      </c>
      <c r="L2851"/>
      <c r="M2851"/>
      <c r="N2851" s="2">
        <v>42167</v>
      </c>
      <c r="O2851" s="21">
        <v>210.63999938964844</v>
      </c>
      <c r="P2851" s="21">
        <v>211.47999572753903</v>
      </c>
      <c r="Q2851" s="21">
        <v>209.67999267578125</v>
      </c>
      <c r="R2851" s="21">
        <v>210.00999450683591</v>
      </c>
      <c r="S2851">
        <v>135382400</v>
      </c>
      <c r="T2851" s="16">
        <f>(SP500_Data[[#This Row],[Close]]-R2852)/R2852</f>
        <v>-7.6549181996836959E-3</v>
      </c>
      <c r="U2851" s="21"/>
    </row>
    <row r="2852" spans="1:21" x14ac:dyDescent="0.25">
      <c r="A2852" s="2">
        <v>42166</v>
      </c>
      <c r="B2852" s="21">
        <v>46.659999847412109</v>
      </c>
      <c r="C2852" s="21">
        <v>46.919998168945313</v>
      </c>
      <c r="D2852" s="21">
        <v>46.130001068115234</v>
      </c>
      <c r="E2852" s="21">
        <v>46.439998626708984</v>
      </c>
      <c r="F2852" s="16">
        <f>(StockData[[#This Row],[Close]]-E2853)/E2853</f>
        <v>-3.6473285006742217E-3</v>
      </c>
      <c r="G2852" s="21">
        <v>27347800</v>
      </c>
      <c r="H2852" s="21">
        <f>IF(ISNUMBER(E2852),MAX($E$2:E2852),"")</f>
        <v>542.07000732421875</v>
      </c>
      <c r="I2852" s="21">
        <f>IF(AND(ISNUMBER(E2852),ISNUMBER(H2852)),E2852/H2852-1,"")</f>
        <v>-0.91432841146119226</v>
      </c>
      <c r="L2852"/>
      <c r="M2852"/>
      <c r="N2852" s="2">
        <v>42166</v>
      </c>
      <c r="O2852" s="21">
        <v>211.47999572753903</v>
      </c>
      <c r="P2852" s="21">
        <v>212.08999633789065</v>
      </c>
      <c r="Q2852" s="21">
        <v>211.19999694824219</v>
      </c>
      <c r="R2852" s="21">
        <v>211.6300048828125</v>
      </c>
      <c r="S2852">
        <v>73876400</v>
      </c>
      <c r="T2852" s="16">
        <f>(SP500_Data[[#This Row],[Close]]-R2853)/R2853</f>
        <v>3.2235503408760721E-3</v>
      </c>
      <c r="U2852" s="21"/>
    </row>
    <row r="2853" spans="1:21" x14ac:dyDescent="0.25">
      <c r="A2853" s="2">
        <v>42165</v>
      </c>
      <c r="B2853" s="21">
        <v>45.790000915527344</v>
      </c>
      <c r="C2853" s="21">
        <v>46.830001831054688</v>
      </c>
      <c r="D2853" s="21">
        <v>45.689998626708984</v>
      </c>
      <c r="E2853" s="21">
        <v>46.610000610351563</v>
      </c>
      <c r="F2853" s="16">
        <f>(StockData[[#This Row],[Close]]-E2854)/E2854</f>
        <v>2.1029552078512734E-2</v>
      </c>
      <c r="G2853" s="21">
        <v>28417400</v>
      </c>
      <c r="H2853" s="21">
        <f>IF(ISNUMBER(E2853),MAX($E$2:E2853),"")</f>
        <v>542.07000732421875</v>
      </c>
      <c r="I2853" s="21">
        <f>IF(AND(ISNUMBER(E2853),ISNUMBER(H2853)),E2853/H2853-1,"")</f>
        <v>-0.91401479517299034</v>
      </c>
      <c r="L2853"/>
      <c r="M2853"/>
      <c r="N2853" s="2">
        <v>42165</v>
      </c>
      <c r="O2853" s="21">
        <v>209.3699951171875</v>
      </c>
      <c r="P2853" s="21">
        <v>211.41000366210935</v>
      </c>
      <c r="Q2853" s="21">
        <v>209.30000305175781</v>
      </c>
      <c r="R2853" s="21">
        <v>210.94999694824219</v>
      </c>
      <c r="S2853">
        <v>134551300</v>
      </c>
      <c r="T2853" s="16">
        <f>(SP500_Data[[#This Row],[Close]]-R2854)/R2854</f>
        <v>1.1993283936678331E-2</v>
      </c>
      <c r="U2853" s="21"/>
    </row>
    <row r="2854" spans="1:21" x14ac:dyDescent="0.25">
      <c r="A2854" s="2">
        <v>42164</v>
      </c>
      <c r="B2854" s="21">
        <v>45.759998321533203</v>
      </c>
      <c r="C2854" s="21">
        <v>45.939998626708984</v>
      </c>
      <c r="D2854" s="21">
        <v>45.459999084472656</v>
      </c>
      <c r="E2854" s="21">
        <v>45.650001525878906</v>
      </c>
      <c r="F2854" s="16">
        <f>(StockData[[#This Row],[Close]]-E2855)/E2855</f>
        <v>-1.7493552844568812E-3</v>
      </c>
      <c r="G2854" s="21">
        <v>24406100</v>
      </c>
      <c r="H2854" s="21">
        <f>IF(ISNUMBER(E2854),MAX($E$2:E2854),"")</f>
        <v>542.07000732421875</v>
      </c>
      <c r="I2854" s="21">
        <f>IF(AND(ISNUMBER(E2854),ISNUMBER(H2854)),E2854/H2854-1,"")</f>
        <v>-0.91578578244677711</v>
      </c>
      <c r="L2854"/>
      <c r="M2854"/>
      <c r="N2854" s="2">
        <v>42164</v>
      </c>
      <c r="O2854" s="21">
        <v>208.44999694824219</v>
      </c>
      <c r="P2854" s="21">
        <v>209.1000061035156</v>
      </c>
      <c r="Q2854" s="21">
        <v>207.69000244140625</v>
      </c>
      <c r="R2854" s="21">
        <v>208.44999694824219</v>
      </c>
      <c r="S2854">
        <v>105034700</v>
      </c>
      <c r="T2854" s="16">
        <f>(SP500_Data[[#This Row],[Close]]-R2855)/R2855</f>
        <v>-1.4389284301430898E-4</v>
      </c>
      <c r="U2854" s="21"/>
    </row>
    <row r="2855" spans="1:21" x14ac:dyDescent="0.25">
      <c r="A2855" s="2">
        <v>42163</v>
      </c>
      <c r="B2855" s="21">
        <v>46.299999237060547</v>
      </c>
      <c r="C2855" s="21">
        <v>46.430000305175781</v>
      </c>
      <c r="D2855" s="21">
        <v>45.669998168945313</v>
      </c>
      <c r="E2855" s="21">
        <v>45.729999542236328</v>
      </c>
      <c r="F2855" s="16">
        <f>(StockData[[#This Row],[Close]]-E2856)/E2856</f>
        <v>-8.8859959435563692E-3</v>
      </c>
      <c r="G2855" s="21">
        <v>22121600</v>
      </c>
      <c r="H2855" s="21">
        <f>IF(ISNUMBER(E2855),MAX($E$2:E2855),"")</f>
        <v>542.07000732421875</v>
      </c>
      <c r="I2855" s="21">
        <f>IF(AND(ISNUMBER(E2855),ISNUMBER(H2855)),E2855/H2855-1,"")</f>
        <v>-0.91563820369260041</v>
      </c>
      <c r="L2855"/>
      <c r="M2855"/>
      <c r="N2855" s="2">
        <v>42163</v>
      </c>
      <c r="O2855" s="21">
        <v>209.63999938964844</v>
      </c>
      <c r="P2855" s="21">
        <v>209.82000732421875</v>
      </c>
      <c r="Q2855" s="21">
        <v>208.38999938964844</v>
      </c>
      <c r="R2855" s="21">
        <v>208.47999572753903</v>
      </c>
      <c r="S2855">
        <v>89063300</v>
      </c>
      <c r="T2855" s="16">
        <f>(SP500_Data[[#This Row],[Close]]-R2856)/R2856</f>
        <v>-6.149633020202435E-3</v>
      </c>
      <c r="U2855" s="21"/>
    </row>
    <row r="2856" spans="1:21" x14ac:dyDescent="0.25">
      <c r="A2856" s="2">
        <v>42160</v>
      </c>
      <c r="B2856" s="21">
        <v>46.310001373291016</v>
      </c>
      <c r="C2856" s="21">
        <v>46.520000457763672</v>
      </c>
      <c r="D2856" s="21">
        <v>45.840000152587891</v>
      </c>
      <c r="E2856" s="21">
        <v>46.139999389648438</v>
      </c>
      <c r="F2856" s="16">
        <f>(StockData[[#This Row],[Close]]-E2857)/E2857</f>
        <v>-4.745496501438822E-3</v>
      </c>
      <c r="G2856" s="21">
        <v>25438100</v>
      </c>
      <c r="H2856" s="21">
        <f>IF(ISNUMBER(E2856),MAX($E$2:E2856),"")</f>
        <v>542.07000732421875</v>
      </c>
      <c r="I2856" s="21">
        <f>IF(AND(ISNUMBER(E2856),ISNUMBER(H2856)),E2856/H2856-1,"")</f>
        <v>-0.91488184410459084</v>
      </c>
      <c r="L2856"/>
      <c r="M2856"/>
      <c r="N2856" s="2">
        <v>42160</v>
      </c>
      <c r="O2856" s="21">
        <v>209.94999694824219</v>
      </c>
      <c r="P2856" s="21">
        <v>210.58000183105469</v>
      </c>
      <c r="Q2856" s="21">
        <v>208.97999572753903</v>
      </c>
      <c r="R2856" s="21">
        <v>209.77000427246097</v>
      </c>
      <c r="S2856">
        <v>121704700</v>
      </c>
      <c r="T2856" s="16">
        <f>(SP500_Data[[#This Row],[Close]]-R2857)/R2857</f>
        <v>-1.7132280111652927E-3</v>
      </c>
      <c r="U2856" s="21"/>
    </row>
    <row r="2857" spans="1:21" x14ac:dyDescent="0.25">
      <c r="A2857" s="2">
        <v>42159</v>
      </c>
      <c r="B2857" s="21">
        <v>46.790000915527344</v>
      </c>
      <c r="C2857" s="21">
        <v>47.159999847412109</v>
      </c>
      <c r="D2857" s="21">
        <v>46.200000762939453</v>
      </c>
      <c r="E2857" s="21">
        <v>46.360000610351563</v>
      </c>
      <c r="F2857" s="16">
        <f>(StockData[[#This Row],[Close]]-E2858)/E2858</f>
        <v>-1.0458866162828057E-2</v>
      </c>
      <c r="G2857" s="21">
        <v>27745500</v>
      </c>
      <c r="H2857" s="21">
        <f>IF(ISNUMBER(E2857),MAX($E$2:E2857),"")</f>
        <v>542.07000732421875</v>
      </c>
      <c r="I2857" s="21">
        <f>IF(AND(ISNUMBER(E2857),ISNUMBER(H2857)),E2857/H2857-1,"")</f>
        <v>-0.91447599021536885</v>
      </c>
      <c r="L2857"/>
      <c r="M2857"/>
      <c r="N2857" s="2">
        <v>42159</v>
      </c>
      <c r="O2857" s="21">
        <v>211.07000732421875</v>
      </c>
      <c r="P2857" s="21">
        <v>211.86000061035156</v>
      </c>
      <c r="Q2857" s="21">
        <v>209.75</v>
      </c>
      <c r="R2857" s="21">
        <v>210.1300048828125</v>
      </c>
      <c r="S2857">
        <v>151882800</v>
      </c>
      <c r="T2857" s="16">
        <f>(SP500_Data[[#This Row],[Close]]-R2858)/R2858</f>
        <v>-8.4465520082998829E-3</v>
      </c>
      <c r="U2857" s="21"/>
    </row>
    <row r="2858" spans="1:21" x14ac:dyDescent="0.25">
      <c r="A2858" s="2">
        <v>42158</v>
      </c>
      <c r="B2858" s="21">
        <v>47.369998931884766</v>
      </c>
      <c r="C2858" s="21">
        <v>47.740001678466797</v>
      </c>
      <c r="D2858" s="21">
        <v>46.819999694824219</v>
      </c>
      <c r="E2858" s="21">
        <v>46.849998474121094</v>
      </c>
      <c r="F2858" s="16">
        <f>(StockData[[#This Row],[Close]]-E2859)/E2859</f>
        <v>-1.4918946623179766E-3</v>
      </c>
      <c r="G2858" s="21">
        <v>28002200</v>
      </c>
      <c r="H2858" s="21">
        <f>IF(ISNUMBER(E2858),MAX($E$2:E2858),"")</f>
        <v>542.07000732421875</v>
      </c>
      <c r="I2858" s="21">
        <f>IF(AND(ISNUMBER(E2858),ISNUMBER(H2858)),E2858/H2858-1,"")</f>
        <v>-0.91357205187318258</v>
      </c>
      <c r="L2858"/>
      <c r="M2858"/>
      <c r="N2858" s="2">
        <v>42158</v>
      </c>
      <c r="O2858" s="21">
        <v>212</v>
      </c>
      <c r="P2858" s="21">
        <v>212.66999816894531</v>
      </c>
      <c r="Q2858" s="21">
        <v>211.33000183105469</v>
      </c>
      <c r="R2858" s="21">
        <v>211.91999816894531</v>
      </c>
      <c r="S2858">
        <v>87820900</v>
      </c>
      <c r="T2858" s="16">
        <f>(SP500_Data[[#This Row],[Close]]-R2859)/R2859</f>
        <v>2.6494963899348304E-3</v>
      </c>
      <c r="U2858" s="21"/>
    </row>
    <row r="2859" spans="1:21" x14ac:dyDescent="0.25">
      <c r="A2859" s="2">
        <v>42157</v>
      </c>
      <c r="B2859" s="21">
        <v>46.930000305175781</v>
      </c>
      <c r="C2859" s="21">
        <v>47.349998474121094</v>
      </c>
      <c r="D2859" s="21">
        <v>46.619998931884766</v>
      </c>
      <c r="E2859" s="21">
        <v>46.919998168945313</v>
      </c>
      <c r="F2859" s="16">
        <f>(StockData[[#This Row],[Close]]-E2860)/E2860</f>
        <v>-6.563653955020495E-3</v>
      </c>
      <c r="G2859" s="21">
        <v>21498300</v>
      </c>
      <c r="H2859" s="21">
        <f>IF(ISNUMBER(E2859),MAX($E$2:E2859),"")</f>
        <v>542.07000732421875</v>
      </c>
      <c r="I2859" s="21">
        <f>IF(AND(ISNUMBER(E2859),ISNUMBER(H2859)),E2859/H2859-1,"")</f>
        <v>-0.91344291782429887</v>
      </c>
      <c r="L2859"/>
      <c r="M2859"/>
      <c r="N2859" s="2">
        <v>42157</v>
      </c>
      <c r="O2859" s="21">
        <v>211.02000427246097</v>
      </c>
      <c r="P2859" s="21">
        <v>212.19000244140625</v>
      </c>
      <c r="Q2859" s="21">
        <v>210.27000427246097</v>
      </c>
      <c r="R2859" s="21">
        <v>211.36000061035156</v>
      </c>
      <c r="S2859">
        <v>91531000</v>
      </c>
      <c r="T2859" s="16">
        <f>(SP500_Data[[#This Row],[Close]]-R2860)/R2860</f>
        <v>-9.9261098736629712E-4</v>
      </c>
      <c r="U2859" s="21"/>
    </row>
    <row r="2860" spans="1:21" x14ac:dyDescent="0.25">
      <c r="A2860" s="2">
        <v>42156</v>
      </c>
      <c r="B2860" s="21">
        <v>47.060001373291016</v>
      </c>
      <c r="C2860" s="21">
        <v>47.770000457763672</v>
      </c>
      <c r="D2860" s="21">
        <v>46.619998931884766</v>
      </c>
      <c r="E2860" s="21">
        <v>47.229999542236328</v>
      </c>
      <c r="F2860" s="16">
        <f>(StockData[[#This Row],[Close]]-E2861)/E2861</f>
        <v>7.8958371119404423E-3</v>
      </c>
      <c r="G2860" s="21">
        <v>28837300</v>
      </c>
      <c r="H2860" s="21">
        <f>IF(ISNUMBER(E2860),MAX($E$2:E2860),"")</f>
        <v>542.07000732421875</v>
      </c>
      <c r="I2860" s="21">
        <f>IF(AND(ISNUMBER(E2860),ISNUMBER(H2860)),E2860/H2860-1,"")</f>
        <v>-0.91287103343832954</v>
      </c>
      <c r="L2860"/>
      <c r="M2860"/>
      <c r="N2860" s="2">
        <v>42156</v>
      </c>
      <c r="O2860" s="21">
        <v>211.94000244140625</v>
      </c>
      <c r="P2860" s="21">
        <v>212.33999633789065</v>
      </c>
      <c r="Q2860" s="21">
        <v>210.6199951171875</v>
      </c>
      <c r="R2860" s="21">
        <v>211.57000732421875</v>
      </c>
      <c r="S2860">
        <v>93338800</v>
      </c>
      <c r="T2860" s="16">
        <f>(SP500_Data[[#This Row],[Close]]-R2861)/R2861</f>
        <v>2.0366010031891402E-3</v>
      </c>
      <c r="U2860" s="21"/>
    </row>
    <row r="2861" spans="1:21" x14ac:dyDescent="0.25">
      <c r="A2861" s="2">
        <v>42153</v>
      </c>
      <c r="B2861" s="21">
        <v>47.430000305175781</v>
      </c>
      <c r="C2861" s="21">
        <v>47.569999694824219</v>
      </c>
      <c r="D2861" s="21">
        <v>46.590000152587891</v>
      </c>
      <c r="E2861" s="21">
        <v>46.860000610351563</v>
      </c>
      <c r="F2861" s="16">
        <f>(StockData[[#This Row],[Close]]-E2862)/E2862</f>
        <v>-1.2434144217099924E-2</v>
      </c>
      <c r="G2861" s="21">
        <v>36519600</v>
      </c>
      <c r="H2861" s="21">
        <f>IF(ISNUMBER(E2861),MAX($E$2:E2861),"")</f>
        <v>542.07000732421875</v>
      </c>
      <c r="I2861" s="21">
        <f>IF(AND(ISNUMBER(E2861),ISNUMBER(H2861)),E2861/H2861-1,"")</f>
        <v>-0.91355360013061193</v>
      </c>
      <c r="L2861"/>
      <c r="M2861"/>
      <c r="N2861" s="2">
        <v>42153</v>
      </c>
      <c r="O2861" s="21">
        <v>212.3800048828125</v>
      </c>
      <c r="P2861" s="21">
        <v>212.42999267578125</v>
      </c>
      <c r="Q2861" s="21">
        <v>210.82000732421875</v>
      </c>
      <c r="R2861" s="21">
        <v>211.13999938964844</v>
      </c>
      <c r="S2861">
        <v>124919600</v>
      </c>
      <c r="T2861" s="16">
        <f>(SP500_Data[[#This Row],[Close]]-R2862)/R2862</f>
        <v>-6.2129684764459419E-3</v>
      </c>
      <c r="U2861" s="21"/>
    </row>
    <row r="2862" spans="1:21" x14ac:dyDescent="0.25">
      <c r="A2862" s="2">
        <v>42152</v>
      </c>
      <c r="B2862" s="21">
        <v>47.5</v>
      </c>
      <c r="C2862" s="21">
        <v>48.020000457763672</v>
      </c>
      <c r="D2862" s="21">
        <v>47.389999389648438</v>
      </c>
      <c r="E2862" s="21">
        <v>47.450000762939453</v>
      </c>
      <c r="F2862" s="16">
        <f>(StockData[[#This Row],[Close]]-E2863)/E2863</f>
        <v>-3.3606352732816714E-3</v>
      </c>
      <c r="G2862" s="21">
        <v>19283700</v>
      </c>
      <c r="H2862" s="21">
        <f>IF(ISNUMBER(E2862),MAX($E$2:E2862),"")</f>
        <v>542.07000732421875</v>
      </c>
      <c r="I2862" s="21">
        <f>IF(AND(ISNUMBER(E2862),ISNUMBER(H2862)),E2862/H2862-1,"")</f>
        <v>-0.91246517954910755</v>
      </c>
      <c r="L2862"/>
      <c r="M2862"/>
      <c r="N2862" s="2">
        <v>42152</v>
      </c>
      <c r="O2862" s="21">
        <v>212.33000183105469</v>
      </c>
      <c r="P2862" s="21">
        <v>212.58999633789065</v>
      </c>
      <c r="Q2862" s="21">
        <v>211.6300048828125</v>
      </c>
      <c r="R2862" s="21">
        <v>212.46000671386719</v>
      </c>
      <c r="S2862">
        <v>74974600</v>
      </c>
      <c r="T2862" s="16">
        <f>(SP500_Data[[#This Row],[Close]]-R2863)/R2863</f>
        <v>-1.1283038919525632E-3</v>
      </c>
      <c r="U2862" s="21"/>
    </row>
    <row r="2863" spans="1:21" x14ac:dyDescent="0.25">
      <c r="A2863" s="2">
        <v>42151</v>
      </c>
      <c r="B2863" s="21">
        <v>46.819999694824219</v>
      </c>
      <c r="C2863" s="21">
        <v>47.770000457763672</v>
      </c>
      <c r="D2863" s="21">
        <v>46.619998931884766</v>
      </c>
      <c r="E2863" s="21">
        <v>47.610000610351563</v>
      </c>
      <c r="F2863" s="16">
        <f>(StockData[[#This Row],[Close]]-E2864)/E2864</f>
        <v>2.1893119863126139E-2</v>
      </c>
      <c r="G2863" s="21">
        <v>27335600</v>
      </c>
      <c r="H2863" s="21">
        <f>IF(ISNUMBER(E2863),MAX($E$2:E2863),"")</f>
        <v>542.07000732421875</v>
      </c>
      <c r="I2863" s="21">
        <f>IF(AND(ISNUMBER(E2863),ISNUMBER(H2863)),E2863/H2863-1,"")</f>
        <v>-0.91217001500347639</v>
      </c>
      <c r="L2863"/>
      <c r="M2863"/>
      <c r="N2863" s="2">
        <v>42151</v>
      </c>
      <c r="O2863" s="21">
        <v>211.25</v>
      </c>
      <c r="P2863" s="21">
        <v>212.97999572753903</v>
      </c>
      <c r="Q2863" s="21">
        <v>210.75999450683591</v>
      </c>
      <c r="R2863" s="21">
        <v>212.69999694824219</v>
      </c>
      <c r="S2863">
        <v>93214000</v>
      </c>
      <c r="T2863" s="16">
        <f>(SP500_Data[[#This Row],[Close]]-R2864)/R2864</f>
        <v>9.4921690980911307E-3</v>
      </c>
      <c r="U2863" s="21"/>
    </row>
    <row r="2864" spans="1:21" x14ac:dyDescent="0.25">
      <c r="A2864" s="2">
        <v>42150</v>
      </c>
      <c r="B2864" s="21">
        <v>46.830001831054688</v>
      </c>
      <c r="C2864" s="21">
        <v>46.880001068115234</v>
      </c>
      <c r="D2864" s="21">
        <v>46.189998626708984</v>
      </c>
      <c r="E2864" s="21">
        <v>46.590000152587891</v>
      </c>
      <c r="F2864" s="16">
        <f>(StockData[[#This Row],[Close]]-E2865)/E2865</f>
        <v>-6.6098371685544676E-3</v>
      </c>
      <c r="G2864" s="21">
        <v>29581900</v>
      </c>
      <c r="H2864" s="21">
        <f>IF(ISNUMBER(E2864),MAX($E$2:E2864),"")</f>
        <v>542.07000732421875</v>
      </c>
      <c r="I2864" s="21">
        <f>IF(AND(ISNUMBER(E2864),ISNUMBER(H2864)),E2864/H2864-1,"")</f>
        <v>-0.91405169162085398</v>
      </c>
      <c r="L2864"/>
      <c r="M2864"/>
      <c r="N2864" s="2">
        <v>42150</v>
      </c>
      <c r="O2864" s="21">
        <v>212.3999938964844</v>
      </c>
      <c r="P2864" s="21">
        <v>212.91000366210935</v>
      </c>
      <c r="Q2864" s="21">
        <v>210.19999694824219</v>
      </c>
      <c r="R2864" s="21">
        <v>210.69999694824219</v>
      </c>
      <c r="S2864">
        <v>124308600</v>
      </c>
      <c r="T2864" s="16">
        <f>(SP500_Data[[#This Row],[Close]]-R2865)/R2865</f>
        <v>-1.0751718324151135E-2</v>
      </c>
      <c r="U2864" s="21"/>
    </row>
    <row r="2865" spans="1:21" x14ac:dyDescent="0.25">
      <c r="A2865" s="2">
        <v>42146</v>
      </c>
      <c r="B2865" s="21">
        <v>47.299999237060547</v>
      </c>
      <c r="C2865" s="21">
        <v>47.349998474121094</v>
      </c>
      <c r="D2865" s="21">
        <v>46.819999694824219</v>
      </c>
      <c r="E2865" s="21">
        <v>46.900001525878906</v>
      </c>
      <c r="F2865" s="16">
        <f>(StockData[[#This Row],[Close]]-E2866)/E2866</f>
        <v>-1.0965766831407106E-2</v>
      </c>
      <c r="G2865" s="21">
        <v>25720600</v>
      </c>
      <c r="H2865" s="21">
        <f>IF(ISNUMBER(E2865),MAX($E$2:E2865),"")</f>
        <v>542.07000732421875</v>
      </c>
      <c r="I2865" s="21">
        <f>IF(AND(ISNUMBER(E2865),ISNUMBER(H2865)),E2865/H2865-1,"")</f>
        <v>-0.91347980723488464</v>
      </c>
      <c r="L2865"/>
      <c r="M2865"/>
      <c r="N2865" s="2">
        <v>42146</v>
      </c>
      <c r="O2865" s="21">
        <v>213.03999328613281</v>
      </c>
      <c r="P2865" s="21">
        <v>213.53999328613281</v>
      </c>
      <c r="Q2865" s="21">
        <v>212.91000366210935</v>
      </c>
      <c r="R2865" s="21">
        <v>212.99000549316409</v>
      </c>
      <c r="S2865">
        <v>57433500</v>
      </c>
      <c r="T2865" s="16">
        <f>(SP500_Data[[#This Row],[Close]]-R2866)/R2866</f>
        <v>-2.3887330530955927E-3</v>
      </c>
      <c r="U2865" s="21"/>
    </row>
    <row r="2866" spans="1:21" x14ac:dyDescent="0.25">
      <c r="A2866" s="2">
        <v>42145</v>
      </c>
      <c r="B2866" s="21">
        <v>47.279998779296875</v>
      </c>
      <c r="C2866" s="21">
        <v>47.599998474121094</v>
      </c>
      <c r="D2866" s="21">
        <v>47.009998321533203</v>
      </c>
      <c r="E2866" s="21">
        <v>47.419998168945313</v>
      </c>
      <c r="F2866" s="16">
        <f>(StockData[[#This Row],[Close]]-E2867)/E2867</f>
        <v>-3.3628342991139449E-3</v>
      </c>
      <c r="G2866" s="21">
        <v>22410700</v>
      </c>
      <c r="H2866" s="21">
        <f>IF(ISNUMBER(E2866),MAX($E$2:E2866),"")</f>
        <v>542.07000732421875</v>
      </c>
      <c r="I2866" s="21">
        <f>IF(AND(ISNUMBER(E2866),ISNUMBER(H2866)),E2866/H2866-1,"")</f>
        <v>-0.91252052773954184</v>
      </c>
      <c r="L2866"/>
      <c r="M2866"/>
      <c r="N2866" s="2">
        <v>42145</v>
      </c>
      <c r="O2866" s="21">
        <v>212.71000671386719</v>
      </c>
      <c r="P2866" s="21">
        <v>213.75</v>
      </c>
      <c r="Q2866" s="21">
        <v>212.50999450683591</v>
      </c>
      <c r="R2866" s="21">
        <v>213.5</v>
      </c>
      <c r="S2866">
        <v>64764600</v>
      </c>
      <c r="T2866" s="16">
        <f>(SP500_Data[[#This Row],[Close]]-R2867)/R2867</f>
        <v>2.9124159290056326E-3</v>
      </c>
      <c r="U2866" s="21"/>
    </row>
    <row r="2867" spans="1:21" x14ac:dyDescent="0.25">
      <c r="A2867" s="2">
        <v>42144</v>
      </c>
      <c r="B2867" s="21">
        <v>47.389999389648438</v>
      </c>
      <c r="C2867" s="21">
        <v>47.930000305175781</v>
      </c>
      <c r="D2867" s="21">
        <v>47.270000457763672</v>
      </c>
      <c r="E2867" s="21">
        <v>47.580001831054688</v>
      </c>
      <c r="F2867" s="16">
        <f>(StockData[[#This Row],[Close]]-E2868)/E2868</f>
        <v>0</v>
      </c>
      <c r="G2867" s="21">
        <v>25047900</v>
      </c>
      <c r="H2867" s="21">
        <f>IF(ISNUMBER(E2867),MAX($E$2:E2867),"")</f>
        <v>542.07000732421875</v>
      </c>
      <c r="I2867" s="21">
        <f>IF(AND(ISNUMBER(E2867),ISNUMBER(H2867)),E2867/H2867-1,"")</f>
        <v>-0.91222535615663292</v>
      </c>
      <c r="L2867"/>
      <c r="M2867"/>
      <c r="N2867" s="2">
        <v>42144</v>
      </c>
      <c r="O2867" s="21">
        <v>213.1499938964844</v>
      </c>
      <c r="P2867" s="21">
        <v>213.77999877929688</v>
      </c>
      <c r="Q2867" s="21">
        <v>212.5</v>
      </c>
      <c r="R2867" s="21">
        <v>212.8800048828125</v>
      </c>
      <c r="S2867">
        <v>76857500</v>
      </c>
      <c r="T2867" s="16">
        <f>(SP500_Data[[#This Row],[Close]]-R2868)/R2868</f>
        <v>-7.0409753247837887E-4</v>
      </c>
      <c r="U2867" s="21"/>
    </row>
    <row r="2868" spans="1:21" x14ac:dyDescent="0.25">
      <c r="A2868" s="2">
        <v>42143</v>
      </c>
      <c r="B2868" s="21">
        <v>47.560001373291016</v>
      </c>
      <c r="C2868" s="21">
        <v>47.810001373291016</v>
      </c>
      <c r="D2868" s="21">
        <v>47.180000305175781</v>
      </c>
      <c r="E2868" s="21">
        <v>47.580001831054688</v>
      </c>
      <c r="F2868" s="16">
        <f>(StockData[[#This Row],[Close]]-E2869)/E2869</f>
        <v>-8.9563946159451485E-3</v>
      </c>
      <c r="G2868" s="21">
        <v>28574800</v>
      </c>
      <c r="H2868" s="21">
        <f>IF(ISNUMBER(E2868),MAX($E$2:E2868),"")</f>
        <v>542.07000732421875</v>
      </c>
      <c r="I2868" s="21">
        <f>IF(AND(ISNUMBER(E2868),ISNUMBER(H2868)),E2868/H2868-1,"")</f>
        <v>-0.91222535615663292</v>
      </c>
      <c r="L2868"/>
      <c r="M2868"/>
      <c r="N2868" s="2">
        <v>42143</v>
      </c>
      <c r="O2868" s="21">
        <v>213.24000549316409</v>
      </c>
      <c r="P2868" s="21">
        <v>213.57000732421875</v>
      </c>
      <c r="Q2868" s="21">
        <v>212.69000244140625</v>
      </c>
      <c r="R2868" s="21">
        <v>213.02999877929688</v>
      </c>
      <c r="S2868">
        <v>72114600</v>
      </c>
      <c r="T2868" s="16">
        <f>(SP500_Data[[#This Row],[Close]]-R2869)/R2869</f>
        <v>-3.285186401389157E-4</v>
      </c>
      <c r="U2868" s="21"/>
    </row>
    <row r="2869" spans="1:21" x14ac:dyDescent="0.25">
      <c r="A2869" s="2">
        <v>42142</v>
      </c>
      <c r="B2869" s="21">
        <v>47.979999542236328</v>
      </c>
      <c r="C2869" s="21">
        <v>48.220001220703125</v>
      </c>
      <c r="D2869" s="21">
        <v>47.610000610351563</v>
      </c>
      <c r="E2869" s="21">
        <v>48.009998321533203</v>
      </c>
      <c r="F2869" s="16">
        <f>(StockData[[#This Row],[Close]]-E2870)/E2870</f>
        <v>-6.0041598366077469E-3</v>
      </c>
      <c r="G2869" s="21">
        <v>24136500</v>
      </c>
      <c r="H2869" s="21">
        <f>IF(ISNUMBER(E2869),MAX($E$2:E2869),"")</f>
        <v>542.07000732421875</v>
      </c>
      <c r="I2869" s="21">
        <f>IF(AND(ISNUMBER(E2869),ISNUMBER(H2869)),E2869/H2869-1,"")</f>
        <v>-0.91143210715803757</v>
      </c>
      <c r="L2869"/>
      <c r="M2869"/>
      <c r="N2869" s="2">
        <v>42142</v>
      </c>
      <c r="O2869" s="21">
        <v>212.24000549316409</v>
      </c>
      <c r="P2869" s="21">
        <v>213.3999938964844</v>
      </c>
      <c r="Q2869" s="21">
        <v>212.16000366210935</v>
      </c>
      <c r="R2869" s="21">
        <v>213.1000061035156</v>
      </c>
      <c r="S2869">
        <v>74549700</v>
      </c>
      <c r="T2869" s="16">
        <f>(SP500_Data[[#This Row],[Close]]-R2870)/R2870</f>
        <v>3.1067767582585314E-3</v>
      </c>
      <c r="U2869" s="21"/>
    </row>
    <row r="2870" spans="1:21" x14ac:dyDescent="0.25">
      <c r="A2870" s="2">
        <v>42139</v>
      </c>
      <c r="B2870" s="21">
        <v>48.869998931884766</v>
      </c>
      <c r="C2870" s="21">
        <v>48.909999847412109</v>
      </c>
      <c r="D2870" s="21">
        <v>48.049999237060547</v>
      </c>
      <c r="E2870" s="21">
        <v>48.299999237060547</v>
      </c>
      <c r="F2870" s="16">
        <f>(StockData[[#This Row],[Close]]-E2871)/E2871</f>
        <v>-8.6207301543355062E-3</v>
      </c>
      <c r="G2870" s="21">
        <v>28642700</v>
      </c>
      <c r="H2870" s="21">
        <f>IF(ISNUMBER(E2870),MAX($E$2:E2870),"")</f>
        <v>542.07000732421875</v>
      </c>
      <c r="I2870" s="21">
        <f>IF(AND(ISNUMBER(E2870),ISNUMBER(H2870)),E2870/H2870-1,"")</f>
        <v>-0.91089711921993177</v>
      </c>
      <c r="L2870"/>
      <c r="M2870"/>
      <c r="N2870" s="2">
        <v>42139</v>
      </c>
      <c r="O2870" s="21">
        <v>212.44000244140625</v>
      </c>
      <c r="P2870" s="21">
        <v>212.61000061035156</v>
      </c>
      <c r="Q2870" s="21">
        <v>211.86000061035156</v>
      </c>
      <c r="R2870" s="21">
        <v>212.44000244140625</v>
      </c>
      <c r="S2870">
        <v>76510100</v>
      </c>
      <c r="T2870" s="16">
        <f>(SP500_Data[[#This Row],[Close]]-R2871)/R2871</f>
        <v>1.0838118856910299E-3</v>
      </c>
      <c r="U2870" s="21"/>
    </row>
    <row r="2871" spans="1:21" x14ac:dyDescent="0.25">
      <c r="A2871" s="2">
        <v>42138</v>
      </c>
      <c r="B2871" s="21">
        <v>48.029998779296875</v>
      </c>
      <c r="C2871" s="21">
        <v>48.819999694824219</v>
      </c>
      <c r="D2871" s="21">
        <v>48.029998779296875</v>
      </c>
      <c r="E2871" s="21">
        <v>48.720001220703125</v>
      </c>
      <c r="F2871" s="16">
        <f>(StockData[[#This Row],[Close]]-E2872)/E2872</f>
        <v>2.2884739201015161E-2</v>
      </c>
      <c r="G2871" s="21">
        <v>32980900</v>
      </c>
      <c r="H2871" s="21">
        <f>IF(ISNUMBER(E2871),MAX($E$2:E2871),"")</f>
        <v>542.07000732421875</v>
      </c>
      <c r="I2871" s="21">
        <f>IF(AND(ISNUMBER(E2871),ISNUMBER(H2871)),E2871/H2871-1,"")</f>
        <v>-0.91012230788935145</v>
      </c>
      <c r="L2871"/>
      <c r="M2871"/>
      <c r="N2871" s="2">
        <v>42138</v>
      </c>
      <c r="O2871" s="21">
        <v>211.24000549316409</v>
      </c>
      <c r="P2871" s="21">
        <v>212.32000732421875</v>
      </c>
      <c r="Q2871" s="21">
        <v>210.91000366210935</v>
      </c>
      <c r="R2871" s="21">
        <v>212.21000671386719</v>
      </c>
      <c r="S2871">
        <v>95934000</v>
      </c>
      <c r="T2871" s="16">
        <f>(SP500_Data[[#This Row],[Close]]-R2872)/R2872</f>
        <v>1.0427589738380875E-2</v>
      </c>
      <c r="U2871" s="21"/>
    </row>
    <row r="2872" spans="1:21" x14ac:dyDescent="0.25">
      <c r="A2872" s="2">
        <v>42137</v>
      </c>
      <c r="B2872" s="21">
        <v>48.189998626708984</v>
      </c>
      <c r="C2872" s="21">
        <v>48.319999694824219</v>
      </c>
      <c r="D2872" s="21">
        <v>47.569999694824219</v>
      </c>
      <c r="E2872" s="21">
        <v>47.630001068115234</v>
      </c>
      <c r="F2872" s="16">
        <f>(StockData[[#This Row],[Close]]-E2873)/E2873</f>
        <v>5.9134657448230892E-3</v>
      </c>
      <c r="G2872" s="21">
        <v>34184600</v>
      </c>
      <c r="H2872" s="21">
        <f>IF(ISNUMBER(E2872),MAX($E$2:E2872),"")</f>
        <v>542.07000732421875</v>
      </c>
      <c r="I2872" s="21">
        <f>IF(AND(ISNUMBER(E2872),ISNUMBER(H2872)),E2872/H2872-1,"")</f>
        <v>-0.91213311855561274</v>
      </c>
      <c r="L2872"/>
      <c r="M2872"/>
      <c r="N2872" s="2">
        <v>42137</v>
      </c>
      <c r="O2872" s="21">
        <v>210.47000122070313</v>
      </c>
      <c r="P2872" s="21">
        <v>211.22000122070313</v>
      </c>
      <c r="Q2872" s="21">
        <v>209.74000549316409</v>
      </c>
      <c r="R2872" s="21">
        <v>210.02000427246097</v>
      </c>
      <c r="S2872">
        <v>94667900</v>
      </c>
      <c r="T2872" s="16">
        <f>(SP500_Data[[#This Row],[Close]]-R2873)/R2873</f>
        <v>1.9053503065046825E-4</v>
      </c>
      <c r="U2872" s="21"/>
    </row>
    <row r="2873" spans="1:21" x14ac:dyDescent="0.25">
      <c r="A2873" s="2">
        <v>42136</v>
      </c>
      <c r="B2873" s="21">
        <v>46.849998474121094</v>
      </c>
      <c r="C2873" s="21">
        <v>47.680000305175781</v>
      </c>
      <c r="D2873" s="21">
        <v>46.419998168945313</v>
      </c>
      <c r="E2873" s="21">
        <v>47.349998474121094</v>
      </c>
      <c r="F2873" s="16">
        <f>(StockData[[#This Row],[Close]]-E2874)/E2874</f>
        <v>-4.2221782171520295E-4</v>
      </c>
      <c r="G2873" s="21">
        <v>29928300</v>
      </c>
      <c r="H2873" s="21">
        <f>IF(ISNUMBER(E2873),MAX($E$2:E2873),"")</f>
        <v>542.07000732421875</v>
      </c>
      <c r="I2873" s="21">
        <f>IF(AND(ISNUMBER(E2873),ISNUMBER(H2873)),E2873/H2873-1,"")</f>
        <v>-0.91264966178842566</v>
      </c>
      <c r="L2873"/>
      <c r="M2873"/>
      <c r="N2873" s="2">
        <v>42136</v>
      </c>
      <c r="O2873" s="21">
        <v>209.61000061035156</v>
      </c>
      <c r="P2873" s="21">
        <v>210.6300048828125</v>
      </c>
      <c r="Q2873" s="21">
        <v>208.6199951171875</v>
      </c>
      <c r="R2873" s="21">
        <v>209.97999572753903</v>
      </c>
      <c r="S2873">
        <v>119727600</v>
      </c>
      <c r="T2873" s="16">
        <f>(SP500_Data[[#This Row],[Close]]-R2874)/R2874</f>
        <v>-2.9913341293706991E-3</v>
      </c>
      <c r="U2873" s="21"/>
    </row>
    <row r="2874" spans="1:21" x14ac:dyDescent="0.25">
      <c r="A2874" s="2">
        <v>42135</v>
      </c>
      <c r="B2874" s="21">
        <v>47.549999237060547</v>
      </c>
      <c r="C2874" s="21">
        <v>47.909999847412109</v>
      </c>
      <c r="D2874" s="21">
        <v>47.369998931884766</v>
      </c>
      <c r="E2874" s="21">
        <v>47.369998931884766</v>
      </c>
      <c r="F2874" s="16">
        <f>(StockData[[#This Row],[Close]]-E2875)/E2875</f>
        <v>-7.9581375521515056E-3</v>
      </c>
      <c r="G2874" s="21">
        <v>24609400</v>
      </c>
      <c r="H2874" s="21">
        <f>IF(ISNUMBER(E2874),MAX($E$2:E2874),"")</f>
        <v>542.07000732421875</v>
      </c>
      <c r="I2874" s="21">
        <f>IF(AND(ISNUMBER(E2874),ISNUMBER(H2874)),E2874/H2874-1,"")</f>
        <v>-0.91261276534056202</v>
      </c>
      <c r="L2874"/>
      <c r="M2874"/>
      <c r="N2874" s="2">
        <v>42135</v>
      </c>
      <c r="O2874" s="21">
        <v>211.57000732421875</v>
      </c>
      <c r="P2874" s="21">
        <v>211.88999938964844</v>
      </c>
      <c r="Q2874" s="21">
        <v>210.52000427246097</v>
      </c>
      <c r="R2874" s="21">
        <v>210.61000061035156</v>
      </c>
      <c r="S2874">
        <v>75708100</v>
      </c>
      <c r="T2874" s="16">
        <f>(SP500_Data[[#This Row],[Close]]-R2875)/R2875</f>
        <v>-4.7726799458465115E-3</v>
      </c>
      <c r="U2874" s="21"/>
    </row>
    <row r="2875" spans="1:21" x14ac:dyDescent="0.25">
      <c r="A2875" s="2">
        <v>42132</v>
      </c>
      <c r="B2875" s="21">
        <v>47.549999237060547</v>
      </c>
      <c r="C2875" s="21">
        <v>47.979999542236328</v>
      </c>
      <c r="D2875" s="21">
        <v>47.520000457763672</v>
      </c>
      <c r="E2875" s="21">
        <v>47.75</v>
      </c>
      <c r="F2875" s="16">
        <f>(StockData[[#This Row],[Close]]-E2876)/E2876</f>
        <v>2.248392333847269E-2</v>
      </c>
      <c r="G2875" s="21">
        <v>35364900</v>
      </c>
      <c r="H2875" s="21">
        <f>IF(ISNUMBER(E2875),MAX($E$2:E2875),"")</f>
        <v>542.07000732421875</v>
      </c>
      <c r="I2875" s="21">
        <f>IF(AND(ISNUMBER(E2875),ISNUMBER(H2875)),E2875/H2875-1,"")</f>
        <v>-0.91191174690570898</v>
      </c>
      <c r="L2875"/>
      <c r="M2875"/>
      <c r="N2875" s="2">
        <v>42132</v>
      </c>
      <c r="O2875" s="21">
        <v>210.8800048828125</v>
      </c>
      <c r="P2875" s="21">
        <v>211.86000061035156</v>
      </c>
      <c r="Q2875" s="21">
        <v>210.77999877929688</v>
      </c>
      <c r="R2875" s="21">
        <v>211.6199951171875</v>
      </c>
      <c r="S2875">
        <v>155877300</v>
      </c>
      <c r="T2875" s="16">
        <f>(SP500_Data[[#This Row],[Close]]-R2876)/R2876</f>
        <v>1.3166084474972575E-2</v>
      </c>
      <c r="U2875" s="21"/>
    </row>
    <row r="2876" spans="1:21" x14ac:dyDescent="0.25">
      <c r="A2876" s="2">
        <v>42131</v>
      </c>
      <c r="B2876" s="21">
        <v>46.270000457763672</v>
      </c>
      <c r="C2876" s="21">
        <v>47.090000152587891</v>
      </c>
      <c r="D2876" s="21">
        <v>46.159999847412109</v>
      </c>
      <c r="E2876" s="21">
        <v>46.700000762939453</v>
      </c>
      <c r="F2876" s="16">
        <f>(StockData[[#This Row],[Close]]-E2877)/E2877</f>
        <v>9.075237569592675E-3</v>
      </c>
      <c r="G2876" s="21">
        <v>32971700</v>
      </c>
      <c r="H2876" s="21">
        <f>IF(ISNUMBER(E2876),MAX($E$2:E2876),"")</f>
        <v>542.07000732421875</v>
      </c>
      <c r="I2876" s="21">
        <f>IF(AND(ISNUMBER(E2876),ISNUMBER(H2876)),E2876/H2876-1,"")</f>
        <v>-0.91384876467624299</v>
      </c>
      <c r="L2876"/>
      <c r="M2876"/>
      <c r="N2876" s="2">
        <v>42131</v>
      </c>
      <c r="O2876" s="21">
        <v>207.91999816894531</v>
      </c>
      <c r="P2876" s="21">
        <v>209.3800048828125</v>
      </c>
      <c r="Q2876" s="21">
        <v>207.52000427246097</v>
      </c>
      <c r="R2876" s="21">
        <v>208.8699951171875</v>
      </c>
      <c r="S2876">
        <v>88244900</v>
      </c>
      <c r="T2876" s="16">
        <f>(SP500_Data[[#This Row],[Close]]-R2877)/R2877</f>
        <v>3.9896263114810072E-3</v>
      </c>
      <c r="U2876" s="21"/>
    </row>
    <row r="2877" spans="1:21" x14ac:dyDescent="0.25">
      <c r="A2877" s="2">
        <v>42130</v>
      </c>
      <c r="B2877" s="21">
        <v>47.569999694824219</v>
      </c>
      <c r="C2877" s="21">
        <v>47.770000457763672</v>
      </c>
      <c r="D2877" s="21">
        <v>46.020000457763672</v>
      </c>
      <c r="E2877" s="21">
        <v>46.279998779296875</v>
      </c>
      <c r="F2877" s="16">
        <f>(StockData[[#This Row],[Close]]-E2878)/E2878</f>
        <v>-2.7731086914674356E-2</v>
      </c>
      <c r="G2877" s="21">
        <v>52433000</v>
      </c>
      <c r="H2877" s="21">
        <f>IF(ISNUMBER(E2877),MAX($E$2:E2877),"")</f>
        <v>542.07000732421875</v>
      </c>
      <c r="I2877" s="21">
        <f>IF(AND(ISNUMBER(E2877),ISNUMBER(H2877)),E2877/H2877-1,"")</f>
        <v>-0.91462357600682331</v>
      </c>
      <c r="L2877"/>
      <c r="M2877"/>
      <c r="N2877" s="2">
        <v>42130</v>
      </c>
      <c r="O2877" s="21">
        <v>209.55999755859375</v>
      </c>
      <c r="P2877" s="21">
        <v>209.92999267578125</v>
      </c>
      <c r="Q2877" s="21">
        <v>206.75999450683591</v>
      </c>
      <c r="R2877" s="21">
        <v>208.03999328613281</v>
      </c>
      <c r="S2877">
        <v>135060200</v>
      </c>
      <c r="T2877" s="16">
        <f>(SP500_Data[[#This Row],[Close]]-R2878)/R2878</f>
        <v>-4.1168053397729852E-3</v>
      </c>
      <c r="U2877" s="21"/>
    </row>
    <row r="2878" spans="1:21" x14ac:dyDescent="0.25">
      <c r="A2878" s="2">
        <v>42129</v>
      </c>
      <c r="B2878" s="21">
        <v>47.819999694824219</v>
      </c>
      <c r="C2878" s="21">
        <v>48.159999847412109</v>
      </c>
      <c r="D2878" s="21">
        <v>47.310001373291016</v>
      </c>
      <c r="E2878" s="21">
        <v>47.599998474121094</v>
      </c>
      <c r="F2878" s="16">
        <f>(StockData[[#This Row],[Close]]-E2879)/E2879</f>
        <v>-1.3267064305086571E-2</v>
      </c>
      <c r="G2878" s="21">
        <v>50369200</v>
      </c>
      <c r="H2878" s="21">
        <f>IF(ISNUMBER(E2878),MAX($E$2:E2878),"")</f>
        <v>542.07000732421875</v>
      </c>
      <c r="I2878" s="21">
        <f>IF(AND(ISNUMBER(E2878),ISNUMBER(H2878)),E2878/H2878-1,"")</f>
        <v>-0.91218846674604714</v>
      </c>
      <c r="L2878"/>
      <c r="M2878"/>
      <c r="N2878" s="2">
        <v>42129</v>
      </c>
      <c r="O2878" s="21">
        <v>211.02999877929688</v>
      </c>
      <c r="P2878" s="21">
        <v>211.46000671386719</v>
      </c>
      <c r="Q2878" s="21">
        <v>208.72999572753903</v>
      </c>
      <c r="R2878" s="21">
        <v>208.8999938964844</v>
      </c>
      <c r="S2878">
        <v>113326200</v>
      </c>
      <c r="T2878" s="16">
        <f>(SP500_Data[[#This Row],[Close]]-R2879)/R2879</f>
        <v>-1.1451889758935269E-2</v>
      </c>
      <c r="U2878" s="21"/>
    </row>
    <row r="2879" spans="1:21" x14ac:dyDescent="0.25">
      <c r="A2879" s="2">
        <v>42128</v>
      </c>
      <c r="B2879" s="21">
        <v>48.369998931884766</v>
      </c>
      <c r="C2879" s="21">
        <v>48.869998931884766</v>
      </c>
      <c r="D2879" s="21">
        <v>48.180000305175781</v>
      </c>
      <c r="E2879" s="21">
        <v>48.240001678466797</v>
      </c>
      <c r="F2879" s="16">
        <f>(StockData[[#This Row],[Close]]-E2880)/E2880</f>
        <v>-8.6312817563161028E-3</v>
      </c>
      <c r="G2879" s="21">
        <v>34039500</v>
      </c>
      <c r="H2879" s="21">
        <f>IF(ISNUMBER(E2879),MAX($E$2:E2879),"")</f>
        <v>542.07000732421875</v>
      </c>
      <c r="I2879" s="21">
        <f>IF(AND(ISNUMBER(E2879),ISNUMBER(H2879)),E2879/H2879-1,"")</f>
        <v>-0.91100780152624483</v>
      </c>
      <c r="L2879"/>
      <c r="M2879"/>
      <c r="N2879" s="2">
        <v>42128</v>
      </c>
      <c r="O2879" s="21">
        <v>211.22999572753903</v>
      </c>
      <c r="P2879" s="21">
        <v>212.02000427246097</v>
      </c>
      <c r="Q2879" s="21">
        <v>211.1000061035156</v>
      </c>
      <c r="R2879" s="21">
        <v>211.32000732421875</v>
      </c>
      <c r="S2879">
        <v>70927200</v>
      </c>
      <c r="T2879" s="16">
        <f>(SP500_Data[[#This Row],[Close]]-R2880)/R2880</f>
        <v>2.8474093585790787E-3</v>
      </c>
      <c r="U2879" s="21"/>
    </row>
    <row r="2880" spans="1:21" x14ac:dyDescent="0.25">
      <c r="A2880" s="2">
        <v>42125</v>
      </c>
      <c r="B2880" s="21">
        <v>48.580001831054688</v>
      </c>
      <c r="C2880" s="21">
        <v>48.880001068115234</v>
      </c>
      <c r="D2880" s="21">
        <v>48.400001525878906</v>
      </c>
      <c r="E2880" s="21">
        <v>48.659999847412109</v>
      </c>
      <c r="F2880" s="16">
        <f>(StockData[[#This Row],[Close]]-E2881)/E2881</f>
        <v>4.1119362694581717E-4</v>
      </c>
      <c r="G2880" s="21">
        <v>38937300</v>
      </c>
      <c r="H2880" s="21">
        <f>IF(ISNUMBER(E2880),MAX($E$2:E2880),"")</f>
        <v>542.07000732421875</v>
      </c>
      <c r="I2880" s="21">
        <f>IF(AND(ISNUMBER(E2880),ISNUMBER(H2880)),E2880/H2880-1,"")</f>
        <v>-0.91023299723294238</v>
      </c>
      <c r="L2880"/>
      <c r="M2880"/>
      <c r="N2880" s="2">
        <v>42125</v>
      </c>
      <c r="O2880" s="21">
        <v>209.3999938964844</v>
      </c>
      <c r="P2880" s="21">
        <v>210.77000427246097</v>
      </c>
      <c r="Q2880" s="21">
        <v>209.27999877929688</v>
      </c>
      <c r="R2880" s="21">
        <v>210.72000122070313</v>
      </c>
      <c r="S2880">
        <v>103399700</v>
      </c>
      <c r="T2880" s="16">
        <f>(SP500_Data[[#This Row],[Close]]-R2881)/R2881</f>
        <v>1.0841381723344241E-2</v>
      </c>
      <c r="U2880" s="21"/>
    </row>
    <row r="2881" spans="1:21" x14ac:dyDescent="0.25">
      <c r="A2881" s="2">
        <v>42124</v>
      </c>
      <c r="B2881" s="21">
        <v>48.700000762939453</v>
      </c>
      <c r="C2881" s="21">
        <v>49.540000915527344</v>
      </c>
      <c r="D2881" s="21">
        <v>48.599998474121094</v>
      </c>
      <c r="E2881" s="21">
        <v>48.639999389648438</v>
      </c>
      <c r="F2881" s="16">
        <f>(StockData[[#This Row],[Close]]-E2882)/E2882</f>
        <v>-8.5609859740288022E-3</v>
      </c>
      <c r="G2881" s="21">
        <v>64725500</v>
      </c>
      <c r="H2881" s="21">
        <f>IF(ISNUMBER(E2881),MAX($E$2:E2881),"")</f>
        <v>542.07000732421875</v>
      </c>
      <c r="I2881" s="21">
        <f>IF(AND(ISNUMBER(E2881),ISNUMBER(H2881)),E2881/H2881-1,"")</f>
        <v>-0.91026989368080602</v>
      </c>
      <c r="L2881"/>
      <c r="M2881"/>
      <c r="N2881" s="2">
        <v>42124</v>
      </c>
      <c r="O2881" s="21">
        <v>209.8800048828125</v>
      </c>
      <c r="P2881" s="21">
        <v>210.3500061035156</v>
      </c>
      <c r="Q2881" s="21">
        <v>207.6199951171875</v>
      </c>
      <c r="R2881" s="21">
        <v>208.46000671386719</v>
      </c>
      <c r="S2881">
        <v>161304900</v>
      </c>
      <c r="T2881" s="16">
        <f>(SP500_Data[[#This Row],[Close]]-R2882)/R2882</f>
        <v>-1.0020423312721613E-2</v>
      </c>
      <c r="U2881" s="21"/>
    </row>
    <row r="2882" spans="1:21" x14ac:dyDescent="0.25">
      <c r="A2882" s="2">
        <v>42123</v>
      </c>
      <c r="B2882" s="21">
        <v>48.720001220703125</v>
      </c>
      <c r="C2882" s="21">
        <v>49.310001373291016</v>
      </c>
      <c r="D2882" s="21">
        <v>48.5</v>
      </c>
      <c r="E2882" s="21">
        <v>49.060001373291016</v>
      </c>
      <c r="F2882" s="16">
        <f>(StockData[[#This Row],[Close]]-E2883)/E2883</f>
        <v>-2.0341430925850152E-3</v>
      </c>
      <c r="G2882" s="21">
        <v>47804600</v>
      </c>
      <c r="H2882" s="21">
        <f>IF(ISNUMBER(E2882),MAX($E$2:E2882),"")</f>
        <v>542.07000732421875</v>
      </c>
      <c r="I2882" s="21">
        <f>IF(AND(ISNUMBER(E2882),ISNUMBER(H2882)),E2882/H2882-1,"")</f>
        <v>-0.90949508235022558</v>
      </c>
      <c r="L2882"/>
      <c r="M2882"/>
      <c r="N2882" s="2">
        <v>42123</v>
      </c>
      <c r="O2882" s="21">
        <v>210.3699951171875</v>
      </c>
      <c r="P2882" s="21">
        <v>211.28999328613281</v>
      </c>
      <c r="Q2882" s="21">
        <v>209.6000061035156</v>
      </c>
      <c r="R2882" s="21">
        <v>210.57000732421875</v>
      </c>
      <c r="S2882">
        <v>125684900</v>
      </c>
      <c r="T2882" s="16">
        <f>(SP500_Data[[#This Row],[Close]]-R2883)/R2883</f>
        <v>-4.1146193111144657E-3</v>
      </c>
      <c r="U2882" s="21"/>
    </row>
    <row r="2883" spans="1:21" x14ac:dyDescent="0.25">
      <c r="A2883" s="2">
        <v>42122</v>
      </c>
      <c r="B2883" s="21">
        <v>47.779998779296875</v>
      </c>
      <c r="C2883" s="21">
        <v>49.209999084472656</v>
      </c>
      <c r="D2883" s="21">
        <v>47.700000762939453</v>
      </c>
      <c r="E2883" s="21">
        <v>49.159999847412109</v>
      </c>
      <c r="F2883" s="16">
        <f>(StockData[[#This Row],[Close]]-E2884)/E2884</f>
        <v>2.352698515166976E-2</v>
      </c>
      <c r="G2883" s="21">
        <v>60730800</v>
      </c>
      <c r="H2883" s="21">
        <f>IF(ISNUMBER(E2883),MAX($E$2:E2883),"")</f>
        <v>542.07000732421875</v>
      </c>
      <c r="I2883" s="21">
        <f>IF(AND(ISNUMBER(E2883),ISNUMBER(H2883)),E2883/H2883-1,"")</f>
        <v>-0.90931060714818535</v>
      </c>
      <c r="L2883"/>
      <c r="M2883"/>
      <c r="N2883" s="2">
        <v>42122</v>
      </c>
      <c r="O2883" s="21">
        <v>210.74000549316409</v>
      </c>
      <c r="P2883" s="21">
        <v>211.5</v>
      </c>
      <c r="Q2883" s="21">
        <v>209.33000183105469</v>
      </c>
      <c r="R2883" s="21">
        <v>211.44000244140625</v>
      </c>
      <c r="S2883">
        <v>86863500</v>
      </c>
      <c r="T2883" s="16">
        <f>(SP500_Data[[#This Row],[Close]]-R2884)/R2884</f>
        <v>3.1788117633625985E-3</v>
      </c>
      <c r="U2883" s="21"/>
    </row>
    <row r="2884" spans="1:21" x14ac:dyDescent="0.25">
      <c r="A2884" s="2">
        <v>42121</v>
      </c>
      <c r="B2884" s="21">
        <v>47.229999542236328</v>
      </c>
      <c r="C2884" s="21">
        <v>48.130001068115234</v>
      </c>
      <c r="D2884" s="21">
        <v>47.220001220703125</v>
      </c>
      <c r="E2884" s="21">
        <v>48.029998779296875</v>
      </c>
      <c r="F2884" s="16">
        <f>(StockData[[#This Row],[Close]]-E2885)/E2885</f>
        <v>3.342382514772489E-3</v>
      </c>
      <c r="G2884" s="21">
        <v>59248200</v>
      </c>
      <c r="H2884" s="21">
        <f>IF(ISNUMBER(E2884),MAX($E$2:E2884),"")</f>
        <v>542.07000732421875</v>
      </c>
      <c r="I2884" s="21">
        <f>IF(AND(ISNUMBER(E2884),ISNUMBER(H2884)),E2884/H2884-1,"")</f>
        <v>-0.91139521071017393</v>
      </c>
      <c r="L2884"/>
      <c r="M2884"/>
      <c r="N2884" s="2">
        <v>42121</v>
      </c>
      <c r="O2884" s="21">
        <v>212.33000183105469</v>
      </c>
      <c r="P2884" s="21">
        <v>212.47999572753903</v>
      </c>
      <c r="Q2884" s="21">
        <v>210.53999328613281</v>
      </c>
      <c r="R2884" s="21">
        <v>210.77000427246097</v>
      </c>
      <c r="S2884">
        <v>79358100</v>
      </c>
      <c r="T2884" s="16">
        <f>(SP500_Data[[#This Row],[Close]]-R2885)/R2885</f>
        <v>-4.1577587970724455E-3</v>
      </c>
      <c r="U2884" s="21"/>
    </row>
    <row r="2885" spans="1:21" x14ac:dyDescent="0.25">
      <c r="A2885" s="2">
        <v>42118</v>
      </c>
      <c r="B2885" s="21">
        <v>45.659999847412109</v>
      </c>
      <c r="C2885" s="21">
        <v>48.139999389648438</v>
      </c>
      <c r="D2885" s="21">
        <v>45.650001525878906</v>
      </c>
      <c r="E2885" s="21">
        <v>47.869998931884766</v>
      </c>
      <c r="F2885" s="16">
        <f>(StockData[[#This Row],[Close]]-E2886)/E2886</f>
        <v>0.10452235263839478</v>
      </c>
      <c r="G2885" s="21">
        <v>130933700</v>
      </c>
      <c r="H2885" s="21">
        <f>IF(ISNUMBER(E2885),MAX($E$2:E2885),"")</f>
        <v>542.07000732421875</v>
      </c>
      <c r="I2885" s="21">
        <f>IF(AND(ISNUMBER(E2885),ISNUMBER(H2885)),E2885/H2885-1,"")</f>
        <v>-0.9116903752558051</v>
      </c>
      <c r="L2885"/>
      <c r="M2885"/>
      <c r="N2885" s="2">
        <v>42118</v>
      </c>
      <c r="O2885" s="21">
        <v>211.66000366210935</v>
      </c>
      <c r="P2885" s="21">
        <v>211.97000122070313</v>
      </c>
      <c r="Q2885" s="21">
        <v>211.11000061035156</v>
      </c>
      <c r="R2885" s="21">
        <v>211.6499938964844</v>
      </c>
      <c r="S2885">
        <v>61327400</v>
      </c>
      <c r="T2885" s="16">
        <f>(SP500_Data[[#This Row],[Close]]-R2886)/R2886</f>
        <v>2.3204689613432741E-3</v>
      </c>
      <c r="U2885" s="21"/>
    </row>
    <row r="2886" spans="1:21" x14ac:dyDescent="0.25">
      <c r="A2886" s="2">
        <v>42117</v>
      </c>
      <c r="B2886" s="21">
        <v>42.889999389648438</v>
      </c>
      <c r="C2886" s="21">
        <v>43.610000610351563</v>
      </c>
      <c r="D2886" s="21">
        <v>42.799999237060547</v>
      </c>
      <c r="E2886" s="21">
        <v>43.340000152587891</v>
      </c>
      <c r="F2886" s="16">
        <f>(StockData[[#This Row],[Close]]-E2887)/E2887</f>
        <v>8.1413924274491012E-3</v>
      </c>
      <c r="G2886" s="21">
        <v>46309500</v>
      </c>
      <c r="H2886" s="21">
        <f>IF(ISNUMBER(E2886),MAX($E$2:E2886),"")</f>
        <v>542.07000732421875</v>
      </c>
      <c r="I2886" s="21">
        <f>IF(AND(ISNUMBER(E2886),ISNUMBER(H2886)),E2886/H2886-1,"")</f>
        <v>-0.92004722717177434</v>
      </c>
      <c r="L2886"/>
      <c r="M2886"/>
      <c r="N2886" s="2">
        <v>42117</v>
      </c>
      <c r="O2886" s="21">
        <v>210.1499938964844</v>
      </c>
      <c r="P2886" s="21">
        <v>211.94000244140625</v>
      </c>
      <c r="Q2886" s="21">
        <v>210.00999450683591</v>
      </c>
      <c r="R2886" s="21">
        <v>211.16000366210935</v>
      </c>
      <c r="S2886">
        <v>102585900</v>
      </c>
      <c r="T2886" s="16">
        <f>(SP500_Data[[#This Row],[Close]]-R2887)/R2887</f>
        <v>2.516254887767392E-3</v>
      </c>
      <c r="U2886" s="21"/>
    </row>
    <row r="2887" spans="1:21" x14ac:dyDescent="0.25">
      <c r="A2887" s="2">
        <v>42116</v>
      </c>
      <c r="B2887" s="21">
        <v>42.669998168945313</v>
      </c>
      <c r="C2887" s="21">
        <v>43.130001068115234</v>
      </c>
      <c r="D2887" s="21">
        <v>42.549999237060547</v>
      </c>
      <c r="E2887" s="21">
        <v>42.990001678466797</v>
      </c>
      <c r="F2887" s="16">
        <f>(StockData[[#This Row],[Close]]-E2888)/E2888</f>
        <v>8.2083089546977853E-3</v>
      </c>
      <c r="G2887" s="21">
        <v>25064300</v>
      </c>
      <c r="H2887" s="21">
        <f>IF(ISNUMBER(E2887),MAX($E$2:E2887),"")</f>
        <v>542.07000732421875</v>
      </c>
      <c r="I2887" s="21">
        <f>IF(AND(ISNUMBER(E2887),ISNUMBER(H2887)),E2887/H2887-1,"")</f>
        <v>-0.92069289741619309</v>
      </c>
      <c r="L2887"/>
      <c r="M2887"/>
      <c r="N2887" s="2">
        <v>42116</v>
      </c>
      <c r="O2887" s="21">
        <v>210.00999450683591</v>
      </c>
      <c r="P2887" s="21">
        <v>210.8500061035156</v>
      </c>
      <c r="Q2887" s="21">
        <v>208.8999938964844</v>
      </c>
      <c r="R2887" s="21">
        <v>210.6300048828125</v>
      </c>
      <c r="S2887">
        <v>78264600</v>
      </c>
      <c r="T2887" s="16">
        <f>(SP500_Data[[#This Row],[Close]]-R2888)/R2888</f>
        <v>4.9141161703412156E-3</v>
      </c>
      <c r="U2887" s="21"/>
    </row>
    <row r="2888" spans="1:21" x14ac:dyDescent="0.25">
      <c r="A2888" s="2">
        <v>42115</v>
      </c>
      <c r="B2888" s="21">
        <v>43</v>
      </c>
      <c r="C2888" s="21">
        <v>43.150001525878906</v>
      </c>
      <c r="D2888" s="21">
        <v>42.529998779296875</v>
      </c>
      <c r="E2888" s="21">
        <v>42.639999389648438</v>
      </c>
      <c r="F2888" s="16">
        <f>(StockData[[#This Row],[Close]]-E2889)/E2889</f>
        <v>-6.2922502615659071E-3</v>
      </c>
      <c r="G2888" s="21">
        <v>26013800</v>
      </c>
      <c r="H2888" s="21">
        <f>IF(ISNUMBER(E2888),MAX($E$2:E2888),"")</f>
        <v>542.07000732421875</v>
      </c>
      <c r="I2888" s="21">
        <f>IF(AND(ISNUMBER(E2888),ISNUMBER(H2888)),E2888/H2888-1,"")</f>
        <v>-0.92133857469788971</v>
      </c>
      <c r="L2888"/>
      <c r="M2888"/>
      <c r="N2888" s="2">
        <v>42115</v>
      </c>
      <c r="O2888" s="21">
        <v>210.66999816894531</v>
      </c>
      <c r="P2888" s="21">
        <v>210.86000061035156</v>
      </c>
      <c r="Q2888" s="21">
        <v>209.24000549316409</v>
      </c>
      <c r="R2888" s="21">
        <v>209.6000061035156</v>
      </c>
      <c r="S2888">
        <v>72559800</v>
      </c>
      <c r="T2888" s="16">
        <f>(SP500_Data[[#This Row],[Close]]-R2889)/R2889</f>
        <v>-1.1913271037823038E-3</v>
      </c>
      <c r="U2888" s="21"/>
    </row>
    <row r="2889" spans="1:21" x14ac:dyDescent="0.25">
      <c r="A2889" s="2">
        <v>42114</v>
      </c>
      <c r="B2889" s="21">
        <v>41.729999542236328</v>
      </c>
      <c r="C2889" s="21">
        <v>43.169998168945313</v>
      </c>
      <c r="D2889" s="21">
        <v>41.680000305175781</v>
      </c>
      <c r="E2889" s="21">
        <v>42.909999847412109</v>
      </c>
      <c r="F2889" s="16">
        <f>(StockData[[#This Row],[Close]]-E2890)/E2890</f>
        <v>3.0994736872496261E-2</v>
      </c>
      <c r="G2889" s="21">
        <v>46057700</v>
      </c>
      <c r="H2889" s="21">
        <f>IF(ISNUMBER(E2889),MAX($E$2:E2889),"")</f>
        <v>542.07000732421875</v>
      </c>
      <c r="I2889" s="21">
        <f>IF(AND(ISNUMBER(E2889),ISNUMBER(H2889)),E2889/H2889-1,"")</f>
        <v>-0.92084048320764755</v>
      </c>
      <c r="L2889"/>
      <c r="M2889"/>
      <c r="N2889" s="2">
        <v>42114</v>
      </c>
      <c r="O2889" s="21">
        <v>209.05999755859375</v>
      </c>
      <c r="P2889" s="21">
        <v>210.25</v>
      </c>
      <c r="Q2889" s="21">
        <v>208.96000671386719</v>
      </c>
      <c r="R2889" s="21">
        <v>209.8500061035156</v>
      </c>
      <c r="S2889">
        <v>92189500</v>
      </c>
      <c r="T2889" s="16">
        <f>(SP500_Data[[#This Row],[Close]]-R2890)/R2890</f>
        <v>9.1368558939979826E-3</v>
      </c>
      <c r="U2889" s="21"/>
    </row>
    <row r="2890" spans="1:21" x14ac:dyDescent="0.25">
      <c r="A2890" s="2">
        <v>42111</v>
      </c>
      <c r="B2890" s="21">
        <v>41.669998168945313</v>
      </c>
      <c r="C2890" s="21">
        <v>41.740001678466797</v>
      </c>
      <c r="D2890" s="21">
        <v>41.159999847412109</v>
      </c>
      <c r="E2890" s="21">
        <v>41.619998931884766</v>
      </c>
      <c r="F2890" s="16">
        <f>(StockData[[#This Row],[Close]]-E2891)/E2891</f>
        <v>-1.2808370908011055E-2</v>
      </c>
      <c r="G2890" s="21">
        <v>42387600</v>
      </c>
      <c r="H2890" s="21">
        <f>IF(ISNUMBER(E2890),MAX($E$2:E2890),"")</f>
        <v>542.07000732421875</v>
      </c>
      <c r="I2890" s="21">
        <f>IF(AND(ISNUMBER(E2890),ISNUMBER(H2890)),E2890/H2890-1,"")</f>
        <v>-0.92322025131526719</v>
      </c>
      <c r="L2890"/>
      <c r="M2890"/>
      <c r="N2890" s="2">
        <v>42111</v>
      </c>
      <c r="O2890" s="21">
        <v>208.94000244140625</v>
      </c>
      <c r="P2890" s="21">
        <v>209.22999572753903</v>
      </c>
      <c r="Q2890" s="21">
        <v>207.00999450683591</v>
      </c>
      <c r="R2890" s="21">
        <v>207.94999694824219</v>
      </c>
      <c r="S2890">
        <v>191113200</v>
      </c>
      <c r="T2890" s="16">
        <f>(SP500_Data[[#This Row],[Close]]-R2891)/R2891</f>
        <v>-1.1503532942505619E-2</v>
      </c>
      <c r="U2890" s="21"/>
    </row>
    <row r="2891" spans="1:21" x14ac:dyDescent="0.25">
      <c r="A2891" s="2">
        <v>42110</v>
      </c>
      <c r="B2891" s="21">
        <v>41.950000762939453</v>
      </c>
      <c r="C2891" s="21">
        <v>42.340000152587891</v>
      </c>
      <c r="D2891" s="21">
        <v>41.819999694824219</v>
      </c>
      <c r="E2891" s="21">
        <v>42.159999847412109</v>
      </c>
      <c r="F2891" s="16">
        <f>(StockData[[#This Row],[Close]]-E2892)/E2892</f>
        <v>-2.3662678204636944E-3</v>
      </c>
      <c r="G2891" s="21">
        <v>22509700</v>
      </c>
      <c r="H2891" s="21">
        <f>IF(ISNUMBER(E2891),MAX($E$2:E2891),"")</f>
        <v>542.07000732421875</v>
      </c>
      <c r="I2891" s="21">
        <f>IF(AND(ISNUMBER(E2891),ISNUMBER(H2891)),E2891/H2891-1,"")</f>
        <v>-0.92222406833478299</v>
      </c>
      <c r="L2891"/>
      <c r="M2891"/>
      <c r="N2891" s="2">
        <v>42110</v>
      </c>
      <c r="O2891" s="21">
        <v>210.02999877929688</v>
      </c>
      <c r="P2891" s="21">
        <v>210.97999572753903</v>
      </c>
      <c r="Q2891" s="21">
        <v>209.78999328613281</v>
      </c>
      <c r="R2891" s="21">
        <v>210.3699951171875</v>
      </c>
      <c r="S2891">
        <v>68934900</v>
      </c>
      <c r="T2891" s="16">
        <f>(SP500_Data[[#This Row],[Close]]-R2892)/R2892</f>
        <v>-2.8511885511582407E-4</v>
      </c>
      <c r="U2891" s="21"/>
    </row>
    <row r="2892" spans="1:21" x14ac:dyDescent="0.25">
      <c r="A2892" s="2">
        <v>42109</v>
      </c>
      <c r="B2892" s="21">
        <v>41.759998321533203</v>
      </c>
      <c r="C2892" s="21">
        <v>42.459999084472656</v>
      </c>
      <c r="D2892" s="21">
        <v>41.680000305175781</v>
      </c>
      <c r="E2892" s="21">
        <v>42.259998321533203</v>
      </c>
      <c r="F2892" s="16">
        <f>(StockData[[#This Row],[Close]]-E2893)/E2893</f>
        <v>1.4645780871707294E-2</v>
      </c>
      <c r="G2892" s="21">
        <v>27343600</v>
      </c>
      <c r="H2892" s="21">
        <f>IF(ISNUMBER(E2892),MAX($E$2:E2892),"")</f>
        <v>542.07000732421875</v>
      </c>
      <c r="I2892" s="21">
        <f>IF(AND(ISNUMBER(E2892),ISNUMBER(H2892)),E2892/H2892-1,"")</f>
        <v>-0.92203959313274275</v>
      </c>
      <c r="L2892"/>
      <c r="M2892"/>
      <c r="N2892" s="2">
        <v>42109</v>
      </c>
      <c r="O2892" s="21">
        <v>210.05000305175781</v>
      </c>
      <c r="P2892" s="21">
        <v>211.03999328613281</v>
      </c>
      <c r="Q2892" s="21">
        <v>209.94999694824219</v>
      </c>
      <c r="R2892" s="21">
        <v>210.42999267578125</v>
      </c>
      <c r="S2892">
        <v>99529300</v>
      </c>
      <c r="T2892" s="16">
        <f>(SP500_Data[[#This Row],[Close]]-R2893)/R2893</f>
        <v>4.4870263877473237E-3</v>
      </c>
      <c r="U2892" s="21"/>
    </row>
    <row r="2893" spans="1:21" x14ac:dyDescent="0.25">
      <c r="A2893" s="2">
        <v>42108</v>
      </c>
      <c r="B2893" s="21">
        <v>41.799999237060547</v>
      </c>
      <c r="C2893" s="21">
        <v>42.029998779296875</v>
      </c>
      <c r="D2893" s="21">
        <v>41.389999389648438</v>
      </c>
      <c r="E2893" s="21">
        <v>41.650001525878906</v>
      </c>
      <c r="F2893" s="16">
        <f>(StockData[[#This Row],[Close]]-E2894)/E2894</f>
        <v>-2.63402299031171E-3</v>
      </c>
      <c r="G2893" s="21">
        <v>24244400</v>
      </c>
      <c r="H2893" s="21">
        <f>IF(ISNUMBER(E2893),MAX($E$2:E2893),"")</f>
        <v>542.07000732421875</v>
      </c>
      <c r="I2893" s="21">
        <f>IF(AND(ISNUMBER(E2893),ISNUMBER(H2893)),E2893/H2893-1,"")</f>
        <v>-0.9231649031248329</v>
      </c>
      <c r="L2893"/>
      <c r="M2893"/>
      <c r="N2893" s="2">
        <v>42108</v>
      </c>
      <c r="O2893" s="21">
        <v>208.8500061035156</v>
      </c>
      <c r="P2893" s="21">
        <v>209.71000671386719</v>
      </c>
      <c r="Q2893" s="21">
        <v>208.1000061035156</v>
      </c>
      <c r="R2893" s="21">
        <v>209.49000549316409</v>
      </c>
      <c r="S2893">
        <v>75099900</v>
      </c>
      <c r="T2893" s="16">
        <f>(SP500_Data[[#This Row],[Close]]-R2894)/R2894</f>
        <v>1.9130956156650381E-3</v>
      </c>
      <c r="U2893" s="21"/>
    </row>
    <row r="2894" spans="1:21" x14ac:dyDescent="0.25">
      <c r="A2894" s="2">
        <v>42107</v>
      </c>
      <c r="B2894" s="21">
        <v>41.400001525878906</v>
      </c>
      <c r="C2894" s="21">
        <v>42.060001373291016</v>
      </c>
      <c r="D2894" s="21">
        <v>41.389999389648438</v>
      </c>
      <c r="E2894" s="21">
        <v>41.759998321533203</v>
      </c>
      <c r="F2894" s="16">
        <f>(StockData[[#This Row],[Close]]-E2895)/E2895</f>
        <v>9.5870325167272464E-4</v>
      </c>
      <c r="G2894" s="21">
        <v>30276700</v>
      </c>
      <c r="H2894" s="21">
        <f>IF(ISNUMBER(E2894),MAX($E$2:E2894),"")</f>
        <v>542.07000732421875</v>
      </c>
      <c r="I2894" s="21">
        <f>IF(AND(ISNUMBER(E2894),ISNUMBER(H2894)),E2894/H2894-1,"")</f>
        <v>-0.92296198321749978</v>
      </c>
      <c r="L2894"/>
      <c r="M2894"/>
      <c r="N2894" s="2">
        <v>42107</v>
      </c>
      <c r="O2894" s="21">
        <v>209.8699951171875</v>
      </c>
      <c r="P2894" s="21">
        <v>210.6300048828125</v>
      </c>
      <c r="Q2894" s="21">
        <v>209.02999877929688</v>
      </c>
      <c r="R2894" s="21">
        <v>209.08999633789065</v>
      </c>
      <c r="S2894">
        <v>74436600</v>
      </c>
      <c r="T2894" s="16">
        <f>(SP500_Data[[#This Row],[Close]]-R2895)/R2895</f>
        <v>-4.5229336250644393E-3</v>
      </c>
      <c r="U2894" s="21"/>
    </row>
    <row r="2895" spans="1:21" x14ac:dyDescent="0.25">
      <c r="A2895" s="2">
        <v>42104</v>
      </c>
      <c r="B2895" s="21">
        <v>41.630001068115234</v>
      </c>
      <c r="C2895" s="21">
        <v>41.950000762939453</v>
      </c>
      <c r="D2895" s="21">
        <v>41.409999847412109</v>
      </c>
      <c r="E2895" s="21">
        <v>41.720001220703125</v>
      </c>
      <c r="F2895" s="16">
        <f>(StockData[[#This Row],[Close]]-E2896)/E2896</f>
        <v>5.7859614540838921E-3</v>
      </c>
      <c r="G2895" s="21">
        <v>28022000</v>
      </c>
      <c r="H2895" s="21">
        <f>IF(ISNUMBER(E2895),MAX($E$2:E2895),"")</f>
        <v>542.07000732421875</v>
      </c>
      <c r="I2895" s="21">
        <f>IF(AND(ISNUMBER(E2895),ISNUMBER(H2895)),E2895/H2895-1,"")</f>
        <v>-0.92303576907594909</v>
      </c>
      <c r="L2895"/>
      <c r="M2895"/>
      <c r="N2895" s="2">
        <v>42104</v>
      </c>
      <c r="O2895" s="21">
        <v>209.19999694824219</v>
      </c>
      <c r="P2895" s="21">
        <v>210.08999633789065</v>
      </c>
      <c r="Q2895" s="21">
        <v>208.96000671386719</v>
      </c>
      <c r="R2895" s="21">
        <v>210.03999328613281</v>
      </c>
      <c r="S2895">
        <v>72722900</v>
      </c>
      <c r="T2895" s="16">
        <f>(SP500_Data[[#This Row],[Close]]-R2896)/R2896</f>
        <v>5.4571537719302647E-3</v>
      </c>
      <c r="U2895" s="21"/>
    </row>
    <row r="2896" spans="1:21" x14ac:dyDescent="0.25">
      <c r="A2896" s="2">
        <v>42103</v>
      </c>
      <c r="B2896" s="21">
        <v>41.25</v>
      </c>
      <c r="C2896" s="21">
        <v>41.619998931884766</v>
      </c>
      <c r="D2896" s="21">
        <v>41.25</v>
      </c>
      <c r="E2896" s="21">
        <v>41.479999542236328</v>
      </c>
      <c r="F2896" s="16">
        <f>(StockData[[#This Row],[Close]]-E2897)/E2897</f>
        <v>1.4486087866609739E-3</v>
      </c>
      <c r="G2896" s="21">
        <v>25723900</v>
      </c>
      <c r="H2896" s="21">
        <f>IF(ISNUMBER(E2896),MAX($E$2:E2896),"")</f>
        <v>542.07000732421875</v>
      </c>
      <c r="I2896" s="21">
        <f>IF(AND(ISNUMBER(E2896),ISNUMBER(H2896)),E2896/H2896-1,"")</f>
        <v>-0.92347851941303472</v>
      </c>
      <c r="L2896"/>
      <c r="M2896"/>
      <c r="N2896" s="2">
        <v>42103</v>
      </c>
      <c r="O2896" s="21">
        <v>207.77999877929688</v>
      </c>
      <c r="P2896" s="21">
        <v>209.17999267578125</v>
      </c>
      <c r="Q2896" s="21">
        <v>207.19000244140625</v>
      </c>
      <c r="R2896" s="21">
        <v>208.8999938964844</v>
      </c>
      <c r="S2896">
        <v>85548900</v>
      </c>
      <c r="T2896" s="16">
        <f>(SP500_Data[[#This Row],[Close]]-R2897)/R2897</f>
        <v>4.4234935467091681E-3</v>
      </c>
      <c r="U2896" s="21"/>
    </row>
    <row r="2897" spans="1:21" x14ac:dyDescent="0.25">
      <c r="A2897" s="2">
        <v>42102</v>
      </c>
      <c r="B2897" s="21">
        <v>41.459999084472656</v>
      </c>
      <c r="C2897" s="21">
        <v>41.689998626708984</v>
      </c>
      <c r="D2897" s="21">
        <v>41.040000915527344</v>
      </c>
      <c r="E2897" s="21">
        <v>41.419998168945313</v>
      </c>
      <c r="F2897" s="16">
        <f>(StockData[[#This Row],[Close]]-E2898)/E2898</f>
        <v>-2.6487024701382588E-3</v>
      </c>
      <c r="G2897" s="21">
        <v>24753400</v>
      </c>
      <c r="H2897" s="21">
        <f>IF(ISNUMBER(E2897),MAX($E$2:E2897),"")</f>
        <v>542.07000732421875</v>
      </c>
      <c r="I2897" s="21">
        <f>IF(AND(ISNUMBER(E2897),ISNUMBER(H2897)),E2897/H2897-1,"")</f>
        <v>-0.92358920875662553</v>
      </c>
      <c r="L2897"/>
      <c r="M2897"/>
      <c r="N2897" s="2">
        <v>42102</v>
      </c>
      <c r="O2897" s="21">
        <v>207.55000305175781</v>
      </c>
      <c r="P2897" s="21">
        <v>208.50999450683591</v>
      </c>
      <c r="Q2897" s="21">
        <v>207.08000183105469</v>
      </c>
      <c r="R2897" s="21">
        <v>207.97999572753903</v>
      </c>
      <c r="S2897">
        <v>89351900</v>
      </c>
      <c r="T2897" s="16">
        <f>(SP500_Data[[#This Row],[Close]]-R2898)/R2898</f>
        <v>3.3770597856259479E-3</v>
      </c>
      <c r="U2897" s="21"/>
    </row>
    <row r="2898" spans="1:21" x14ac:dyDescent="0.25">
      <c r="A2898" s="2">
        <v>42101</v>
      </c>
      <c r="B2898" s="21">
        <v>41.610000610351563</v>
      </c>
      <c r="C2898" s="21">
        <v>41.909999847412109</v>
      </c>
      <c r="D2898" s="21">
        <v>41.310001373291016</v>
      </c>
      <c r="E2898" s="21">
        <v>41.529998779296875</v>
      </c>
      <c r="F2898" s="16">
        <f>(StockData[[#This Row],[Close]]-E2899)/E2899</f>
        <v>-4.8135879978145594E-4</v>
      </c>
      <c r="G2898" s="21">
        <v>28809400</v>
      </c>
      <c r="H2898" s="21">
        <f>IF(ISNUMBER(E2898),MAX($E$2:E2898),"")</f>
        <v>542.07000732421875</v>
      </c>
      <c r="I2898" s="21">
        <f>IF(AND(ISNUMBER(E2898),ISNUMBER(H2898)),E2898/H2898-1,"")</f>
        <v>-0.92338628181201465</v>
      </c>
      <c r="L2898"/>
      <c r="M2898"/>
      <c r="N2898" s="2">
        <v>42101</v>
      </c>
      <c r="O2898" s="21">
        <v>207.86000061035156</v>
      </c>
      <c r="P2898" s="21">
        <v>208.75999450683591</v>
      </c>
      <c r="Q2898" s="21">
        <v>207.24000549316409</v>
      </c>
      <c r="R2898" s="21">
        <v>207.27999877929688</v>
      </c>
      <c r="S2898">
        <v>81236300</v>
      </c>
      <c r="T2898" s="16">
        <f>(SP500_Data[[#This Row],[Close]]-R2899)/R2899</f>
        <v>-2.6464083477462067E-3</v>
      </c>
      <c r="U2898" s="21"/>
    </row>
    <row r="2899" spans="1:21" x14ac:dyDescent="0.25">
      <c r="A2899" s="2">
        <v>42100</v>
      </c>
      <c r="B2899" s="21">
        <v>40.340000152587891</v>
      </c>
      <c r="C2899" s="21">
        <v>41.779998779296875</v>
      </c>
      <c r="D2899" s="21">
        <v>40.180000305175781</v>
      </c>
      <c r="E2899" s="21">
        <v>41.549999237060547</v>
      </c>
      <c r="F2899" s="16">
        <f>(StockData[[#This Row],[Close]]-E2900)/E2900</f>
        <v>3.1273226430918573E-2</v>
      </c>
      <c r="G2899" s="21">
        <v>39223700</v>
      </c>
      <c r="H2899" s="21">
        <f>IF(ISNUMBER(E2899),MAX($E$2:E2899),"")</f>
        <v>542.07000732421875</v>
      </c>
      <c r="I2899" s="21">
        <f>IF(AND(ISNUMBER(E2899),ISNUMBER(H2899)),E2899/H2899-1,"")</f>
        <v>-0.92334938536415101</v>
      </c>
      <c r="L2899"/>
      <c r="M2899"/>
      <c r="N2899" s="2">
        <v>42100</v>
      </c>
      <c r="O2899" s="21">
        <v>205.3699951171875</v>
      </c>
      <c r="P2899" s="21">
        <v>208.44999694824219</v>
      </c>
      <c r="Q2899" s="21">
        <v>205.21000671386719</v>
      </c>
      <c r="R2899" s="21">
        <v>207.83000183105469</v>
      </c>
      <c r="S2899">
        <v>114368200</v>
      </c>
      <c r="T2899" s="16">
        <f>(SP500_Data[[#This Row],[Close]]-R2900)/R2900</f>
        <v>6.7331882058224652E-3</v>
      </c>
      <c r="U2899" s="21"/>
    </row>
    <row r="2900" spans="1:21" x14ac:dyDescent="0.25">
      <c r="A2900" s="2">
        <v>42096</v>
      </c>
      <c r="B2900" s="21">
        <v>40.659999847412109</v>
      </c>
      <c r="C2900" s="21">
        <v>40.740001678466797</v>
      </c>
      <c r="D2900" s="21">
        <v>40.119998931884766</v>
      </c>
      <c r="E2900" s="21">
        <v>40.290000915527344</v>
      </c>
      <c r="F2900" s="16">
        <f>(StockData[[#This Row],[Close]]-E2901)/E2901</f>
        <v>-1.0559928592466685E-2</v>
      </c>
      <c r="G2900" s="21">
        <v>37487500</v>
      </c>
      <c r="H2900" s="21">
        <f>IF(ISNUMBER(E2900),MAX($E$2:E2900),"")</f>
        <v>542.07000732421875</v>
      </c>
      <c r="I2900" s="21">
        <f>IF(AND(ISNUMBER(E2900),ISNUMBER(H2900)),E2900/H2900-1,"")</f>
        <v>-0.92567380528133625</v>
      </c>
      <c r="L2900"/>
      <c r="M2900"/>
      <c r="N2900" s="2">
        <v>42096</v>
      </c>
      <c r="O2900" s="21">
        <v>205.6199951171875</v>
      </c>
      <c r="P2900" s="21">
        <v>206.97999572753903</v>
      </c>
      <c r="Q2900" s="21">
        <v>205.3999938964844</v>
      </c>
      <c r="R2900" s="21">
        <v>206.44000244140625</v>
      </c>
      <c r="S2900">
        <v>86900900</v>
      </c>
      <c r="T2900" s="16">
        <f>(SP500_Data[[#This Row],[Close]]-R2901)/R2901</f>
        <v>3.5974988047776254E-3</v>
      </c>
      <c r="U2900" s="21"/>
    </row>
    <row r="2901" spans="1:21" x14ac:dyDescent="0.25">
      <c r="A2901" s="2">
        <v>42095</v>
      </c>
      <c r="B2901" s="21">
        <v>40.599998474121094</v>
      </c>
      <c r="C2901" s="21">
        <v>40.759998321533203</v>
      </c>
      <c r="D2901" s="21">
        <v>40.310001373291016</v>
      </c>
      <c r="E2901" s="21">
        <v>40.720001220703125</v>
      </c>
      <c r="F2901" s="16">
        <f>(StockData[[#This Row],[Close]]-E2902)/E2902</f>
        <v>1.4756855267139047E-3</v>
      </c>
      <c r="G2901" s="21">
        <v>36865300</v>
      </c>
      <c r="H2901" s="21">
        <f>IF(ISNUMBER(E2901),MAX($E$2:E2901),"")</f>
        <v>542.07000732421875</v>
      </c>
      <c r="I2901" s="21">
        <f>IF(AND(ISNUMBER(E2901),ISNUMBER(H2901)),E2901/H2901-1,"")</f>
        <v>-0.92488054924546304</v>
      </c>
      <c r="L2901"/>
      <c r="M2901"/>
      <c r="N2901" s="2">
        <v>42095</v>
      </c>
      <c r="O2901" s="21">
        <v>206.38999938964844</v>
      </c>
      <c r="P2901" s="21">
        <v>206.41999816894531</v>
      </c>
      <c r="Q2901" s="21">
        <v>204.50999450683591</v>
      </c>
      <c r="R2901" s="21">
        <v>205.69999694824219</v>
      </c>
      <c r="S2901">
        <v>137303600</v>
      </c>
      <c r="T2901" s="16">
        <f>(SP500_Data[[#This Row],[Close]]-R2902)/R2902</f>
        <v>-3.5362871357826043E-3</v>
      </c>
      <c r="U2901" s="21"/>
    </row>
    <row r="2902" spans="1:21" x14ac:dyDescent="0.25">
      <c r="A2902" s="2">
        <v>42094</v>
      </c>
      <c r="B2902" s="21">
        <v>40.779998779296875</v>
      </c>
      <c r="C2902" s="21">
        <v>41.029998779296875</v>
      </c>
      <c r="D2902" s="21">
        <v>40.540000915527344</v>
      </c>
      <c r="E2902" s="21">
        <v>40.659999847412109</v>
      </c>
      <c r="F2902" s="16">
        <f>(StockData[[#This Row],[Close]]-E2903)/E2903</f>
        <v>-7.3242002872571411E-3</v>
      </c>
      <c r="G2902" s="21">
        <v>34887200</v>
      </c>
      <c r="H2902" s="21">
        <f>IF(ISNUMBER(E2902),MAX($E$2:E2902),"")</f>
        <v>542.07000732421875</v>
      </c>
      <c r="I2902" s="21">
        <f>IF(AND(ISNUMBER(E2902),ISNUMBER(H2902)),E2902/H2902-1,"")</f>
        <v>-0.92499123858905397</v>
      </c>
      <c r="L2902"/>
      <c r="M2902"/>
      <c r="N2902" s="2">
        <v>42094</v>
      </c>
      <c r="O2902" s="21">
        <v>207.25999450683591</v>
      </c>
      <c r="P2902" s="21">
        <v>208.1000061035156</v>
      </c>
      <c r="Q2902" s="21">
        <v>206.36000061035156</v>
      </c>
      <c r="R2902" s="21">
        <v>206.42999267578125</v>
      </c>
      <c r="S2902">
        <v>126768700</v>
      </c>
      <c r="T2902" s="16">
        <f>(SP500_Data[[#This Row],[Close]]-R2903)/R2903</f>
        <v>-8.7395309686374555E-3</v>
      </c>
      <c r="U2902" s="21"/>
    </row>
    <row r="2903" spans="1:21" x14ac:dyDescent="0.25">
      <c r="A2903" s="2">
        <v>42093</v>
      </c>
      <c r="B2903" s="21">
        <v>41.099998474121094</v>
      </c>
      <c r="C2903" s="21">
        <v>41.540000915527344</v>
      </c>
      <c r="D2903" s="21">
        <v>40.909999847412109</v>
      </c>
      <c r="E2903" s="21">
        <v>40.959999084472656</v>
      </c>
      <c r="F2903" s="16">
        <f>(StockData[[#This Row],[Close]]-E2904)/E2904</f>
        <v>-2.4413316896398896E-4</v>
      </c>
      <c r="G2903" s="21">
        <v>35049700</v>
      </c>
      <c r="H2903" s="21">
        <f>IF(ISNUMBER(E2903),MAX($E$2:E2903),"")</f>
        <v>542.07000732421875</v>
      </c>
      <c r="I2903" s="21">
        <f>IF(AND(ISNUMBER(E2903),ISNUMBER(H2903)),E2903/H2903-1,"")</f>
        <v>-0.92443780594565528</v>
      </c>
      <c r="L2903"/>
      <c r="M2903"/>
      <c r="N2903" s="2">
        <v>42093</v>
      </c>
      <c r="O2903" s="21">
        <v>206.97999572753903</v>
      </c>
      <c r="P2903" s="21">
        <v>208.61000061035156</v>
      </c>
      <c r="Q2903" s="21">
        <v>206.96000671386719</v>
      </c>
      <c r="R2903" s="21">
        <v>208.25</v>
      </c>
      <c r="S2903">
        <v>96180400</v>
      </c>
      <c r="T2903" s="16">
        <f>(SP500_Data[[#This Row],[Close]]-R2904)/R2904</f>
        <v>1.2199836880627021E-2</v>
      </c>
      <c r="U2903" s="21"/>
    </row>
    <row r="2904" spans="1:21" x14ac:dyDescent="0.25">
      <c r="A2904" s="2">
        <v>42090</v>
      </c>
      <c r="B2904" s="21">
        <v>41.119998931884766</v>
      </c>
      <c r="C2904" s="21">
        <v>41.430000305175781</v>
      </c>
      <c r="D2904" s="21">
        <v>40.830001831054688</v>
      </c>
      <c r="E2904" s="21">
        <v>40.970001220703125</v>
      </c>
      <c r="F2904" s="16">
        <f>(StockData[[#This Row],[Close]]-E2905)/E2905</f>
        <v>-5.8237774593874973E-3</v>
      </c>
      <c r="G2904" s="21">
        <v>34401400</v>
      </c>
      <c r="H2904" s="21">
        <f>IF(ISNUMBER(E2904),MAX($E$2:E2904),"")</f>
        <v>542.07000732421875</v>
      </c>
      <c r="I2904" s="21">
        <f>IF(AND(ISNUMBER(E2904),ISNUMBER(H2904)),E2904/H2904-1,"")</f>
        <v>-0.92441935420308452</v>
      </c>
      <c r="L2904"/>
      <c r="M2904"/>
      <c r="N2904" s="2">
        <v>42090</v>
      </c>
      <c r="O2904" s="21">
        <v>205.1300048828125</v>
      </c>
      <c r="P2904" s="21">
        <v>205.94999694824219</v>
      </c>
      <c r="Q2904" s="21">
        <v>204.8999938964844</v>
      </c>
      <c r="R2904" s="21">
        <v>205.74000549316409</v>
      </c>
      <c r="S2904">
        <v>118939000</v>
      </c>
      <c r="T2904" s="16">
        <f>(SP500_Data[[#This Row],[Close]]-R2905)/R2905</f>
        <v>2.2896731666614011E-3</v>
      </c>
      <c r="U2904" s="21"/>
    </row>
    <row r="2905" spans="1:21" x14ac:dyDescent="0.25">
      <c r="A2905" s="2">
        <v>42089</v>
      </c>
      <c r="B2905" s="21">
        <v>41.220001220703125</v>
      </c>
      <c r="C2905" s="21">
        <v>41.610000610351563</v>
      </c>
      <c r="D2905" s="21">
        <v>40.919998168945313</v>
      </c>
      <c r="E2905" s="21">
        <v>41.209999084472656</v>
      </c>
      <c r="F2905" s="16">
        <f>(StockData[[#This Row],[Close]]-E2906)/E2906</f>
        <v>-6.0299084785466976E-3</v>
      </c>
      <c r="G2905" s="21">
        <v>37495600</v>
      </c>
      <c r="H2905" s="21">
        <f>IF(ISNUMBER(E2905),MAX($E$2:E2905),"")</f>
        <v>542.07000732421875</v>
      </c>
      <c r="I2905" s="21">
        <f>IF(AND(ISNUMBER(E2905),ISNUMBER(H2905)),E2905/H2905-1,"")</f>
        <v>-0.92397661090327687</v>
      </c>
      <c r="L2905"/>
      <c r="M2905"/>
      <c r="N2905" s="2">
        <v>42089</v>
      </c>
      <c r="O2905" s="21">
        <v>204.96000671386719</v>
      </c>
      <c r="P2905" s="21">
        <v>206.3699951171875</v>
      </c>
      <c r="Q2905" s="21">
        <v>204.1199951171875</v>
      </c>
      <c r="R2905" s="21">
        <v>205.27000427246097</v>
      </c>
      <c r="S2905">
        <v>153067200</v>
      </c>
      <c r="T2905" s="16">
        <f>(SP500_Data[[#This Row],[Close]]-R2906)/R2906</f>
        <v>-2.3813678433912688E-3</v>
      </c>
      <c r="U2905" s="21"/>
    </row>
    <row r="2906" spans="1:21" x14ac:dyDescent="0.25">
      <c r="A2906" s="2">
        <v>42088</v>
      </c>
      <c r="B2906" s="21">
        <v>42.919998168945313</v>
      </c>
      <c r="C2906" s="21">
        <v>42.930000305175781</v>
      </c>
      <c r="D2906" s="21">
        <v>41.439998626708984</v>
      </c>
      <c r="E2906" s="21">
        <v>41.459999084472656</v>
      </c>
      <c r="F2906" s="16">
        <f>(StockData[[#This Row],[Close]]-E2907)/E2907</f>
        <v>-3.3566489281768114E-2</v>
      </c>
      <c r="G2906" s="21">
        <v>43469900</v>
      </c>
      <c r="H2906" s="21">
        <f>IF(ISNUMBER(E2906),MAX($E$2:E2906),"")</f>
        <v>542.07000732421875</v>
      </c>
      <c r="I2906" s="21">
        <f>IF(AND(ISNUMBER(E2906),ISNUMBER(H2906)),E2906/H2906-1,"")</f>
        <v>-0.92351541586089836</v>
      </c>
      <c r="L2906"/>
      <c r="M2906"/>
      <c r="N2906" s="2">
        <v>42088</v>
      </c>
      <c r="O2906" s="21">
        <v>209.07000732421875</v>
      </c>
      <c r="P2906" s="21">
        <v>209.3500061035156</v>
      </c>
      <c r="Q2906" s="21">
        <v>205.71000671386719</v>
      </c>
      <c r="R2906" s="21">
        <v>205.75999450683591</v>
      </c>
      <c r="S2906">
        <v>159521700</v>
      </c>
      <c r="T2906" s="16">
        <f>(SP500_Data[[#This Row],[Close]]-R2907)/R2907</f>
        <v>-1.4653829662173101E-2</v>
      </c>
      <c r="U2906" s="21"/>
    </row>
    <row r="2907" spans="1:21" x14ac:dyDescent="0.25">
      <c r="A2907" s="2">
        <v>42087</v>
      </c>
      <c r="B2907" s="21">
        <v>42.779998779296875</v>
      </c>
      <c r="C2907" s="21">
        <v>43.169998168945313</v>
      </c>
      <c r="D2907" s="21">
        <v>42.75</v>
      </c>
      <c r="E2907" s="21">
        <v>42.900001525878906</v>
      </c>
      <c r="F2907" s="16">
        <f>(StockData[[#This Row],[Close]]-E2908)/E2908</f>
        <v>9.3329246284897893E-4</v>
      </c>
      <c r="G2907" s="21">
        <v>25513300</v>
      </c>
      <c r="H2907" s="21">
        <f>IF(ISNUMBER(E2907),MAX($E$2:E2907),"")</f>
        <v>542.07000732421875</v>
      </c>
      <c r="I2907" s="21">
        <f>IF(AND(ISNUMBER(E2907),ISNUMBER(H2907)),E2907/H2907-1,"")</f>
        <v>-0.92085892791294044</v>
      </c>
      <c r="L2907"/>
      <c r="M2907"/>
      <c r="N2907" s="2">
        <v>42087</v>
      </c>
      <c r="O2907" s="21">
        <v>209.8500061035156</v>
      </c>
      <c r="P2907" s="21">
        <v>210.3999938964844</v>
      </c>
      <c r="Q2907" s="21">
        <v>208.74000549316409</v>
      </c>
      <c r="R2907" s="21">
        <v>208.82000732421875</v>
      </c>
      <c r="S2907">
        <v>77805300</v>
      </c>
      <c r="T2907" s="16">
        <f>(SP500_Data[[#This Row],[Close]]-R2908)/R2908</f>
        <v>-5.6190127418154759E-3</v>
      </c>
      <c r="U2907" s="21"/>
    </row>
    <row r="2908" spans="1:21" x14ac:dyDescent="0.25">
      <c r="A2908" s="2">
        <v>42086</v>
      </c>
      <c r="B2908" s="21">
        <v>42.880001068115234</v>
      </c>
      <c r="C2908" s="21">
        <v>43.130001068115234</v>
      </c>
      <c r="D2908" s="21">
        <v>42.779998779296875</v>
      </c>
      <c r="E2908" s="21">
        <v>42.860000610351563</v>
      </c>
      <c r="F2908" s="16">
        <f>(StockData[[#This Row],[Close]]-E2909)/E2909</f>
        <v>-4.6642857428806926E-4</v>
      </c>
      <c r="G2908" s="21">
        <v>26246100</v>
      </c>
      <c r="H2908" s="21">
        <f>IF(ISNUMBER(E2908),MAX($E$2:E2908),"")</f>
        <v>542.07000732421875</v>
      </c>
      <c r="I2908" s="21">
        <f>IF(AND(ISNUMBER(E2908),ISNUMBER(H2908)),E2908/H2908-1,"")</f>
        <v>-0.92093272080866773</v>
      </c>
      <c r="L2908"/>
      <c r="M2908"/>
      <c r="N2908" s="2">
        <v>42086</v>
      </c>
      <c r="O2908" s="21">
        <v>210.41999816894531</v>
      </c>
      <c r="P2908" s="21">
        <v>211.11000061035156</v>
      </c>
      <c r="Q2908" s="21">
        <v>210</v>
      </c>
      <c r="R2908" s="21">
        <v>210</v>
      </c>
      <c r="S2908">
        <v>71784500</v>
      </c>
      <c r="T2908" s="16">
        <f>(SP500_Data[[#This Row],[Close]]-R2909)/R2909</f>
        <v>-1.948593959286072E-3</v>
      </c>
      <c r="U2908" s="21"/>
    </row>
    <row r="2909" spans="1:21" x14ac:dyDescent="0.25">
      <c r="A2909" s="2">
        <v>42083</v>
      </c>
      <c r="B2909" s="21">
        <v>42.560001373291016</v>
      </c>
      <c r="C2909" s="21">
        <v>42.979999542236328</v>
      </c>
      <c r="D2909" s="21">
        <v>42.490001678466797</v>
      </c>
      <c r="E2909" s="21">
        <v>42.880001068115234</v>
      </c>
      <c r="F2909" s="16">
        <f>(StockData[[#This Row],[Close]]-E2910)/E2910</f>
        <v>1.3951292026840891E-2</v>
      </c>
      <c r="G2909" s="21">
        <v>71904500</v>
      </c>
      <c r="H2909" s="21">
        <f>IF(ISNUMBER(E2909),MAX($E$2:E2909),"")</f>
        <v>542.07000732421875</v>
      </c>
      <c r="I2909" s="21">
        <f>IF(AND(ISNUMBER(E2909),ISNUMBER(H2909)),E2909/H2909-1,"")</f>
        <v>-0.92089582436080408</v>
      </c>
      <c r="L2909"/>
      <c r="M2909"/>
      <c r="N2909" s="2">
        <v>42083</v>
      </c>
      <c r="O2909" s="21">
        <v>209.71000671386719</v>
      </c>
      <c r="P2909" s="21">
        <v>211.02000427246097</v>
      </c>
      <c r="Q2909" s="21">
        <v>209.49000549316409</v>
      </c>
      <c r="R2909" s="21">
        <v>210.41000366210935</v>
      </c>
      <c r="S2909">
        <v>177715100</v>
      </c>
      <c r="T2909" s="16">
        <f>(SP500_Data[[#This Row],[Close]]-R2910)/R2910</f>
        <v>4.3436928978966421E-3</v>
      </c>
      <c r="U2909" s="21"/>
    </row>
    <row r="2910" spans="1:21" x14ac:dyDescent="0.25">
      <c r="A2910" s="2">
        <v>42082</v>
      </c>
      <c r="B2910" s="21">
        <v>42.259998321533203</v>
      </c>
      <c r="C2910" s="21">
        <v>42.590000152587891</v>
      </c>
      <c r="D2910" s="21">
        <v>42.220001220703125</v>
      </c>
      <c r="E2910" s="21">
        <v>42.290000915527344</v>
      </c>
      <c r="F2910" s="16">
        <f>(StockData[[#This Row],[Close]]-E2911)/E2911</f>
        <v>-4.9411549287683822E-3</v>
      </c>
      <c r="G2910" s="21">
        <v>33879100</v>
      </c>
      <c r="H2910" s="21">
        <f>IF(ISNUMBER(E2910),MAX($E$2:E2910),"")</f>
        <v>542.07000732421875</v>
      </c>
      <c r="I2910" s="21">
        <f>IF(AND(ISNUMBER(E2910),ISNUMBER(H2910)),E2910/H2910-1,"")</f>
        <v>-0.92198424494230835</v>
      </c>
      <c r="L2910"/>
      <c r="M2910"/>
      <c r="N2910" s="2">
        <v>42082</v>
      </c>
      <c r="O2910" s="21">
        <v>209.96000671386719</v>
      </c>
      <c r="P2910" s="21">
        <v>210.47000122070313</v>
      </c>
      <c r="Q2910" s="21">
        <v>209.02999877929688</v>
      </c>
      <c r="R2910" s="21">
        <v>209.5</v>
      </c>
      <c r="S2910">
        <v>117917300</v>
      </c>
      <c r="T2910" s="16">
        <f>(SP500_Data[[#This Row],[Close]]-R2911)/R2911</f>
        <v>-4.5614686080114658E-3</v>
      </c>
      <c r="U2910" s="21"/>
    </row>
    <row r="2911" spans="1:21" x14ac:dyDescent="0.25">
      <c r="A2911" s="2">
        <v>42081</v>
      </c>
      <c r="B2911" s="21">
        <v>41.430000305175781</v>
      </c>
      <c r="C2911" s="21">
        <v>42.830001831054688</v>
      </c>
      <c r="D2911" s="21">
        <v>41.330001831054688</v>
      </c>
      <c r="E2911" s="21">
        <v>42.5</v>
      </c>
      <c r="F2911" s="16">
        <f>(StockData[[#This Row],[Close]]-E2912)/E2912</f>
        <v>1.9184633631266979E-2</v>
      </c>
      <c r="G2911" s="21">
        <v>44194800</v>
      </c>
      <c r="H2911" s="21">
        <f>IF(ISNUMBER(E2911),MAX($E$2:E2911),"")</f>
        <v>542.07000732421875</v>
      </c>
      <c r="I2911" s="21">
        <f>IF(AND(ISNUMBER(E2911),ISNUMBER(H2911)),E2911/H2911-1,"")</f>
        <v>-0.92159684279565712</v>
      </c>
      <c r="L2911"/>
      <c r="M2911"/>
      <c r="N2911" s="2">
        <v>42081</v>
      </c>
      <c r="O2911" s="21">
        <v>207.38999938964844</v>
      </c>
      <c r="P2911" s="21">
        <v>211.27000427246097</v>
      </c>
      <c r="Q2911" s="21">
        <v>206.6199951171875</v>
      </c>
      <c r="R2911" s="21">
        <v>210.46000671386719</v>
      </c>
      <c r="S2911">
        <v>228808500</v>
      </c>
      <c r="T2911" s="16">
        <f>(SP500_Data[[#This Row],[Close]]-R2912)/R2912</f>
        <v>1.2021542216238518E-2</v>
      </c>
      <c r="U2911" s="21"/>
    </row>
    <row r="2912" spans="1:21" x14ac:dyDescent="0.25">
      <c r="A2912" s="2">
        <v>42080</v>
      </c>
      <c r="B2912" s="21">
        <v>41.369998931884766</v>
      </c>
      <c r="C2912" s="21">
        <v>41.830001831054688</v>
      </c>
      <c r="D2912" s="21">
        <v>41.150001525878906</v>
      </c>
      <c r="E2912" s="21">
        <v>41.700000762939453</v>
      </c>
      <c r="F2912" s="16">
        <f>(StockData[[#This Row],[Close]]-E2913)/E2913</f>
        <v>3.3686088792674973E-3</v>
      </c>
      <c r="G2912" s="21">
        <v>31673400</v>
      </c>
      <c r="H2912" s="21">
        <f>IF(ISNUMBER(E2912),MAX($E$2:E2912),"")</f>
        <v>542.07000732421875</v>
      </c>
      <c r="I2912" s="21">
        <f>IF(AND(ISNUMBER(E2912),ISNUMBER(H2912)),E2912/H2912-1,"")</f>
        <v>-0.92307266552381273</v>
      </c>
      <c r="L2912"/>
      <c r="M2912"/>
      <c r="N2912" s="2">
        <v>42080</v>
      </c>
      <c r="O2912" s="21">
        <v>207.69000244140625</v>
      </c>
      <c r="P2912" s="21">
        <v>208.41999816894531</v>
      </c>
      <c r="Q2912" s="21">
        <v>206.97999572753903</v>
      </c>
      <c r="R2912" s="21">
        <v>207.96000671386719</v>
      </c>
      <c r="S2912">
        <v>94510400</v>
      </c>
      <c r="T2912" s="16">
        <f>(SP500_Data[[#This Row],[Close]]-R2913)/R2913</f>
        <v>-2.972457147112707E-3</v>
      </c>
      <c r="U2912" s="21"/>
    </row>
    <row r="2913" spans="1:21" x14ac:dyDescent="0.25">
      <c r="A2913" s="2">
        <v>42079</v>
      </c>
      <c r="B2913" s="21">
        <v>41.470001220703125</v>
      </c>
      <c r="C2913" s="21">
        <v>41.639999389648438</v>
      </c>
      <c r="D2913" s="21">
        <v>41.279998779296875</v>
      </c>
      <c r="E2913" s="21">
        <v>41.560001373291016</v>
      </c>
      <c r="F2913" s="16">
        <f>(StockData[[#This Row],[Close]]-E2914)/E2914</f>
        <v>4.3499347638847191E-3</v>
      </c>
      <c r="G2913" s="21">
        <v>35273500</v>
      </c>
      <c r="H2913" s="21">
        <f>IF(ISNUMBER(E2913),MAX($E$2:E2913),"")</f>
        <v>542.07000732421875</v>
      </c>
      <c r="I2913" s="21">
        <f>IF(AND(ISNUMBER(E2913),ISNUMBER(H2913)),E2913/H2913-1,"")</f>
        <v>-0.92333093362158025</v>
      </c>
      <c r="L2913"/>
      <c r="M2913"/>
      <c r="N2913" s="2">
        <v>42079</v>
      </c>
      <c r="O2913" s="21">
        <v>206.71000671386719</v>
      </c>
      <c r="P2913" s="21">
        <v>208.69000244140625</v>
      </c>
      <c r="Q2913" s="21">
        <v>205.86000061035156</v>
      </c>
      <c r="R2913" s="21">
        <v>208.58000183105469</v>
      </c>
      <c r="S2913">
        <v>136099200</v>
      </c>
      <c r="T2913" s="16">
        <f>(SP500_Data[[#This Row],[Close]]-R2914)/R2914</f>
        <v>1.3360540132809214E-2</v>
      </c>
      <c r="U2913" s="21"/>
    </row>
    <row r="2914" spans="1:21" x14ac:dyDescent="0.25">
      <c r="A2914" s="2">
        <v>42076</v>
      </c>
      <c r="B2914" s="21">
        <v>40.700000762939453</v>
      </c>
      <c r="C2914" s="21">
        <v>41.470001220703125</v>
      </c>
      <c r="D2914" s="21">
        <v>40.610000610351563</v>
      </c>
      <c r="E2914" s="21">
        <v>41.380001068115234</v>
      </c>
      <c r="F2914" s="16">
        <f>(StockData[[#This Row],[Close]]-E2915)/E2915</f>
        <v>8.776221509851953E-3</v>
      </c>
      <c r="G2914" s="21">
        <v>58007700</v>
      </c>
      <c r="H2914" s="21">
        <f>IF(ISNUMBER(E2914),MAX($E$2:E2914),"")</f>
        <v>542.07000732421875</v>
      </c>
      <c r="I2914" s="21">
        <f>IF(AND(ISNUMBER(E2914),ISNUMBER(H2914)),E2914/H2914-1,"")</f>
        <v>-0.92366299461507495</v>
      </c>
      <c r="L2914"/>
      <c r="M2914"/>
      <c r="N2914" s="2">
        <v>42076</v>
      </c>
      <c r="O2914" s="21">
        <v>206.77000427246097</v>
      </c>
      <c r="P2914" s="21">
        <v>207.92999267578125</v>
      </c>
      <c r="Q2914" s="21">
        <v>204.58000183105469</v>
      </c>
      <c r="R2914" s="21">
        <v>205.83000183105469</v>
      </c>
      <c r="S2914">
        <v>162410900</v>
      </c>
      <c r="T2914" s="16">
        <f>(SP500_Data[[#This Row],[Close]]-R2915)/R2915</f>
        <v>-6.1323236843658898E-3</v>
      </c>
      <c r="U2914" s="21"/>
    </row>
    <row r="2915" spans="1:21" x14ac:dyDescent="0.25">
      <c r="A2915" s="2">
        <v>42075</v>
      </c>
      <c r="B2915" s="21">
        <v>41.330001831054688</v>
      </c>
      <c r="C2915" s="21">
        <v>41.650001525878906</v>
      </c>
      <c r="D2915" s="21">
        <v>40.860000610351563</v>
      </c>
      <c r="E2915" s="21">
        <v>41.020000457763672</v>
      </c>
      <c r="F2915" s="16">
        <f>(StockData[[#This Row],[Close]]-E2916)/E2916</f>
        <v>-2.2868010837084347E-2</v>
      </c>
      <c r="G2915" s="21">
        <v>59992500</v>
      </c>
      <c r="H2915" s="21">
        <f>IF(ISNUMBER(E2915),MAX($E$2:E2915),"")</f>
        <v>542.07000732421875</v>
      </c>
      <c r="I2915" s="21">
        <f>IF(AND(ISNUMBER(E2915),ISNUMBER(H2915)),E2915/H2915-1,"")</f>
        <v>-0.92432711660206446</v>
      </c>
      <c r="L2915"/>
      <c r="M2915"/>
      <c r="N2915" s="2">
        <v>42075</v>
      </c>
      <c r="O2915" s="21">
        <v>205.25999450683591</v>
      </c>
      <c r="P2915" s="21">
        <v>207.17999267578125</v>
      </c>
      <c r="Q2915" s="21">
        <v>205.19999694824219</v>
      </c>
      <c r="R2915" s="21">
        <v>207.1000061035156</v>
      </c>
      <c r="S2915">
        <v>93993500</v>
      </c>
      <c r="T2915" s="16">
        <f>(SP500_Data[[#This Row],[Close]]-R2916)/R2916</f>
        <v>1.2713966276359885E-2</v>
      </c>
      <c r="U2915" s="21"/>
    </row>
    <row r="2916" spans="1:21" x14ac:dyDescent="0.25">
      <c r="A2916" s="2">
        <v>42074</v>
      </c>
      <c r="B2916" s="21">
        <v>42.310001373291016</v>
      </c>
      <c r="C2916" s="21">
        <v>42.369998931884766</v>
      </c>
      <c r="D2916" s="21">
        <v>41.840000152587891</v>
      </c>
      <c r="E2916" s="21">
        <v>41.979999542236328</v>
      </c>
      <c r="F2916" s="16">
        <f>(StockData[[#This Row],[Close]]-E2917)/E2917</f>
        <v>-1.1896083395837615E-3</v>
      </c>
      <c r="G2916" s="21">
        <v>32215300</v>
      </c>
      <c r="H2916" s="21">
        <f>IF(ISNUMBER(E2916),MAX($E$2:E2916),"")</f>
        <v>542.07000732421875</v>
      </c>
      <c r="I2916" s="21">
        <f>IF(AND(ISNUMBER(E2916),ISNUMBER(H2916)),E2916/H2916-1,"")</f>
        <v>-0.9225561293282778</v>
      </c>
      <c r="L2916"/>
      <c r="M2916"/>
      <c r="N2916" s="2">
        <v>42074</v>
      </c>
      <c r="O2916" s="21">
        <v>205.28999328613281</v>
      </c>
      <c r="P2916" s="21">
        <v>205.5</v>
      </c>
      <c r="Q2916" s="21">
        <v>204.3999938964844</v>
      </c>
      <c r="R2916" s="21">
        <v>204.5</v>
      </c>
      <c r="S2916">
        <v>110145700</v>
      </c>
      <c r="T2916" s="16">
        <f>(SP500_Data[[#This Row],[Close]]-R2917)/R2917</f>
        <v>-2.3416710778794633E-3</v>
      </c>
      <c r="U2916" s="21"/>
    </row>
    <row r="2917" spans="1:21" x14ac:dyDescent="0.25">
      <c r="A2917" s="2">
        <v>42073</v>
      </c>
      <c r="B2917" s="21">
        <v>42.349998474121094</v>
      </c>
      <c r="C2917" s="21">
        <v>42.709999084472656</v>
      </c>
      <c r="D2917" s="21">
        <v>42.029998779296875</v>
      </c>
      <c r="E2917" s="21">
        <v>42.029998779296875</v>
      </c>
      <c r="F2917" s="16">
        <f>(StockData[[#This Row],[Close]]-E2918)/E2918</f>
        <v>-1.9136516313284137E-2</v>
      </c>
      <c r="G2917" s="21">
        <v>39159700</v>
      </c>
      <c r="H2917" s="21">
        <f>IF(ISNUMBER(E2917),MAX($E$2:E2917),"")</f>
        <v>542.07000732421875</v>
      </c>
      <c r="I2917" s="21">
        <f>IF(AND(ISNUMBER(E2917),ISNUMBER(H2917)),E2917/H2917-1,"")</f>
        <v>-0.92246389172725762</v>
      </c>
      <c r="L2917"/>
      <c r="M2917"/>
      <c r="N2917" s="2">
        <v>42073</v>
      </c>
      <c r="O2917" s="21">
        <v>206.71000671386719</v>
      </c>
      <c r="P2917" s="21">
        <v>206.80999755859375</v>
      </c>
      <c r="Q2917" s="21">
        <v>204.92999267578125</v>
      </c>
      <c r="R2917" s="21">
        <v>204.97999572753903</v>
      </c>
      <c r="S2917">
        <v>157121300</v>
      </c>
      <c r="T2917" s="16">
        <f>(SP500_Data[[#This Row],[Close]]-R2918)/R2918</f>
        <v>-1.6221946980761362E-2</v>
      </c>
      <c r="U2917" s="21"/>
    </row>
    <row r="2918" spans="1:21" x14ac:dyDescent="0.25">
      <c r="A2918" s="2">
        <v>42072</v>
      </c>
      <c r="B2918" s="21">
        <v>42.189998626708984</v>
      </c>
      <c r="C2918" s="21">
        <v>43.130001068115234</v>
      </c>
      <c r="D2918" s="21">
        <v>42.189998626708984</v>
      </c>
      <c r="E2918" s="21">
        <v>42.849998474121094</v>
      </c>
      <c r="F2918" s="16">
        <f>(StockData[[#This Row],[Close]]-E2919)/E2919</f>
        <v>1.1567465927981831E-2</v>
      </c>
      <c r="G2918" s="21">
        <v>32108000</v>
      </c>
      <c r="H2918" s="21">
        <f>IF(ISNUMBER(E2918),MAX($E$2:E2918),"")</f>
        <v>542.07000732421875</v>
      </c>
      <c r="I2918" s="21">
        <f>IF(AND(ISNUMBER(E2918),ISNUMBER(H2918)),E2918/H2918-1,"")</f>
        <v>-0.92095117255123837</v>
      </c>
      <c r="L2918"/>
      <c r="M2918"/>
      <c r="N2918" s="2">
        <v>42072</v>
      </c>
      <c r="O2918" s="21">
        <v>207.74000549316409</v>
      </c>
      <c r="P2918" s="21">
        <v>208.78999328613281</v>
      </c>
      <c r="Q2918" s="21">
        <v>207.55000305175781</v>
      </c>
      <c r="R2918" s="21">
        <v>208.36000061035156</v>
      </c>
      <c r="S2918">
        <v>89818900</v>
      </c>
      <c r="T2918" s="16">
        <f>(SP500_Data[[#This Row],[Close]]-R2919)/R2919</f>
        <v>4.1445812547063251E-3</v>
      </c>
      <c r="U2918" s="21"/>
    </row>
    <row r="2919" spans="1:21" x14ac:dyDescent="0.25">
      <c r="A2919" s="2">
        <v>42069</v>
      </c>
      <c r="B2919" s="21">
        <v>43</v>
      </c>
      <c r="C2919" s="21">
        <v>43.110000610351563</v>
      </c>
      <c r="D2919" s="21">
        <v>42.150001525878906</v>
      </c>
      <c r="E2919" s="21">
        <v>42.360000610351563</v>
      </c>
      <c r="F2919" s="16">
        <f>(StockData[[#This Row],[Close]]-E2920)/E2920</f>
        <v>-1.7397355355636673E-2</v>
      </c>
      <c r="G2919" s="21">
        <v>36248800</v>
      </c>
      <c r="H2919" s="21">
        <f>IF(ISNUMBER(E2919),MAX($E$2:E2919),"")</f>
        <v>542.07000732421875</v>
      </c>
      <c r="I2919" s="21">
        <f>IF(AND(ISNUMBER(E2919),ISNUMBER(H2919)),E2919/H2919-1,"")</f>
        <v>-0.92185511089342465</v>
      </c>
      <c r="L2919"/>
      <c r="M2919"/>
      <c r="N2919" s="2">
        <v>42069</v>
      </c>
      <c r="O2919" s="21">
        <v>209.41999816894531</v>
      </c>
      <c r="P2919" s="21">
        <v>209.94000244140625</v>
      </c>
      <c r="Q2919" s="21">
        <v>207.1000061035156</v>
      </c>
      <c r="R2919" s="21">
        <v>207.5</v>
      </c>
      <c r="S2919">
        <v>188128000</v>
      </c>
      <c r="T2919" s="16">
        <f>(SP500_Data[[#This Row],[Close]]-R2920)/R2920</f>
        <v>-1.4064461747791785E-2</v>
      </c>
      <c r="U2919" s="21"/>
    </row>
    <row r="2920" spans="1:21" x14ac:dyDescent="0.25">
      <c r="A2920" s="2">
        <v>42068</v>
      </c>
      <c r="B2920" s="21">
        <v>43.069999694824219</v>
      </c>
      <c r="C2920" s="21">
        <v>43.240001678466797</v>
      </c>
      <c r="D2920" s="21">
        <v>42.819999694824219</v>
      </c>
      <c r="E2920" s="21">
        <v>43.110000610351563</v>
      </c>
      <c r="F2920" s="16">
        <f>(StockData[[#This Row],[Close]]-E2921)/E2921</f>
        <v>1.1611527047363283E-3</v>
      </c>
      <c r="G2920" s="21">
        <v>23193500</v>
      </c>
      <c r="H2920" s="21">
        <f>IF(ISNUMBER(E2920),MAX($E$2:E2920),"")</f>
        <v>542.07000732421875</v>
      </c>
      <c r="I2920" s="21">
        <f>IF(AND(ISNUMBER(E2920),ISNUMBER(H2920)),E2920/H2920-1,"")</f>
        <v>-0.92047152576628921</v>
      </c>
      <c r="L2920"/>
      <c r="M2920"/>
      <c r="N2920" s="2">
        <v>42068</v>
      </c>
      <c r="O2920" s="21">
        <v>210.6199951171875</v>
      </c>
      <c r="P2920" s="21">
        <v>210.80000305175781</v>
      </c>
      <c r="Q2920" s="21">
        <v>209.8500061035156</v>
      </c>
      <c r="R2920" s="21">
        <v>210.46000671386719</v>
      </c>
      <c r="S2920">
        <v>76873000</v>
      </c>
      <c r="T2920" s="16">
        <f>(SP500_Data[[#This Row],[Close]]-R2921)/R2921</f>
        <v>1.09409214195224E-3</v>
      </c>
      <c r="U2920" s="21"/>
    </row>
    <row r="2921" spans="1:21" x14ac:dyDescent="0.25">
      <c r="A2921" s="2">
        <v>42067</v>
      </c>
      <c r="B2921" s="21">
        <v>43.009998321533203</v>
      </c>
      <c r="C2921" s="21">
        <v>43.209999084472656</v>
      </c>
      <c r="D2921" s="21">
        <v>42.880001068115234</v>
      </c>
      <c r="E2921" s="21">
        <v>43.060001373291016</v>
      </c>
      <c r="F2921" s="16">
        <f>(StockData[[#This Row],[Close]]-E2922)/E2922</f>
        <v>-5.0831195057957313E-3</v>
      </c>
      <c r="G2921" s="21">
        <v>25748700</v>
      </c>
      <c r="H2921" s="21">
        <f>IF(ISNUMBER(E2921),MAX($E$2:E2921),"")</f>
        <v>542.07000732421875</v>
      </c>
      <c r="I2921" s="21">
        <f>IF(AND(ISNUMBER(E2921),ISNUMBER(H2921)),E2921/H2921-1,"")</f>
        <v>-0.92056376336730927</v>
      </c>
      <c r="L2921"/>
      <c r="M2921"/>
      <c r="N2921" s="2">
        <v>42067</v>
      </c>
      <c r="O2921" s="21">
        <v>210.3999938964844</v>
      </c>
      <c r="P2921" s="21">
        <v>210.49000549316409</v>
      </c>
      <c r="Q2921" s="21">
        <v>209.05999755859375</v>
      </c>
      <c r="R2921" s="21">
        <v>210.22999572753903</v>
      </c>
      <c r="S2921">
        <v>114497200</v>
      </c>
      <c r="T2921" s="16">
        <f>(SP500_Data[[#This Row],[Close]]-R2922)/R2922</f>
        <v>-4.2156091807147361E-3</v>
      </c>
      <c r="U2921" s="21"/>
    </row>
    <row r="2922" spans="1:21" x14ac:dyDescent="0.25">
      <c r="A2922" s="2">
        <v>42066</v>
      </c>
      <c r="B2922" s="21">
        <v>43.560001373291016</v>
      </c>
      <c r="C2922" s="21">
        <v>43.830001831054688</v>
      </c>
      <c r="D2922" s="21">
        <v>43.090000152587891</v>
      </c>
      <c r="E2922" s="21">
        <v>43.279998779296875</v>
      </c>
      <c r="F2922" s="16">
        <f>(StockData[[#This Row],[Close]]-E2923)/E2923</f>
        <v>-1.3673707251897546E-2</v>
      </c>
      <c r="G2922" s="21">
        <v>31748600</v>
      </c>
      <c r="H2922" s="21">
        <f>IF(ISNUMBER(E2922),MAX($E$2:E2922),"")</f>
        <v>542.07000732421875</v>
      </c>
      <c r="I2922" s="21">
        <f>IF(AND(ISNUMBER(E2922),ISNUMBER(H2922)),E2922/H2922-1,"")</f>
        <v>-0.92015791651536516</v>
      </c>
      <c r="L2922"/>
      <c r="M2922"/>
      <c r="N2922" s="2">
        <v>42066</v>
      </c>
      <c r="O2922" s="21">
        <v>211.47000122070313</v>
      </c>
      <c r="P2922" s="21">
        <v>212.05000305175781</v>
      </c>
      <c r="Q2922" s="21">
        <v>210.08000183105469</v>
      </c>
      <c r="R2922" s="21">
        <v>211.1199951171875</v>
      </c>
      <c r="S2922">
        <v>110325800</v>
      </c>
      <c r="T2922" s="16">
        <f>(SP500_Data[[#This Row],[Close]]-R2923)/R2923</f>
        <v>-4.104016007512418E-3</v>
      </c>
      <c r="U2922" s="21"/>
    </row>
    <row r="2923" spans="1:21" x14ac:dyDescent="0.25">
      <c r="A2923" s="2">
        <v>42065</v>
      </c>
      <c r="B2923" s="21">
        <v>43.669998168945313</v>
      </c>
      <c r="C2923" s="21">
        <v>44.189998626708984</v>
      </c>
      <c r="D2923" s="21">
        <v>43.549999237060547</v>
      </c>
      <c r="E2923" s="21">
        <v>43.880001068115234</v>
      </c>
      <c r="F2923" s="16">
        <f>(StockData[[#This Row],[Close]]-E2924)/E2924</f>
        <v>6.8420969300254876E-4</v>
      </c>
      <c r="G2923" s="21">
        <v>31924000</v>
      </c>
      <c r="H2923" s="21">
        <f>IF(ISNUMBER(E2923),MAX($E$2:E2923),"")</f>
        <v>542.07000732421875</v>
      </c>
      <c r="I2923" s="21">
        <f>IF(AND(ISNUMBER(E2923),ISNUMBER(H2923)),E2923/H2923-1,"")</f>
        <v>-0.91905104419129013</v>
      </c>
      <c r="L2923"/>
      <c r="M2923"/>
      <c r="N2923" s="2">
        <v>42065</v>
      </c>
      <c r="O2923" s="21">
        <v>210.77999877929688</v>
      </c>
      <c r="P2923" s="21">
        <v>212.05999755859375</v>
      </c>
      <c r="Q2923" s="21">
        <v>210.72000122070313</v>
      </c>
      <c r="R2923" s="21">
        <v>211.99000549316409</v>
      </c>
      <c r="S2923">
        <v>87491400</v>
      </c>
      <c r="T2923" s="16">
        <f>(SP500_Data[[#This Row],[Close]]-R2924)/R2924</f>
        <v>6.3134995154942499E-3</v>
      </c>
      <c r="U2923" s="21"/>
    </row>
    <row r="2924" spans="1:21" x14ac:dyDescent="0.25">
      <c r="A2924" s="2">
        <v>42062</v>
      </c>
      <c r="B2924" s="21">
        <v>44.130001068115234</v>
      </c>
      <c r="C2924" s="21">
        <v>44.200000762939453</v>
      </c>
      <c r="D2924" s="21">
        <v>43.659999847412109</v>
      </c>
      <c r="E2924" s="21">
        <v>43.849998474121094</v>
      </c>
      <c r="F2924" s="16">
        <f>(StockData[[#This Row],[Close]]-E2925)/E2925</f>
        <v>-4.7662935230234635E-3</v>
      </c>
      <c r="G2924" s="21">
        <v>33807700</v>
      </c>
      <c r="H2924" s="21">
        <f>IF(ISNUMBER(E2924),MAX($E$2:E2924),"")</f>
        <v>542.07000732421875</v>
      </c>
      <c r="I2924" s="21">
        <f>IF(AND(ISNUMBER(E2924),ISNUMBER(H2924)),E2924/H2924-1,"")</f>
        <v>-0.91910639238172442</v>
      </c>
      <c r="L2924"/>
      <c r="M2924"/>
      <c r="N2924" s="2">
        <v>42062</v>
      </c>
      <c r="O2924" s="21">
        <v>211.25999450683591</v>
      </c>
      <c r="P2924" s="21">
        <v>211.58000183105469</v>
      </c>
      <c r="Q2924" s="21">
        <v>210.6000061035156</v>
      </c>
      <c r="R2924" s="21">
        <v>210.66000366210935</v>
      </c>
      <c r="S2924">
        <v>108076000</v>
      </c>
      <c r="T2924" s="16">
        <f>(SP500_Data[[#This Row],[Close]]-R2925)/R2925</f>
        <v>-3.406193604273577E-3</v>
      </c>
      <c r="U2924" s="21"/>
    </row>
    <row r="2925" spans="1:21" x14ac:dyDescent="0.25">
      <c r="A2925" s="2">
        <v>42061</v>
      </c>
      <c r="B2925" s="21">
        <v>43.990001678466797</v>
      </c>
      <c r="C2925" s="21">
        <v>44.229999542236328</v>
      </c>
      <c r="D2925" s="21">
        <v>43.889999389648438</v>
      </c>
      <c r="E2925" s="21">
        <v>44.060001373291016</v>
      </c>
      <c r="F2925" s="16">
        <f>(StockData[[#This Row],[Close]]-E2926)/E2926</f>
        <v>1.5912637452451782E-3</v>
      </c>
      <c r="G2925" s="21">
        <v>28957300</v>
      </c>
      <c r="H2925" s="21">
        <f>IF(ISNUMBER(E2925),MAX($E$2:E2925),"")</f>
        <v>542.07000732421875</v>
      </c>
      <c r="I2925" s="21">
        <f>IF(AND(ISNUMBER(E2925),ISNUMBER(H2925)),E2925/H2925-1,"")</f>
        <v>-0.91871898319779532</v>
      </c>
      <c r="L2925"/>
      <c r="M2925"/>
      <c r="N2925" s="2">
        <v>42061</v>
      </c>
      <c r="O2925" s="21">
        <v>211.52000427246097</v>
      </c>
      <c r="P2925" s="21">
        <v>211.71000671386719</v>
      </c>
      <c r="Q2925" s="21">
        <v>210.6499938964844</v>
      </c>
      <c r="R2925" s="21">
        <v>211.3800048828125</v>
      </c>
      <c r="S2925">
        <v>72697900</v>
      </c>
      <c r="T2925" s="16">
        <f>(SP500_Data[[#This Row],[Close]]-R2926)/R2926</f>
        <v>-1.1813069708070669E-3</v>
      </c>
      <c r="U2925" s="21"/>
    </row>
    <row r="2926" spans="1:21" x14ac:dyDescent="0.25">
      <c r="A2926" s="2">
        <v>42060</v>
      </c>
      <c r="B2926" s="21">
        <v>43.950000762939453</v>
      </c>
      <c r="C2926" s="21">
        <v>44.090000152587891</v>
      </c>
      <c r="D2926" s="21">
        <v>43.799999237060547</v>
      </c>
      <c r="E2926" s="21">
        <v>43.990001678466797</v>
      </c>
      <c r="F2926" s="16">
        <f>(StockData[[#This Row],[Close]]-E2927)/E2927</f>
        <v>-2.2680533856887339E-3</v>
      </c>
      <c r="G2926" s="21">
        <v>29759800</v>
      </c>
      <c r="H2926" s="21">
        <f>IF(ISNUMBER(E2926),MAX($E$2:E2926),"")</f>
        <v>542.07000732421875</v>
      </c>
      <c r="I2926" s="21">
        <f>IF(AND(ISNUMBER(E2926),ISNUMBER(H2926)),E2926/H2926-1,"")</f>
        <v>-0.91884811724667914</v>
      </c>
      <c r="L2926"/>
      <c r="M2926"/>
      <c r="N2926" s="2">
        <v>42060</v>
      </c>
      <c r="O2926" s="21">
        <v>211.66000366210935</v>
      </c>
      <c r="P2926" s="21">
        <v>212.24000549316409</v>
      </c>
      <c r="Q2926" s="21">
        <v>211.22000122070313</v>
      </c>
      <c r="R2926" s="21">
        <v>211.6300048828125</v>
      </c>
      <c r="S2926">
        <v>73061700</v>
      </c>
      <c r="T2926" s="16">
        <f>(SP500_Data[[#This Row],[Close]]-R2927)/R2927</f>
        <v>-8.4978366392482485E-4</v>
      </c>
      <c r="U2926" s="21"/>
    </row>
    <row r="2927" spans="1:21" x14ac:dyDescent="0.25">
      <c r="A2927" s="2">
        <v>42059</v>
      </c>
      <c r="B2927" s="21">
        <v>44.150001525878906</v>
      </c>
      <c r="C2927" s="21">
        <v>44.299999237060547</v>
      </c>
      <c r="D2927" s="21">
        <v>43.919998168945313</v>
      </c>
      <c r="E2927" s="21">
        <v>44.090000152587891</v>
      </c>
      <c r="F2927" s="16">
        <f>(StockData[[#This Row],[Close]]-E2928)/E2928</f>
        <v>-1.3590344556578397E-3</v>
      </c>
      <c r="G2927" s="21">
        <v>25271700</v>
      </c>
      <c r="H2927" s="21">
        <f>IF(ISNUMBER(E2927),MAX($E$2:E2927),"")</f>
        <v>542.07000732421875</v>
      </c>
      <c r="I2927" s="21">
        <f>IF(AND(ISNUMBER(E2927),ISNUMBER(H2927)),E2927/H2927-1,"")</f>
        <v>-0.91866364204463891</v>
      </c>
      <c r="L2927"/>
      <c r="M2927"/>
      <c r="N2927" s="2">
        <v>42059</v>
      </c>
      <c r="O2927" s="21">
        <v>211.1199951171875</v>
      </c>
      <c r="P2927" s="21">
        <v>212.05000305175781</v>
      </c>
      <c r="Q2927" s="21">
        <v>210.75999450683591</v>
      </c>
      <c r="R2927" s="21">
        <v>211.80999755859375</v>
      </c>
      <c r="S2927">
        <v>72472300</v>
      </c>
      <c r="T2927" s="16">
        <f>(SP500_Data[[#This Row],[Close]]-R2928)/R2928</f>
        <v>2.8407311474564221E-3</v>
      </c>
      <c r="U2927" s="21"/>
    </row>
    <row r="2928" spans="1:21" x14ac:dyDescent="0.25">
      <c r="A2928" s="2">
        <v>42058</v>
      </c>
      <c r="B2928" s="21">
        <v>43.700000762939453</v>
      </c>
      <c r="C2928" s="21">
        <v>44.189998626708984</v>
      </c>
      <c r="D2928" s="21">
        <v>43.650001525878906</v>
      </c>
      <c r="E2928" s="21">
        <v>44.150001525878906</v>
      </c>
      <c r="F2928" s="16">
        <f>(StockData[[#This Row],[Close]]-E2929)/E2929</f>
        <v>6.6119678862680987E-3</v>
      </c>
      <c r="G2928" s="21">
        <v>32518800</v>
      </c>
      <c r="H2928" s="21">
        <f>IF(ISNUMBER(E2928),MAX($E$2:E2928),"")</f>
        <v>542.07000732421875</v>
      </c>
      <c r="I2928" s="21">
        <f>IF(AND(ISNUMBER(E2928),ISNUMBER(H2928)),E2928/H2928-1,"")</f>
        <v>-0.91855295270104798</v>
      </c>
      <c r="L2928"/>
      <c r="M2928"/>
      <c r="N2928" s="2">
        <v>42058</v>
      </c>
      <c r="O2928" s="21">
        <v>210.94000244140625</v>
      </c>
      <c r="P2928" s="21">
        <v>211.21000671386719</v>
      </c>
      <c r="Q2928" s="21">
        <v>210.47999572753903</v>
      </c>
      <c r="R2928" s="21">
        <v>211.21000671386719</v>
      </c>
      <c r="S2928">
        <v>74411100</v>
      </c>
      <c r="T2928" s="16">
        <f>(SP500_Data[[#This Row],[Close]]-R2929)/R2929</f>
        <v>-1.4201277464875945E-4</v>
      </c>
      <c r="U2928" s="21"/>
    </row>
    <row r="2929" spans="1:21" x14ac:dyDescent="0.25">
      <c r="A2929" s="2">
        <v>42055</v>
      </c>
      <c r="B2929" s="21">
        <v>43.509998321533203</v>
      </c>
      <c r="C2929" s="21">
        <v>43.880001068115234</v>
      </c>
      <c r="D2929" s="21">
        <v>43.290000915527344</v>
      </c>
      <c r="E2929" s="21">
        <v>43.860000610351563</v>
      </c>
      <c r="F2929" s="16">
        <f>(StockData[[#This Row],[Close]]-E2930)/E2930</f>
        <v>8.2758761000359202E-3</v>
      </c>
      <c r="G2929" s="21">
        <v>29721100</v>
      </c>
      <c r="H2929" s="21">
        <f>IF(ISNUMBER(E2929),MAX($E$2:E2929),"")</f>
        <v>542.07000732421875</v>
      </c>
      <c r="I2929" s="21">
        <f>IF(AND(ISNUMBER(E2929),ISNUMBER(H2929)),E2929/H2929-1,"")</f>
        <v>-0.91908794063915367</v>
      </c>
      <c r="L2929"/>
      <c r="M2929"/>
      <c r="N2929" s="2">
        <v>42055</v>
      </c>
      <c r="O2929" s="21">
        <v>209.47999572753903</v>
      </c>
      <c r="P2929" s="21">
        <v>211.33000183105469</v>
      </c>
      <c r="Q2929" s="21">
        <v>208.72999572753903</v>
      </c>
      <c r="R2929" s="21">
        <v>211.24000549316409</v>
      </c>
      <c r="S2929">
        <v>140896400</v>
      </c>
      <c r="T2929" s="16">
        <f>(SP500_Data[[#This Row],[Close]]-R2930)/R2930</f>
        <v>6.0006181124986355E-3</v>
      </c>
      <c r="U2929" s="21"/>
    </row>
    <row r="2930" spans="1:21" x14ac:dyDescent="0.25">
      <c r="A2930" s="2">
        <v>42054</v>
      </c>
      <c r="B2930" s="21">
        <v>43.180000305175781</v>
      </c>
      <c r="C2930" s="21">
        <v>43.529998779296875</v>
      </c>
      <c r="D2930" s="21">
        <v>43.049999237060547</v>
      </c>
      <c r="E2930" s="21">
        <v>43.5</v>
      </c>
      <c r="F2930" s="16">
        <f>(StockData[[#This Row],[Close]]-E2931)/E2931</f>
        <v>-6.8915185247242863E-4</v>
      </c>
      <c r="G2930" s="21">
        <v>27603400</v>
      </c>
      <c r="H2930" s="21">
        <f>IF(ISNUMBER(E2930),MAX($E$2:E2930),"")</f>
        <v>542.07000732421875</v>
      </c>
      <c r="I2930" s="21">
        <f>IF(AND(ISNUMBER(E2930),ISNUMBER(H2930)),E2930/H2930-1,"")</f>
        <v>-0.91975206262614317</v>
      </c>
      <c r="L2930"/>
      <c r="M2930"/>
      <c r="N2930" s="2">
        <v>42054</v>
      </c>
      <c r="O2930" s="21">
        <v>209.41000366210935</v>
      </c>
      <c r="P2930" s="21">
        <v>210.41999816894531</v>
      </c>
      <c r="Q2930" s="21">
        <v>209.24000549316409</v>
      </c>
      <c r="R2930" s="21">
        <v>209.97999572753903</v>
      </c>
      <c r="S2930">
        <v>91462500</v>
      </c>
      <c r="T2930" s="16">
        <f>(SP500_Data[[#This Row],[Close]]-R2931)/R2931</f>
        <v>-7.1388736395416061E-4</v>
      </c>
      <c r="U2930" s="21"/>
    </row>
    <row r="2931" spans="1:21" x14ac:dyDescent="0.25">
      <c r="A2931" s="2">
        <v>42053</v>
      </c>
      <c r="B2931" s="21">
        <v>43.630001068115234</v>
      </c>
      <c r="C2931" s="21">
        <v>43.700000762939453</v>
      </c>
      <c r="D2931" s="21">
        <v>43.389999389648438</v>
      </c>
      <c r="E2931" s="21">
        <v>43.529998779296875</v>
      </c>
      <c r="F2931" s="16">
        <f>(StockData[[#This Row],[Close]]-E2932)/E2932</f>
        <v>-1.1473852605986081E-3</v>
      </c>
      <c r="G2931" s="21">
        <v>27111700</v>
      </c>
      <c r="H2931" s="21">
        <f>IF(ISNUMBER(E2931),MAX($E$2:E2931),"")</f>
        <v>542.07000732421875</v>
      </c>
      <c r="I2931" s="21">
        <f>IF(AND(ISNUMBER(E2931),ISNUMBER(H2931)),E2931/H2931-1,"")</f>
        <v>-0.91969672147298676</v>
      </c>
      <c r="L2931"/>
      <c r="M2931"/>
      <c r="N2931" s="2">
        <v>42053</v>
      </c>
      <c r="O2931" s="21">
        <v>209.66000366210935</v>
      </c>
      <c r="P2931" s="21">
        <v>210.22000122070313</v>
      </c>
      <c r="Q2931" s="21">
        <v>209.33999633789065</v>
      </c>
      <c r="R2931" s="21">
        <v>210.1300048828125</v>
      </c>
      <c r="S2931">
        <v>80652900</v>
      </c>
      <c r="T2931" s="16">
        <f>(SP500_Data[[#This Row],[Close]]-R2932)/R2932</f>
        <v>9.520856885834468E-5</v>
      </c>
      <c r="U2931" s="21"/>
    </row>
    <row r="2932" spans="1:21" x14ac:dyDescent="0.25">
      <c r="A2932" s="2">
        <v>42052</v>
      </c>
      <c r="B2932" s="21">
        <v>43.970001220703125</v>
      </c>
      <c r="C2932" s="21">
        <v>44</v>
      </c>
      <c r="D2932" s="21">
        <v>43.189998626708984</v>
      </c>
      <c r="E2932" s="21">
        <v>43.580001831054688</v>
      </c>
      <c r="F2932" s="16">
        <f>(StockData[[#This Row],[Close]]-E2933)/E2933</f>
        <v>-6.6103740116416525E-3</v>
      </c>
      <c r="G2932" s="21">
        <v>33695700</v>
      </c>
      <c r="H2932" s="21">
        <f>IF(ISNUMBER(E2932),MAX($E$2:E2932),"")</f>
        <v>542.07000732421875</v>
      </c>
      <c r="I2932" s="21">
        <f>IF(AND(ISNUMBER(E2932),ISNUMBER(H2932)),E2932/H2932-1,"")</f>
        <v>-0.91960447683468871</v>
      </c>
      <c r="L2932"/>
      <c r="M2932"/>
      <c r="N2932" s="2">
        <v>42052</v>
      </c>
      <c r="O2932" s="21">
        <v>209.3999938964844</v>
      </c>
      <c r="P2932" s="21">
        <v>210.32000732421875</v>
      </c>
      <c r="Q2932" s="21">
        <v>209.1000061035156</v>
      </c>
      <c r="R2932" s="21">
        <v>210.11000061035156</v>
      </c>
      <c r="S2932">
        <v>76968200</v>
      </c>
      <c r="T2932" s="16">
        <f>(SP500_Data[[#This Row],[Close]]-R2933)/R2933</f>
        <v>1.5730852939982727E-3</v>
      </c>
      <c r="U2932" s="21"/>
    </row>
    <row r="2933" spans="1:21" x14ac:dyDescent="0.25">
      <c r="A2933" s="2">
        <v>42048</v>
      </c>
      <c r="B2933" s="21">
        <v>43.380001068115234</v>
      </c>
      <c r="C2933" s="21">
        <v>43.869998931884766</v>
      </c>
      <c r="D2933" s="21">
        <v>43.150001525878906</v>
      </c>
      <c r="E2933" s="21">
        <v>43.869998931884766</v>
      </c>
      <c r="F2933" s="16">
        <f>(StockData[[#This Row],[Close]]-E2934)/E2934</f>
        <v>1.810161932083516E-2</v>
      </c>
      <c r="G2933" s="21">
        <v>40264900</v>
      </c>
      <c r="H2933" s="21">
        <f>IF(ISNUMBER(E2933),MAX($E$2:E2933),"")</f>
        <v>542.07000732421875</v>
      </c>
      <c r="I2933" s="21">
        <f>IF(AND(ISNUMBER(E2933),ISNUMBER(H2933)),E2933/H2933-1,"")</f>
        <v>-0.91906949593386089</v>
      </c>
      <c r="L2933"/>
      <c r="M2933"/>
      <c r="N2933" s="2">
        <v>42048</v>
      </c>
      <c r="O2933" s="21">
        <v>209.07000732421875</v>
      </c>
      <c r="P2933" s="21">
        <v>209.83999633789065</v>
      </c>
      <c r="Q2933" s="21">
        <v>208.75999450683591</v>
      </c>
      <c r="R2933" s="21">
        <v>209.77999877929688</v>
      </c>
      <c r="S2933">
        <v>93670400</v>
      </c>
      <c r="T2933" s="16">
        <f>(SP500_Data[[#This Row],[Close]]-R2934)/R2934</f>
        <v>4.1164111520626866E-3</v>
      </c>
      <c r="U2933" s="21"/>
    </row>
    <row r="2934" spans="1:21" x14ac:dyDescent="0.25">
      <c r="A2934" s="2">
        <v>42047</v>
      </c>
      <c r="B2934" s="21">
        <v>42.659999847412109</v>
      </c>
      <c r="C2934" s="21">
        <v>43.090000152587891</v>
      </c>
      <c r="D2934" s="21">
        <v>42.509998321533203</v>
      </c>
      <c r="E2934" s="21">
        <v>43.090000152587891</v>
      </c>
      <c r="F2934" s="16">
        <f>(StockData[[#This Row],[Close]]-E2935)/E2935</f>
        <v>1.6753163439791108E-2</v>
      </c>
      <c r="G2934" s="21">
        <v>33268800</v>
      </c>
      <c r="H2934" s="21">
        <f>IF(ISNUMBER(E2934),MAX($E$2:E2934),"")</f>
        <v>542.07000732421875</v>
      </c>
      <c r="I2934" s="21">
        <f>IF(AND(ISNUMBER(E2934),ISNUMBER(H2934)),E2934/H2934-1,"")</f>
        <v>-0.92050842221415285</v>
      </c>
      <c r="L2934"/>
      <c r="M2934"/>
      <c r="N2934" s="2">
        <v>42047</v>
      </c>
      <c r="O2934" s="21">
        <v>207.88999938964844</v>
      </c>
      <c r="P2934" s="21">
        <v>208.99000549316409</v>
      </c>
      <c r="Q2934" s="21">
        <v>206.97000122070313</v>
      </c>
      <c r="R2934" s="21">
        <v>208.91999816894531</v>
      </c>
      <c r="S2934">
        <v>97545900</v>
      </c>
      <c r="T2934" s="16">
        <f>(SP500_Data[[#This Row],[Close]]-R2935)/R2935</f>
        <v>9.6168055071746469E-3</v>
      </c>
      <c r="U2934" s="21"/>
    </row>
    <row r="2935" spans="1:21" x14ac:dyDescent="0.25">
      <c r="A2935" s="2">
        <v>42046</v>
      </c>
      <c r="B2935" s="21">
        <v>42.650001525878906</v>
      </c>
      <c r="C2935" s="21">
        <v>42.650001525878906</v>
      </c>
      <c r="D2935" s="21">
        <v>42.209999084472656</v>
      </c>
      <c r="E2935" s="21">
        <v>42.380001068115234</v>
      </c>
      <c r="F2935" s="16">
        <f>(StockData[[#This Row],[Close]]-E2936)/E2936</f>
        <v>-5.16425854192236E-3</v>
      </c>
      <c r="G2935" s="21">
        <v>38262500</v>
      </c>
      <c r="H2935" s="21">
        <f>IF(ISNUMBER(E2935),MAX($E$2:E2935),"")</f>
        <v>542.07000732421875</v>
      </c>
      <c r="I2935" s="21">
        <f>IF(AND(ISNUMBER(E2935),ISNUMBER(H2935)),E2935/H2935-1,"")</f>
        <v>-0.921818214445561</v>
      </c>
      <c r="L2935"/>
      <c r="M2935"/>
      <c r="N2935" s="2">
        <v>42046</v>
      </c>
      <c r="O2935" s="21">
        <v>206.61000061035156</v>
      </c>
      <c r="P2935" s="21">
        <v>207.44999694824219</v>
      </c>
      <c r="Q2935" s="21">
        <v>205.83000183105469</v>
      </c>
      <c r="R2935" s="21">
        <v>206.92999267578125</v>
      </c>
      <c r="S2935">
        <v>91087800</v>
      </c>
      <c r="T2935" s="16">
        <f>(SP500_Data[[#This Row],[Close]]-R2936)/R2936</f>
        <v>5.8021913158962633E-4</v>
      </c>
      <c r="U2935" s="21"/>
    </row>
    <row r="2936" spans="1:21" x14ac:dyDescent="0.25">
      <c r="A2936" s="2">
        <v>42045</v>
      </c>
      <c r="B2936" s="21">
        <v>42.740001678466797</v>
      </c>
      <c r="C2936" s="21">
        <v>42.770000457763672</v>
      </c>
      <c r="D2936" s="21">
        <v>42.180000305175781</v>
      </c>
      <c r="E2936" s="21">
        <v>42.599998474121094</v>
      </c>
      <c r="F2936" s="16">
        <f>(StockData[[#This Row],[Close]]-E2937)/E2937</f>
        <v>5.665671867598668E-3</v>
      </c>
      <c r="G2936" s="21">
        <v>29670700</v>
      </c>
      <c r="H2936" s="21">
        <f>IF(ISNUMBER(E2936),MAX($E$2:E2936),"")</f>
        <v>542.07000732421875</v>
      </c>
      <c r="I2936" s="21">
        <f>IF(AND(ISNUMBER(E2936),ISNUMBER(H2936)),E2936/H2936-1,"")</f>
        <v>-0.92141236759361689</v>
      </c>
      <c r="L2936"/>
      <c r="M2936"/>
      <c r="N2936" s="2">
        <v>42045</v>
      </c>
      <c r="O2936" s="21">
        <v>205.8800048828125</v>
      </c>
      <c r="P2936" s="21">
        <v>207.1199951171875</v>
      </c>
      <c r="Q2936" s="21">
        <v>204.67999267578125</v>
      </c>
      <c r="R2936" s="21">
        <v>206.80999755859375</v>
      </c>
      <c r="S2936">
        <v>96164200</v>
      </c>
      <c r="T2936" s="16">
        <f>(SP500_Data[[#This Row],[Close]]-R2937)/R2937</f>
        <v>1.0653338336328966E-2</v>
      </c>
      <c r="U2936" s="21"/>
    </row>
    <row r="2937" spans="1:21" x14ac:dyDescent="0.25">
      <c r="A2937" s="2">
        <v>42044</v>
      </c>
      <c r="B2937" s="21">
        <v>42.240001678466797</v>
      </c>
      <c r="C2937" s="21">
        <v>42.740001678466797</v>
      </c>
      <c r="D2937" s="21">
        <v>42.209999084472656</v>
      </c>
      <c r="E2937" s="21">
        <v>42.360000610351563</v>
      </c>
      <c r="F2937" s="16">
        <f>(StockData[[#This Row],[Close]]-E2938)/E2938</f>
        <v>-1.1789492393407275E-3</v>
      </c>
      <c r="G2937" s="21">
        <v>31381100</v>
      </c>
      <c r="H2937" s="21">
        <f>IF(ISNUMBER(E2937),MAX($E$2:E2937),"")</f>
        <v>542.07000732421875</v>
      </c>
      <c r="I2937" s="21">
        <f>IF(AND(ISNUMBER(E2937),ISNUMBER(H2937)),E2937/H2937-1,"")</f>
        <v>-0.92185511089342465</v>
      </c>
      <c r="L2937"/>
      <c r="M2937"/>
      <c r="N2937" s="2">
        <v>42044</v>
      </c>
      <c r="O2937" s="21">
        <v>204.77000427246097</v>
      </c>
      <c r="P2937" s="21">
        <v>205.63999938964844</v>
      </c>
      <c r="Q2937" s="21">
        <v>204.13999938964844</v>
      </c>
      <c r="R2937" s="21">
        <v>204.6300048828125</v>
      </c>
      <c r="S2937">
        <v>87219000</v>
      </c>
      <c r="T2937" s="16">
        <f>(SP500_Data[[#This Row],[Close]]-R2938)/R2938</f>
        <v>-4.4757876686270619E-3</v>
      </c>
      <c r="U2937" s="21"/>
    </row>
    <row r="2938" spans="1:21" x14ac:dyDescent="0.25">
      <c r="A2938" s="2">
        <v>42041</v>
      </c>
      <c r="B2938" s="21">
        <v>42.680000305175781</v>
      </c>
      <c r="C2938" s="21">
        <v>42.790000915527344</v>
      </c>
      <c r="D2938" s="21">
        <v>42.150001525878906</v>
      </c>
      <c r="E2938" s="21">
        <v>42.409999847412109</v>
      </c>
      <c r="F2938" s="16">
        <f>(StockData[[#This Row],[Close]]-E2939)/E2939</f>
        <v>-9.42306591482235E-4</v>
      </c>
      <c r="G2938" s="21">
        <v>34616600</v>
      </c>
      <c r="H2938" s="21">
        <f>IF(ISNUMBER(E2938),MAX($E$2:E2938),"")</f>
        <v>542.07000732421875</v>
      </c>
      <c r="I2938" s="21">
        <f>IF(AND(ISNUMBER(E2938),ISNUMBER(H2938)),E2938/H2938-1,"")</f>
        <v>-0.92176287329240458</v>
      </c>
      <c r="L2938"/>
      <c r="M2938"/>
      <c r="N2938" s="2">
        <v>42041</v>
      </c>
      <c r="O2938" s="21">
        <v>206.55999755859375</v>
      </c>
      <c r="P2938" s="21">
        <v>207.24000549316409</v>
      </c>
      <c r="Q2938" s="21">
        <v>204.91999816894531</v>
      </c>
      <c r="R2938" s="21">
        <v>205.55000305175781</v>
      </c>
      <c r="S2938">
        <v>125672000</v>
      </c>
      <c r="T2938" s="16">
        <f>(SP500_Data[[#This Row],[Close]]-R2939)/R2939</f>
        <v>-2.7653409612474721E-3</v>
      </c>
      <c r="U2938" s="21"/>
    </row>
    <row r="2939" spans="1:21" x14ac:dyDescent="0.25">
      <c r="A2939" s="2">
        <v>42040</v>
      </c>
      <c r="B2939" s="21">
        <v>42.220001220703125</v>
      </c>
      <c r="C2939" s="21">
        <v>42.639999389648438</v>
      </c>
      <c r="D2939" s="21">
        <v>41.860000610351563</v>
      </c>
      <c r="E2939" s="21">
        <v>42.450000762939453</v>
      </c>
      <c r="F2939" s="16">
        <f>(StockData[[#This Row],[Close]]-E2940)/E2940</f>
        <v>1.4579364438980115E-2</v>
      </c>
      <c r="G2939" s="21">
        <v>36548200</v>
      </c>
      <c r="H2939" s="21">
        <f>IF(ISNUMBER(E2939),MAX($E$2:E2939),"")</f>
        <v>542.07000732421875</v>
      </c>
      <c r="I2939" s="21">
        <f>IF(AND(ISNUMBER(E2939),ISNUMBER(H2939)),E2939/H2939-1,"")</f>
        <v>-0.9216890803966773</v>
      </c>
      <c r="L2939"/>
      <c r="M2939"/>
      <c r="N2939" s="2">
        <v>42040</v>
      </c>
      <c r="O2939" s="21">
        <v>204.86000061035156</v>
      </c>
      <c r="P2939" s="21">
        <v>206.30000305175781</v>
      </c>
      <c r="Q2939" s="21">
        <v>204.77000427246097</v>
      </c>
      <c r="R2939" s="21">
        <v>206.1199951171875</v>
      </c>
      <c r="S2939">
        <v>97953200</v>
      </c>
      <c r="T2939" s="16">
        <f>(SP500_Data[[#This Row],[Close]]-R2940)/R2940</f>
        <v>1.0095058234048262E-2</v>
      </c>
      <c r="U2939" s="21"/>
    </row>
    <row r="2940" spans="1:21" x14ac:dyDescent="0.25">
      <c r="A2940" s="2">
        <v>42039</v>
      </c>
      <c r="B2940" s="21">
        <v>41.939998626708984</v>
      </c>
      <c r="C2940" s="21">
        <v>42.209999084472656</v>
      </c>
      <c r="D2940" s="21">
        <v>41.360000610351563</v>
      </c>
      <c r="E2940" s="21">
        <v>41.840000152587891</v>
      </c>
      <c r="F2940" s="16">
        <f>(StockData[[#This Row],[Close]]-E2941)/E2941</f>
        <v>5.7692713286059205E-3</v>
      </c>
      <c r="G2940" s="21">
        <v>41614800</v>
      </c>
      <c r="H2940" s="21">
        <f>IF(ISNUMBER(E2940),MAX($E$2:E2940),"")</f>
        <v>542.07000732421875</v>
      </c>
      <c r="I2940" s="21">
        <f>IF(AND(ISNUMBER(E2940),ISNUMBER(H2940)),E2940/H2940-1,"")</f>
        <v>-0.92281439742604521</v>
      </c>
      <c r="L2940"/>
      <c r="M2940"/>
      <c r="N2940" s="2">
        <v>42039</v>
      </c>
      <c r="O2940" s="21">
        <v>203.91999816894531</v>
      </c>
      <c r="P2940" s="21">
        <v>205.3800048828125</v>
      </c>
      <c r="Q2940" s="21">
        <v>203.50999450683591</v>
      </c>
      <c r="R2940" s="21">
        <v>204.05999755859375</v>
      </c>
      <c r="S2940">
        <v>134306700</v>
      </c>
      <c r="T2940" s="16">
        <f>(SP500_Data[[#This Row],[Close]]-R2941)/R2941</f>
        <v>-3.8078441380670035E-3</v>
      </c>
      <c r="U2940" s="21"/>
    </row>
    <row r="2941" spans="1:21" x14ac:dyDescent="0.25">
      <c r="A2941" s="2">
        <v>42038</v>
      </c>
      <c r="B2941" s="21">
        <v>41.630001068115234</v>
      </c>
      <c r="C2941" s="21">
        <v>41.930000305175781</v>
      </c>
      <c r="D2941" s="21">
        <v>41.049999237060547</v>
      </c>
      <c r="E2941" s="21">
        <v>41.599998474121094</v>
      </c>
      <c r="F2941" s="16">
        <f>(StockData[[#This Row],[Close]]-E2942)/E2942</f>
        <v>7.7519308209066115E-3</v>
      </c>
      <c r="G2941" s="21">
        <v>52082400</v>
      </c>
      <c r="H2941" s="21">
        <f>IF(ISNUMBER(E2941),MAX($E$2:E2941),"")</f>
        <v>542.07000732421875</v>
      </c>
      <c r="I2941" s="21">
        <f>IF(AND(ISNUMBER(E2941),ISNUMBER(H2941)),E2941/H2941-1,"")</f>
        <v>-0.92325714776313084</v>
      </c>
      <c r="L2941"/>
      <c r="M2941"/>
      <c r="N2941" s="2">
        <v>42038</v>
      </c>
      <c r="O2941" s="21">
        <v>203</v>
      </c>
      <c r="P2941" s="21">
        <v>204.8500061035156</v>
      </c>
      <c r="Q2941" s="21">
        <v>202.55000305175781</v>
      </c>
      <c r="R2941" s="21">
        <v>204.83999633789065</v>
      </c>
      <c r="S2941">
        <v>124212900</v>
      </c>
      <c r="T2941" s="16">
        <f>(SP500_Data[[#This Row],[Close]]-R2942)/R2942</f>
        <v>1.4461163804598469E-2</v>
      </c>
      <c r="U2941" s="21"/>
    </row>
    <row r="2942" spans="1:21" x14ac:dyDescent="0.25">
      <c r="A2942" s="2">
        <v>42037</v>
      </c>
      <c r="B2942" s="21">
        <v>40.590000152587891</v>
      </c>
      <c r="C2942" s="21">
        <v>41.369998931884766</v>
      </c>
      <c r="D2942" s="21">
        <v>40.229999542236328</v>
      </c>
      <c r="E2942" s="21">
        <v>41.279998779296875</v>
      </c>
      <c r="F2942" s="16">
        <f>(StockData[[#This Row],[Close]]-E2943)/E2943</f>
        <v>2.1782109410423453E-2</v>
      </c>
      <c r="G2942" s="21">
        <v>50352500</v>
      </c>
      <c r="H2942" s="21">
        <f>IF(ISNUMBER(E2942),MAX($E$2:E2942),"")</f>
        <v>542.07000732421875</v>
      </c>
      <c r="I2942" s="21">
        <f>IF(AND(ISNUMBER(E2942),ISNUMBER(H2942)),E2942/H2942-1,"")</f>
        <v>-0.92384747685439306</v>
      </c>
      <c r="L2942"/>
      <c r="M2942"/>
      <c r="N2942" s="2">
        <v>42037</v>
      </c>
      <c r="O2942" s="21">
        <v>200.05000305175781</v>
      </c>
      <c r="P2942" s="21">
        <v>202.02999877929688</v>
      </c>
      <c r="Q2942" s="21">
        <v>197.86000061035156</v>
      </c>
      <c r="R2942" s="21">
        <v>201.91999816894531</v>
      </c>
      <c r="S2942">
        <v>163107000</v>
      </c>
      <c r="T2942" s="16">
        <f>(SP500_Data[[#This Row],[Close]]-R2943)/R2943</f>
        <v>1.2384062464258131E-2</v>
      </c>
      <c r="U2942" s="21"/>
    </row>
    <row r="2943" spans="1:21" x14ac:dyDescent="0.25">
      <c r="A2943" s="2">
        <v>42034</v>
      </c>
      <c r="B2943" s="21">
        <v>41.549999237060547</v>
      </c>
      <c r="C2943" s="21">
        <v>41.580001831054688</v>
      </c>
      <c r="D2943" s="21">
        <v>40.349998474121094</v>
      </c>
      <c r="E2943" s="21">
        <v>40.400001525878906</v>
      </c>
      <c r="F2943" s="16">
        <f>(StockData[[#This Row],[Close]]-E2944)/E2944</f>
        <v>-3.8324133777197879E-2</v>
      </c>
      <c r="G2943" s="21">
        <v>78004900</v>
      </c>
      <c r="H2943" s="21">
        <f>IF(ISNUMBER(E2943),MAX($E$2:E2943),"")</f>
        <v>542.07000732421875</v>
      </c>
      <c r="I2943" s="21">
        <f>IF(AND(ISNUMBER(E2943),ISNUMBER(H2943)),E2943/H2943-1,"")</f>
        <v>-0.92547087833672526</v>
      </c>
      <c r="L2943"/>
      <c r="M2943"/>
      <c r="N2943" s="2">
        <v>42034</v>
      </c>
      <c r="O2943" s="21">
        <v>200.57000732421875</v>
      </c>
      <c r="P2943" s="21">
        <v>202.16999816894531</v>
      </c>
      <c r="Q2943" s="21">
        <v>199.1300048828125</v>
      </c>
      <c r="R2943" s="21">
        <v>199.44999694824219</v>
      </c>
      <c r="S2943">
        <v>197729700</v>
      </c>
      <c r="T2943" s="16">
        <f>(SP500_Data[[#This Row],[Close]]-R2944)/R2944</f>
        <v>-1.2574921906261666E-2</v>
      </c>
      <c r="U2943" s="21"/>
    </row>
    <row r="2944" spans="1:21" x14ac:dyDescent="0.25">
      <c r="A2944" s="2">
        <v>42033</v>
      </c>
      <c r="B2944" s="21">
        <v>40.930000305175781</v>
      </c>
      <c r="C2944" s="21">
        <v>42.119998931884766</v>
      </c>
      <c r="D2944" s="21">
        <v>40.790000915527344</v>
      </c>
      <c r="E2944" s="21">
        <v>42.009998321533203</v>
      </c>
      <c r="F2944" s="16">
        <f>(StockData[[#This Row],[Close]]-E2945)/E2945</f>
        <v>1.9907737852957911E-2</v>
      </c>
      <c r="G2944" s="21">
        <v>63585300</v>
      </c>
      <c r="H2944" s="21">
        <f>IF(ISNUMBER(E2944),MAX($E$2:E2944),"")</f>
        <v>542.07000732421875</v>
      </c>
      <c r="I2944" s="21">
        <f>IF(AND(ISNUMBER(E2944),ISNUMBER(H2944)),E2944/H2944-1,"")</f>
        <v>-0.92250078817512127</v>
      </c>
      <c r="L2944"/>
      <c r="M2944"/>
      <c r="N2944" s="2">
        <v>42033</v>
      </c>
      <c r="O2944" s="21">
        <v>200.3800048828125</v>
      </c>
      <c r="P2944" s="21">
        <v>202.30000305175781</v>
      </c>
      <c r="Q2944" s="21">
        <v>198.67999267578125</v>
      </c>
      <c r="R2944" s="21">
        <v>201.99000549316409</v>
      </c>
      <c r="S2944">
        <v>173585400</v>
      </c>
      <c r="T2944" s="16">
        <f>(SP500_Data[[#This Row],[Close]]-R2945)/R2945</f>
        <v>9.2435600537497491E-3</v>
      </c>
      <c r="U2944" s="21"/>
    </row>
    <row r="2945" spans="1:21" x14ac:dyDescent="0.25">
      <c r="A2945" s="2">
        <v>42032</v>
      </c>
      <c r="B2945" s="21">
        <v>42.740001678466797</v>
      </c>
      <c r="C2945" s="21">
        <v>42.790000915527344</v>
      </c>
      <c r="D2945" s="21">
        <v>41.159999847412109</v>
      </c>
      <c r="E2945" s="21">
        <v>41.189998626708984</v>
      </c>
      <c r="F2945" s="16">
        <f>(StockData[[#This Row],[Close]]-E2946)/E2946</f>
        <v>-3.4458537880006579E-2</v>
      </c>
      <c r="G2945" s="21">
        <v>84507100</v>
      </c>
      <c r="H2945" s="21">
        <f>IF(ISNUMBER(E2945),MAX($E$2:E2945),"")</f>
        <v>542.07000732421875</v>
      </c>
      <c r="I2945" s="21">
        <f>IF(AND(ISNUMBER(E2945),ISNUMBER(H2945)),E2945/H2945-1,"")</f>
        <v>-0.92401350735114041</v>
      </c>
      <c r="L2945"/>
      <c r="M2945"/>
      <c r="N2945" s="2">
        <v>42032</v>
      </c>
      <c r="O2945" s="21">
        <v>204.16999816894531</v>
      </c>
      <c r="P2945" s="21">
        <v>204.28999328613281</v>
      </c>
      <c r="Q2945" s="21">
        <v>199.91000366210935</v>
      </c>
      <c r="R2945" s="21">
        <v>200.13999938964844</v>
      </c>
      <c r="S2945">
        <v>168514300</v>
      </c>
      <c r="T2945" s="16">
        <f>(SP500_Data[[#This Row],[Close]]-R2946)/R2946</f>
        <v>-1.2824336751847031E-2</v>
      </c>
      <c r="U2945" s="21"/>
    </row>
    <row r="2946" spans="1:21" x14ac:dyDescent="0.25">
      <c r="A2946" s="2">
        <v>42031</v>
      </c>
      <c r="B2946" s="21">
        <v>42.950000762939453</v>
      </c>
      <c r="C2946" s="21">
        <v>43.200000762939453</v>
      </c>
      <c r="D2946" s="21">
        <v>42.110000610351563</v>
      </c>
      <c r="E2946" s="21">
        <v>42.659999847412109</v>
      </c>
      <c r="F2946" s="16">
        <f>(StockData[[#This Row],[Close]]-E2947)/E2947</f>
        <v>-9.2533474355146944E-2</v>
      </c>
      <c r="G2946" s="21">
        <v>169164000</v>
      </c>
      <c r="H2946" s="21">
        <f>IF(ISNUMBER(E2946),MAX($E$2:E2946),"")</f>
        <v>542.07000732421875</v>
      </c>
      <c r="I2946" s="21">
        <f>IF(AND(ISNUMBER(E2946),ISNUMBER(H2946)),E2946/H2946-1,"")</f>
        <v>-0.92130167825002607</v>
      </c>
      <c r="L2946"/>
      <c r="M2946"/>
      <c r="N2946" s="2">
        <v>42031</v>
      </c>
      <c r="O2946" s="21">
        <v>202.97000122070313</v>
      </c>
      <c r="P2946" s="21">
        <v>204.1199951171875</v>
      </c>
      <c r="Q2946" s="21">
        <v>201.74000549316409</v>
      </c>
      <c r="R2946" s="21">
        <v>202.74000549316409</v>
      </c>
      <c r="S2946">
        <v>134044600</v>
      </c>
      <c r="T2946" s="16">
        <f>(SP500_Data[[#This Row],[Close]]-R2947)/R2947</f>
        <v>-1.3190515917899034E-2</v>
      </c>
      <c r="U2946" s="21"/>
    </row>
    <row r="2947" spans="1:21" x14ac:dyDescent="0.25">
      <c r="A2947" s="2">
        <v>42030</v>
      </c>
      <c r="B2947" s="21">
        <v>47</v>
      </c>
      <c r="C2947" s="21">
        <v>47.130001068115234</v>
      </c>
      <c r="D2947" s="21">
        <v>46.240001678466797</v>
      </c>
      <c r="E2947" s="21">
        <v>47.009998321533203</v>
      </c>
      <c r="F2947" s="16">
        <f>(StockData[[#This Row],[Close]]-E2948)/E2948</f>
        <v>-3.6032637249459368E-3</v>
      </c>
      <c r="G2947" s="21">
        <v>42525500</v>
      </c>
      <c r="H2947" s="21">
        <f>IF(ISNUMBER(E2947),MAX($E$2:E2947),"")</f>
        <v>542.07000732421875</v>
      </c>
      <c r="I2947" s="21">
        <f>IF(AND(ISNUMBER(E2947),ISNUMBER(H2947)),E2947/H2947-1,"")</f>
        <v>-0.91327688732755152</v>
      </c>
      <c r="L2947"/>
      <c r="M2947"/>
      <c r="N2947" s="2">
        <v>42030</v>
      </c>
      <c r="O2947" s="21">
        <v>204.71000671386719</v>
      </c>
      <c r="P2947" s="21">
        <v>205.55999755859375</v>
      </c>
      <c r="Q2947" s="21">
        <v>203.8500061035156</v>
      </c>
      <c r="R2947" s="21">
        <v>205.44999694824219</v>
      </c>
      <c r="S2947">
        <v>92009700</v>
      </c>
      <c r="T2947" s="16">
        <f>(SP500_Data[[#This Row],[Close]]-R2948)/R2948</f>
        <v>2.3417852596986774E-3</v>
      </c>
      <c r="U2947" s="21"/>
    </row>
    <row r="2948" spans="1:21" x14ac:dyDescent="0.25">
      <c r="A2948" s="2">
        <v>42027</v>
      </c>
      <c r="B2948" s="21">
        <v>47.360000610351563</v>
      </c>
      <c r="C2948" s="21">
        <v>47.389999389648438</v>
      </c>
      <c r="D2948" s="21">
        <v>46.799999237060547</v>
      </c>
      <c r="E2948" s="21">
        <v>47.180000305175781</v>
      </c>
      <c r="F2948" s="16">
        <f>(StockData[[#This Row],[Close]]-E2949)/E2949</f>
        <v>1.060879183692036E-3</v>
      </c>
      <c r="G2948" s="21">
        <v>26211600</v>
      </c>
      <c r="H2948" s="21">
        <f>IF(ISNUMBER(E2948),MAX($E$2:E2948),"")</f>
        <v>542.07000732421875</v>
      </c>
      <c r="I2948" s="21">
        <f>IF(AND(ISNUMBER(E2948),ISNUMBER(H2948)),E2948/H2948-1,"")</f>
        <v>-0.9129632710393496</v>
      </c>
      <c r="L2948"/>
      <c r="M2948"/>
      <c r="N2948" s="2">
        <v>42027</v>
      </c>
      <c r="O2948" s="21">
        <v>205.78999328613281</v>
      </c>
      <c r="P2948" s="21">
        <v>206.1000061035156</v>
      </c>
      <c r="Q2948" s="21">
        <v>204.80999755859375</v>
      </c>
      <c r="R2948" s="21">
        <v>204.97000122070313</v>
      </c>
      <c r="S2948">
        <v>117516800</v>
      </c>
      <c r="T2948" s="16">
        <f>(SP500_Data[[#This Row],[Close]]-R2949)/R2949</f>
        <v>-5.4827988808739594E-3</v>
      </c>
      <c r="U2948" s="21"/>
    </row>
    <row r="2949" spans="1:21" x14ac:dyDescent="0.25">
      <c r="A2949" s="2">
        <v>42026</v>
      </c>
      <c r="B2949" s="21">
        <v>46.380001068115234</v>
      </c>
      <c r="C2949" s="21">
        <v>47.139999389648438</v>
      </c>
      <c r="D2949" s="21">
        <v>46.080001831054688</v>
      </c>
      <c r="E2949" s="21">
        <v>47.130001068115234</v>
      </c>
      <c r="F2949" s="16">
        <f>(StockData[[#This Row],[Close]]-E2950)/E2950</f>
        <v>2.6350238401974074E-2</v>
      </c>
      <c r="G2949" s="21">
        <v>35898000</v>
      </c>
      <c r="H2949" s="21">
        <f>IF(ISNUMBER(E2949),MAX($E$2:E2949),"")</f>
        <v>542.07000732421875</v>
      </c>
      <c r="I2949" s="21">
        <f>IF(AND(ISNUMBER(E2949),ISNUMBER(H2949)),E2949/H2949-1,"")</f>
        <v>-0.91305550864036977</v>
      </c>
      <c r="L2949"/>
      <c r="M2949"/>
      <c r="N2949" s="2">
        <v>42026</v>
      </c>
      <c r="O2949" s="21">
        <v>203.99000549316409</v>
      </c>
      <c r="P2949" s="21">
        <v>206.25999450683591</v>
      </c>
      <c r="Q2949" s="21">
        <v>202.33000183105469</v>
      </c>
      <c r="R2949" s="21">
        <v>206.1000061035156</v>
      </c>
      <c r="S2949">
        <v>174356000</v>
      </c>
      <c r="T2949" s="16">
        <f>(SP500_Data[[#This Row],[Close]]-R2950)/R2950</f>
        <v>1.4871007707461496E-2</v>
      </c>
      <c r="U2949" s="21"/>
    </row>
    <row r="2950" spans="1:21" x14ac:dyDescent="0.25">
      <c r="A2950" s="2">
        <v>42025</v>
      </c>
      <c r="B2950" s="21">
        <v>45.939998626708984</v>
      </c>
      <c r="C2950" s="21">
        <v>46.139999389648438</v>
      </c>
      <c r="D2950" s="21">
        <v>45.479999542236328</v>
      </c>
      <c r="E2950" s="21">
        <v>45.919998168945313</v>
      </c>
      <c r="F2950" s="16">
        <f>(StockData[[#This Row],[Close]]-E2951)/E2951</f>
        <v>-1.0131520303662734E-2</v>
      </c>
      <c r="G2950" s="21">
        <v>39081100</v>
      </c>
      <c r="H2950" s="21">
        <f>IF(ISNUMBER(E2950),MAX($E$2:E2950),"")</f>
        <v>542.07000732421875</v>
      </c>
      <c r="I2950" s="21">
        <f>IF(AND(ISNUMBER(E2950),ISNUMBER(H2950)),E2950/H2950-1,"")</f>
        <v>-0.91528769799381282</v>
      </c>
      <c r="L2950"/>
      <c r="M2950"/>
      <c r="N2950" s="2">
        <v>42025</v>
      </c>
      <c r="O2950" s="21">
        <v>201.5</v>
      </c>
      <c r="P2950" s="21">
        <v>203.66000366210935</v>
      </c>
      <c r="Q2950" s="21">
        <v>200.94000244140625</v>
      </c>
      <c r="R2950" s="21">
        <v>203.08000183105469</v>
      </c>
      <c r="S2950">
        <v>122942700</v>
      </c>
      <c r="T2950" s="16">
        <f>(SP500_Data[[#This Row],[Close]]-R2951)/R2951</f>
        <v>5.0480267484174085E-3</v>
      </c>
      <c r="U2950" s="21"/>
    </row>
    <row r="2951" spans="1:21" x14ac:dyDescent="0.25">
      <c r="A2951" s="2">
        <v>42024</v>
      </c>
      <c r="B2951" s="21">
        <v>46.299999237060547</v>
      </c>
      <c r="C2951" s="21">
        <v>46.650001525878906</v>
      </c>
      <c r="D2951" s="21">
        <v>45.569999694824219</v>
      </c>
      <c r="E2951" s="21">
        <v>46.389999389648438</v>
      </c>
      <c r="F2951" s="16">
        <f>(StockData[[#This Row],[Close]]-E2952)/E2952</f>
        <v>3.2438950202610412E-3</v>
      </c>
      <c r="G2951" s="21">
        <v>36161900</v>
      </c>
      <c r="H2951" s="21">
        <f>IF(ISNUMBER(E2951),MAX($E$2:E2951),"")</f>
        <v>542.07000732421875</v>
      </c>
      <c r="I2951" s="21">
        <f>IF(AND(ISNUMBER(E2951),ISNUMBER(H2951)),E2951/H2951-1,"")</f>
        <v>-0.91442064906221232</v>
      </c>
      <c r="L2951"/>
      <c r="M2951"/>
      <c r="N2951" s="2">
        <v>42024</v>
      </c>
      <c r="O2951" s="21">
        <v>202.3999938964844</v>
      </c>
      <c r="P2951" s="21">
        <v>202.72000122070313</v>
      </c>
      <c r="Q2951" s="21">
        <v>200.16999816894531</v>
      </c>
      <c r="R2951" s="21">
        <v>202.05999755859375</v>
      </c>
      <c r="S2951">
        <v>130991100</v>
      </c>
      <c r="T2951" s="16">
        <f>(SP500_Data[[#This Row],[Close]]-R2952)/R2952</f>
        <v>2.1325827772070037E-3</v>
      </c>
      <c r="U2951" s="21"/>
    </row>
    <row r="2952" spans="1:21" x14ac:dyDescent="0.25">
      <c r="A2952" s="2">
        <v>42020</v>
      </c>
      <c r="B2952" s="21">
        <v>45.310001373291016</v>
      </c>
      <c r="C2952" s="21">
        <v>46.279998779296875</v>
      </c>
      <c r="D2952" s="21">
        <v>45.169998168945313</v>
      </c>
      <c r="E2952" s="21">
        <v>46.240001678466797</v>
      </c>
      <c r="F2952" s="16">
        <f>(StockData[[#This Row],[Close]]-E2953)/E2953</f>
        <v>1.6710689179419858E-2</v>
      </c>
      <c r="G2952" s="21">
        <v>35695300</v>
      </c>
      <c r="H2952" s="21">
        <f>IF(ISNUMBER(E2952),MAX($E$2:E2952),"")</f>
        <v>542.07000732421875</v>
      </c>
      <c r="I2952" s="21">
        <f>IF(AND(ISNUMBER(E2952),ISNUMBER(H2952)),E2952/H2952-1,"")</f>
        <v>-0.91469736186527273</v>
      </c>
      <c r="L2952"/>
      <c r="M2952"/>
      <c r="N2952" s="2">
        <v>42020</v>
      </c>
      <c r="O2952" s="21">
        <v>198.77000427246097</v>
      </c>
      <c r="P2952" s="21">
        <v>201.82000732421875</v>
      </c>
      <c r="Q2952" s="21">
        <v>198.55000305175781</v>
      </c>
      <c r="R2952" s="21">
        <v>201.6300048828125</v>
      </c>
      <c r="S2952">
        <v>211879600</v>
      </c>
      <c r="T2952" s="16">
        <f>(SP500_Data[[#This Row],[Close]]-R2953)/R2953</f>
        <v>1.31142626586341E-2</v>
      </c>
      <c r="U2952" s="21"/>
    </row>
    <row r="2953" spans="1:21" x14ac:dyDescent="0.25">
      <c r="A2953" s="2">
        <v>42019</v>
      </c>
      <c r="B2953" s="21">
        <v>46.220001220703125</v>
      </c>
      <c r="C2953" s="21">
        <v>46.380001068115234</v>
      </c>
      <c r="D2953" s="21">
        <v>45.409999847412109</v>
      </c>
      <c r="E2953" s="21">
        <v>45.479999542236328</v>
      </c>
      <c r="F2953" s="16">
        <f>(StockData[[#This Row],[Close]]-E2954)/E2954</f>
        <v>-1.0443854477762455E-2</v>
      </c>
      <c r="G2953" s="21">
        <v>32750800</v>
      </c>
      <c r="H2953" s="21">
        <f>IF(ISNUMBER(E2953),MAX($E$2:E2953),"")</f>
        <v>542.07000732421875</v>
      </c>
      <c r="I2953" s="21">
        <f>IF(AND(ISNUMBER(E2953),ISNUMBER(H2953)),E2953/H2953-1,"")</f>
        <v>-0.91609939873497892</v>
      </c>
      <c r="L2953"/>
      <c r="M2953"/>
      <c r="N2953" s="2">
        <v>42019</v>
      </c>
      <c r="O2953" s="21">
        <v>201.6300048828125</v>
      </c>
      <c r="P2953" s="21">
        <v>202.00999450683591</v>
      </c>
      <c r="Q2953" s="21">
        <v>198.8800048828125</v>
      </c>
      <c r="R2953" s="21">
        <v>199.02000427246097</v>
      </c>
      <c r="S2953">
        <v>176613900</v>
      </c>
      <c r="T2953" s="16">
        <f>(SP500_Data[[#This Row],[Close]]-R2954)/R2954</f>
        <v>-9.1605911196824437E-3</v>
      </c>
      <c r="U2953" s="21"/>
    </row>
    <row r="2954" spans="1:21" x14ac:dyDescent="0.25">
      <c r="A2954" s="2">
        <v>42018</v>
      </c>
      <c r="B2954" s="21">
        <v>45.959999084472656</v>
      </c>
      <c r="C2954" s="21">
        <v>46.240001678466797</v>
      </c>
      <c r="D2954" s="21">
        <v>45.619998931884766</v>
      </c>
      <c r="E2954" s="21">
        <v>45.959999084472656</v>
      </c>
      <c r="F2954" s="16">
        <f>(StockData[[#This Row],[Close]]-E2955)/E2955</f>
        <v>-8.6281604963911775E-3</v>
      </c>
      <c r="G2954" s="21">
        <v>29719600</v>
      </c>
      <c r="H2954" s="21">
        <f>IF(ISNUMBER(E2954),MAX($E$2:E2954),"")</f>
        <v>542.07000732421875</v>
      </c>
      <c r="I2954" s="21">
        <f>IF(AND(ISNUMBER(E2954),ISNUMBER(H2954)),E2954/H2954-1,"")</f>
        <v>-0.91521390509808553</v>
      </c>
      <c r="L2954"/>
      <c r="M2954"/>
      <c r="N2954" s="2">
        <v>42018</v>
      </c>
      <c r="O2954" s="21">
        <v>199.6499938964844</v>
      </c>
      <c r="P2954" s="21">
        <v>201.1000061035156</v>
      </c>
      <c r="Q2954" s="21">
        <v>198.57000732421875</v>
      </c>
      <c r="R2954" s="21">
        <v>200.86000061035156</v>
      </c>
      <c r="S2954">
        <v>192991100</v>
      </c>
      <c r="T2954" s="16">
        <f>(SP500_Data[[#This Row],[Close]]-R2955)/R2955</f>
        <v>-6.0372189709454026E-3</v>
      </c>
      <c r="U2954" s="21"/>
    </row>
    <row r="2955" spans="1:21" x14ac:dyDescent="0.25">
      <c r="A2955" s="2">
        <v>42017</v>
      </c>
      <c r="B2955" s="21">
        <v>46.970001220703125</v>
      </c>
      <c r="C2955" s="21">
        <v>47.909999847412109</v>
      </c>
      <c r="D2955" s="21">
        <v>46.060001373291016</v>
      </c>
      <c r="E2955" s="21">
        <v>46.360000610351563</v>
      </c>
      <c r="F2955" s="16">
        <f>(StockData[[#This Row],[Close]]-E2956)/E2956</f>
        <v>-5.1501689190571968E-3</v>
      </c>
      <c r="G2955" s="21">
        <v>35270600</v>
      </c>
      <c r="H2955" s="21">
        <f>IF(ISNUMBER(E2955),MAX($E$2:E2955),"")</f>
        <v>542.07000732421875</v>
      </c>
      <c r="I2955" s="21">
        <f>IF(AND(ISNUMBER(E2955),ISNUMBER(H2955)),E2955/H2955-1,"")</f>
        <v>-0.91447599021536885</v>
      </c>
      <c r="L2955"/>
      <c r="M2955"/>
      <c r="N2955" s="2">
        <v>42017</v>
      </c>
      <c r="O2955" s="21">
        <v>204.1199951171875</v>
      </c>
      <c r="P2955" s="21">
        <v>205.47999572753903</v>
      </c>
      <c r="Q2955" s="21">
        <v>200.50999450683591</v>
      </c>
      <c r="R2955" s="21">
        <v>202.08000183105469</v>
      </c>
      <c r="S2955">
        <v>214553300</v>
      </c>
      <c r="T2955" s="16">
        <f>(SP500_Data[[#This Row],[Close]]-R2956)/R2956</f>
        <v>-2.8126922407946059E-3</v>
      </c>
      <c r="U2955" s="21"/>
    </row>
    <row r="2956" spans="1:21" x14ac:dyDescent="0.25">
      <c r="A2956" s="2">
        <v>42016</v>
      </c>
      <c r="B2956" s="21">
        <v>47.419998168945313</v>
      </c>
      <c r="C2956" s="21">
        <v>47.540000915527344</v>
      </c>
      <c r="D2956" s="21">
        <v>46.360000610351563</v>
      </c>
      <c r="E2956" s="21">
        <v>46.599998474121094</v>
      </c>
      <c r="F2956" s="16">
        <f>(StockData[[#This Row],[Close]]-E2957)/E2957</f>
        <v>-1.25026524636082E-2</v>
      </c>
      <c r="G2956" s="21">
        <v>23651900</v>
      </c>
      <c r="H2956" s="21">
        <f>IF(ISNUMBER(E2956),MAX($E$2:E2956),"")</f>
        <v>542.07000732421875</v>
      </c>
      <c r="I2956" s="21">
        <f>IF(AND(ISNUMBER(E2956),ISNUMBER(H2956)),E2956/H2956-1,"")</f>
        <v>-0.91403324691556109</v>
      </c>
      <c r="L2956"/>
      <c r="M2956"/>
      <c r="N2956" s="2">
        <v>42016</v>
      </c>
      <c r="O2956" s="21">
        <v>204.41000366210935</v>
      </c>
      <c r="P2956" s="21">
        <v>204.6000061035156</v>
      </c>
      <c r="Q2956" s="21">
        <v>201.91999816894531</v>
      </c>
      <c r="R2956" s="21">
        <v>202.6499938964844</v>
      </c>
      <c r="S2956">
        <v>144396100</v>
      </c>
      <c r="T2956" s="16">
        <f>(SP500_Data[[#This Row],[Close]]-R2957)/R2957</f>
        <v>-7.8335672142746463E-3</v>
      </c>
      <c r="U2956" s="21"/>
    </row>
    <row r="2957" spans="1:21" x14ac:dyDescent="0.25">
      <c r="A2957" s="2">
        <v>42013</v>
      </c>
      <c r="B2957" s="21">
        <v>47.610000610351563</v>
      </c>
      <c r="C2957" s="21">
        <v>47.819999694824219</v>
      </c>
      <c r="D2957" s="21">
        <v>46.900001525878906</v>
      </c>
      <c r="E2957" s="21">
        <v>47.189998626708984</v>
      </c>
      <c r="F2957" s="16">
        <f>(StockData[[#This Row],[Close]]-E2958)/E2958</f>
        <v>-8.4051591636138002E-3</v>
      </c>
      <c r="G2957" s="21">
        <v>23944200</v>
      </c>
      <c r="H2957" s="21">
        <f>IF(ISNUMBER(E2957),MAX($E$2:E2957),"")</f>
        <v>542.07000732421875</v>
      </c>
      <c r="I2957" s="21">
        <f>IF(AND(ISNUMBER(E2957),ISNUMBER(H2957)),E2957/H2957-1,"")</f>
        <v>-0.91294482633405671</v>
      </c>
      <c r="L2957"/>
      <c r="M2957"/>
      <c r="N2957" s="2">
        <v>42013</v>
      </c>
      <c r="O2957" s="21">
        <v>206.3999938964844</v>
      </c>
      <c r="P2957" s="21">
        <v>206.41999816894531</v>
      </c>
      <c r="Q2957" s="21">
        <v>203.50999450683591</v>
      </c>
      <c r="R2957" s="21">
        <v>204.25</v>
      </c>
      <c r="S2957">
        <v>158567300</v>
      </c>
      <c r="T2957" s="16">
        <f>(SP500_Data[[#This Row],[Close]]-R2958)/R2958</f>
        <v>-8.0135694288263684E-3</v>
      </c>
      <c r="U2957" s="21"/>
    </row>
    <row r="2958" spans="1:21" x14ac:dyDescent="0.25">
      <c r="A2958" s="2">
        <v>42012</v>
      </c>
      <c r="B2958" s="21">
        <v>46.75</v>
      </c>
      <c r="C2958" s="21">
        <v>47.75</v>
      </c>
      <c r="D2958" s="21">
        <v>46.720001220703125</v>
      </c>
      <c r="E2958" s="21">
        <v>47.590000152587891</v>
      </c>
      <c r="F2958" s="16">
        <f>(StockData[[#This Row],[Close]]-E2959)/E2959</f>
        <v>2.9418140251311235E-2</v>
      </c>
      <c r="G2958" s="21">
        <v>29645200</v>
      </c>
      <c r="H2958" s="21">
        <f>IF(ISNUMBER(E2958),MAX($E$2:E2958),"")</f>
        <v>542.07000732421875</v>
      </c>
      <c r="I2958" s="21">
        <f>IF(AND(ISNUMBER(E2958),ISNUMBER(H2958)),E2958/H2958-1,"")</f>
        <v>-0.91220691145134003</v>
      </c>
      <c r="L2958"/>
      <c r="M2958"/>
      <c r="N2958" s="2">
        <v>42012</v>
      </c>
      <c r="O2958" s="21">
        <v>204.00999450683591</v>
      </c>
      <c r="P2958" s="21">
        <v>206.16000366210935</v>
      </c>
      <c r="Q2958" s="21">
        <v>203.99000549316409</v>
      </c>
      <c r="R2958" s="21">
        <v>205.8999938964844</v>
      </c>
      <c r="S2958">
        <v>147217800</v>
      </c>
      <c r="T2958" s="16">
        <f>(SP500_Data[[#This Row],[Close]]-R2959)/R2959</f>
        <v>1.7745026845996111E-2</v>
      </c>
      <c r="U2958" s="21"/>
    </row>
    <row r="2959" spans="1:21" x14ac:dyDescent="0.25">
      <c r="A2959" s="2">
        <v>42011</v>
      </c>
      <c r="B2959" s="21">
        <v>45.979999542236328</v>
      </c>
      <c r="C2959" s="21">
        <v>46.459999084472656</v>
      </c>
      <c r="D2959" s="21">
        <v>45.490001678466797</v>
      </c>
      <c r="E2959" s="21">
        <v>46.229999542236328</v>
      </c>
      <c r="F2959" s="16">
        <f>(StockData[[#This Row],[Close]]-E2960)/E2960</f>
        <v>1.2705323044263689E-2</v>
      </c>
      <c r="G2959" s="21">
        <v>29114100</v>
      </c>
      <c r="H2959" s="21">
        <f>IF(ISNUMBER(E2959),MAX($E$2:E2959),"")</f>
        <v>542.07000732421875</v>
      </c>
      <c r="I2959" s="21">
        <f>IF(AND(ISNUMBER(E2959),ISNUMBER(H2959)),E2959/H2959-1,"")</f>
        <v>-0.91471581360784349</v>
      </c>
      <c r="L2959"/>
      <c r="M2959"/>
      <c r="N2959" s="2">
        <v>42011</v>
      </c>
      <c r="O2959" s="21">
        <v>201.41999816894531</v>
      </c>
      <c r="P2959" s="21">
        <v>202.72000122070313</v>
      </c>
      <c r="Q2959" s="21">
        <v>200.8800048828125</v>
      </c>
      <c r="R2959" s="21">
        <v>202.30999755859375</v>
      </c>
      <c r="S2959">
        <v>125346700</v>
      </c>
      <c r="T2959" s="16">
        <f>(SP500_Data[[#This Row],[Close]]-R2960)/R2960</f>
        <v>1.246116576472173E-2</v>
      </c>
      <c r="U2959" s="21"/>
    </row>
    <row r="2960" spans="1:21" x14ac:dyDescent="0.25">
      <c r="A2960" s="2">
        <v>42010</v>
      </c>
      <c r="B2960" s="21">
        <v>46.380001068115234</v>
      </c>
      <c r="C2960" s="21">
        <v>46.75</v>
      </c>
      <c r="D2960" s="21">
        <v>45.540000915527344</v>
      </c>
      <c r="E2960" s="21">
        <v>45.650001525878906</v>
      </c>
      <c r="F2960" s="16">
        <f>(StockData[[#This Row],[Close]]-E2961)/E2961</f>
        <v>-1.4677320921666393E-2</v>
      </c>
      <c r="G2960" s="21">
        <v>36447900</v>
      </c>
      <c r="H2960" s="21">
        <f>IF(ISNUMBER(E2960),MAX($E$2:E2960),"")</f>
        <v>542.07000732421875</v>
      </c>
      <c r="I2960" s="21">
        <f>IF(AND(ISNUMBER(E2960),ISNUMBER(H2960)),E2960/H2960-1,"")</f>
        <v>-0.91578578244677711</v>
      </c>
      <c r="L2960"/>
      <c r="M2960"/>
      <c r="N2960" s="2">
        <v>42010</v>
      </c>
      <c r="O2960" s="21">
        <v>202.08999633789065</v>
      </c>
      <c r="P2960" s="21">
        <v>202.72000122070313</v>
      </c>
      <c r="Q2960" s="21">
        <v>198.86000061035156</v>
      </c>
      <c r="R2960" s="21">
        <v>199.82000732421875</v>
      </c>
      <c r="S2960">
        <v>209151400</v>
      </c>
      <c r="T2960" s="16">
        <f>(SP500_Data[[#This Row],[Close]]-R2961)/R2961</f>
        <v>-9.418966314627273E-3</v>
      </c>
      <c r="U2960" s="21"/>
    </row>
    <row r="2961" spans="1:21" x14ac:dyDescent="0.25">
      <c r="A2961" s="2">
        <v>42009</v>
      </c>
      <c r="B2961" s="21">
        <v>46.369998931884766</v>
      </c>
      <c r="C2961" s="21">
        <v>46.729999542236328</v>
      </c>
      <c r="D2961" s="21">
        <v>46.25</v>
      </c>
      <c r="E2961" s="21">
        <v>46.330001831054688</v>
      </c>
      <c r="F2961" s="16">
        <f>(StockData[[#This Row],[Close]]-E2962)/E2962</f>
        <v>-9.1958192025960832E-3</v>
      </c>
      <c r="G2961" s="21">
        <v>39673900</v>
      </c>
      <c r="H2961" s="21">
        <f>IF(ISNUMBER(E2961),MAX($E$2:E2961),"")</f>
        <v>542.07000732421875</v>
      </c>
      <c r="I2961" s="21">
        <f>IF(AND(ISNUMBER(E2961),ISNUMBER(H2961)),E2961/H2961-1,"")</f>
        <v>-0.91453133136852538</v>
      </c>
      <c r="L2961"/>
      <c r="M2961"/>
      <c r="N2961" s="2">
        <v>42009</v>
      </c>
      <c r="O2961" s="21">
        <v>204.16999816894531</v>
      </c>
      <c r="P2961" s="21">
        <v>204.3699951171875</v>
      </c>
      <c r="Q2961" s="21">
        <v>201.3500061035156</v>
      </c>
      <c r="R2961" s="21">
        <v>201.72000122070313</v>
      </c>
      <c r="S2961">
        <v>169632600</v>
      </c>
      <c r="T2961" s="16">
        <f>(SP500_Data[[#This Row],[Close]]-R2962)/R2962</f>
        <v>-1.8059638744832157E-2</v>
      </c>
      <c r="U2961" s="21"/>
    </row>
    <row r="2962" spans="1:21" x14ac:dyDescent="0.25">
      <c r="A2962" s="2">
        <v>42006</v>
      </c>
      <c r="B2962" s="21">
        <v>46.659999847412109</v>
      </c>
      <c r="C2962" s="21">
        <v>47.419998168945313</v>
      </c>
      <c r="D2962" s="21">
        <v>46.540000915527344</v>
      </c>
      <c r="E2962" s="21">
        <v>46.759998321533203</v>
      </c>
      <c r="F2962" s="16">
        <f>(StockData[[#This Row],[Close]]-E2963)/E2963</f>
        <v>6.6737901722723827E-3</v>
      </c>
      <c r="G2962" s="21">
        <v>27913900</v>
      </c>
      <c r="H2962" s="21">
        <f>IF(ISNUMBER(E2962),MAX($E$2:E2962),"")</f>
        <v>542.07000732421875</v>
      </c>
      <c r="I2962" s="21">
        <f>IF(AND(ISNUMBER(E2962),ISNUMBER(H2962)),E2962/H2962-1,"")</f>
        <v>-0.91373808236993004</v>
      </c>
      <c r="L2962"/>
      <c r="M2962"/>
      <c r="N2962" s="2">
        <v>42006</v>
      </c>
      <c r="O2962" s="21">
        <v>206.3800048828125</v>
      </c>
      <c r="P2962" s="21">
        <v>206.8800048828125</v>
      </c>
      <c r="Q2962" s="21">
        <v>204.17999267578125</v>
      </c>
      <c r="R2962" s="21">
        <v>205.42999267578125</v>
      </c>
      <c r="S2962">
        <v>121465900</v>
      </c>
      <c r="T2962" s="16">
        <f>(SP500_Data[[#This Row],[Close]]-R2963)/R2963</f>
        <v>-5.3517862189686038E-4</v>
      </c>
      <c r="U2962" s="21"/>
    </row>
    <row r="2963" spans="1:21" x14ac:dyDescent="0.25">
      <c r="A2963" s="2">
        <v>42004</v>
      </c>
      <c r="B2963" s="21">
        <v>46.729999542236328</v>
      </c>
      <c r="C2963" s="21">
        <v>47.439998626708984</v>
      </c>
      <c r="D2963" s="21">
        <v>46.450000762939453</v>
      </c>
      <c r="E2963" s="21">
        <v>46.450000762939453</v>
      </c>
      <c r="F2963" s="16">
        <f>(StockData[[#This Row],[Close]]-E2964)/E2964</f>
        <v>-1.2122494455018741E-2</v>
      </c>
      <c r="G2963" s="21">
        <v>21552500</v>
      </c>
      <c r="H2963" s="21">
        <f>IF(ISNUMBER(E2963),MAX($E$2:E2963),"")</f>
        <v>542.07000732421875</v>
      </c>
      <c r="I2963" s="21">
        <f>IF(AND(ISNUMBER(E2963),ISNUMBER(H2963)),E2963/H2963-1,"")</f>
        <v>-0.9143099597186215</v>
      </c>
      <c r="L2963"/>
      <c r="M2963"/>
      <c r="N2963" s="2">
        <v>42004</v>
      </c>
      <c r="O2963" s="21">
        <v>207.99000549316409</v>
      </c>
      <c r="P2963" s="21">
        <v>208.19000244140625</v>
      </c>
      <c r="Q2963" s="21">
        <v>205.38999938964844</v>
      </c>
      <c r="R2963" s="21">
        <v>205.53999328613281</v>
      </c>
      <c r="S2963">
        <v>130333800</v>
      </c>
      <c r="T2963" s="16">
        <f>(SP500_Data[[#This Row],[Close]]-R2964)/R2964</f>
        <v>-9.9229901580812092E-3</v>
      </c>
      <c r="U2963" s="21"/>
    </row>
    <row r="2964" spans="1:21" x14ac:dyDescent="0.25">
      <c r="A2964" s="2">
        <v>42003</v>
      </c>
      <c r="B2964" s="21">
        <v>47.439998626708984</v>
      </c>
      <c r="C2964" s="21">
        <v>47.619998931884766</v>
      </c>
      <c r="D2964" s="21">
        <v>46.840000152587891</v>
      </c>
      <c r="E2964" s="21">
        <v>47.020000457763672</v>
      </c>
      <c r="F2964" s="16">
        <f>(StockData[[#This Row],[Close]]-E2965)/E2965</f>
        <v>-9.0621769918206307E-3</v>
      </c>
      <c r="G2964" s="21">
        <v>16384700</v>
      </c>
      <c r="H2964" s="21">
        <f>IF(ISNUMBER(E2964),MAX($E$2:E2964),"")</f>
        <v>542.07000732421875</v>
      </c>
      <c r="I2964" s="21">
        <f>IF(AND(ISNUMBER(E2964),ISNUMBER(H2964)),E2964/H2964-1,"")</f>
        <v>-0.91325843558498077</v>
      </c>
      <c r="L2964"/>
      <c r="M2964"/>
      <c r="N2964" s="2">
        <v>42003</v>
      </c>
      <c r="O2964" s="21">
        <v>208.21000671386719</v>
      </c>
      <c r="P2964" s="21">
        <v>208.3699951171875</v>
      </c>
      <c r="Q2964" s="21">
        <v>207.50999450683591</v>
      </c>
      <c r="R2964" s="21">
        <v>207.6000061035156</v>
      </c>
      <c r="S2964">
        <v>73540800</v>
      </c>
      <c r="T2964" s="16">
        <f>(SP500_Data[[#This Row],[Close]]-R2965)/R2965</f>
        <v>-5.3660172031296206E-3</v>
      </c>
      <c r="U2964" s="21"/>
    </row>
    <row r="2965" spans="1:21" x14ac:dyDescent="0.25">
      <c r="A2965" s="2">
        <v>42002</v>
      </c>
      <c r="B2965" s="21">
        <v>47.700000762939453</v>
      </c>
      <c r="C2965" s="21">
        <v>47.779998779296875</v>
      </c>
      <c r="D2965" s="21">
        <v>47.259998321533203</v>
      </c>
      <c r="E2965" s="21">
        <v>47.450000762939453</v>
      </c>
      <c r="F2965" s="16">
        <f>(StockData[[#This Row],[Close]]-E2966)/E2966</f>
        <v>-8.9807914699929214E-3</v>
      </c>
      <c r="G2965" s="21">
        <v>14439500</v>
      </c>
      <c r="H2965" s="21">
        <f>IF(ISNUMBER(E2965),MAX($E$2:E2965),"")</f>
        <v>542.07000732421875</v>
      </c>
      <c r="I2965" s="21">
        <f>IF(AND(ISNUMBER(E2965),ISNUMBER(H2965)),E2965/H2965-1,"")</f>
        <v>-0.91246517954910755</v>
      </c>
      <c r="L2965"/>
      <c r="M2965"/>
      <c r="N2965" s="2">
        <v>42002</v>
      </c>
      <c r="O2965" s="21">
        <v>208.22000122070313</v>
      </c>
      <c r="P2965" s="21">
        <v>208.97000122070313</v>
      </c>
      <c r="Q2965" s="21">
        <v>208.13999938964844</v>
      </c>
      <c r="R2965" s="21">
        <v>208.72000122070313</v>
      </c>
      <c r="S2965">
        <v>79643900</v>
      </c>
      <c r="T2965" s="16">
        <f>(SP500_Data[[#This Row],[Close]]-R2966)/R2966</f>
        <v>1.3433063520308889E-3</v>
      </c>
      <c r="U2965" s="21"/>
    </row>
    <row r="2966" spans="1:21" x14ac:dyDescent="0.25">
      <c r="A2966" s="2">
        <v>41999</v>
      </c>
      <c r="B2966" s="21">
        <v>48.409999847412109</v>
      </c>
      <c r="C2966" s="21">
        <v>48.409999847412109</v>
      </c>
      <c r="D2966" s="21">
        <v>47.819999694824219</v>
      </c>
      <c r="E2966" s="21">
        <v>47.880001068115234</v>
      </c>
      <c r="F2966" s="16">
        <f>(StockData[[#This Row],[Close]]-E2967)/E2967</f>
        <v>-5.4008792029422142E-3</v>
      </c>
      <c r="G2966" s="21">
        <v>13197800</v>
      </c>
      <c r="H2966" s="21">
        <f>IF(ISNUMBER(E2966),MAX($E$2:E2966),"")</f>
        <v>542.07000732421875</v>
      </c>
      <c r="I2966" s="21">
        <f>IF(AND(ISNUMBER(E2966),ISNUMBER(H2966)),E2966/H2966-1,"")</f>
        <v>-0.91167192351323434</v>
      </c>
      <c r="L2966"/>
      <c r="M2966"/>
      <c r="N2966" s="2">
        <v>41999</v>
      </c>
      <c r="O2966" s="21">
        <v>208.30999755859375</v>
      </c>
      <c r="P2966" s="21">
        <v>208.8500061035156</v>
      </c>
      <c r="Q2966" s="21">
        <v>208.25</v>
      </c>
      <c r="R2966" s="21">
        <v>208.44000244140625</v>
      </c>
      <c r="S2966">
        <v>57326700</v>
      </c>
      <c r="T2966" s="16">
        <f>(SP500_Data[[#This Row],[Close]]-R2967)/R2967</f>
        <v>3.2247107627079619E-3</v>
      </c>
      <c r="U2966" s="21"/>
    </row>
    <row r="2967" spans="1:21" x14ac:dyDescent="0.25">
      <c r="A2967" s="2">
        <v>41997</v>
      </c>
      <c r="B2967" s="21">
        <v>48.639999389648438</v>
      </c>
      <c r="C2967" s="21">
        <v>48.639999389648438</v>
      </c>
      <c r="D2967" s="21">
        <v>48.080001831054688</v>
      </c>
      <c r="E2967" s="21">
        <v>48.139999389648438</v>
      </c>
      <c r="F2967" s="16">
        <f>(StockData[[#This Row],[Close]]-E2968)/E2968</f>
        <v>-6.3983770569544136E-3</v>
      </c>
      <c r="G2967" s="21">
        <v>11437800</v>
      </c>
      <c r="H2967" s="21">
        <f>IF(ISNUMBER(E2967),MAX($E$2:E2967),"")</f>
        <v>542.07000732421875</v>
      </c>
      <c r="I2967" s="21">
        <f>IF(AND(ISNUMBER(E2967),ISNUMBER(H2967)),E2967/H2967-1,"")</f>
        <v>-0.91119228376556294</v>
      </c>
      <c r="L2967"/>
      <c r="M2967"/>
      <c r="N2967" s="2">
        <v>41997</v>
      </c>
      <c r="O2967" s="21">
        <v>208.02000427246097</v>
      </c>
      <c r="P2967" s="21">
        <v>208.33999633789065</v>
      </c>
      <c r="Q2967" s="21">
        <v>207.72000122070313</v>
      </c>
      <c r="R2967" s="21">
        <v>207.77000427246097</v>
      </c>
      <c r="S2967">
        <v>42963400</v>
      </c>
      <c r="T2967" s="16">
        <f>(SP500_Data[[#This Row],[Close]]-R2968)/R2968</f>
        <v>9.629012014905378E-5</v>
      </c>
      <c r="U2967" s="21"/>
    </row>
    <row r="2968" spans="1:21" x14ac:dyDescent="0.25">
      <c r="A2968" s="2">
        <v>41996</v>
      </c>
      <c r="B2968" s="21">
        <v>48.369998931884766</v>
      </c>
      <c r="C2968" s="21">
        <v>48.799999237060547</v>
      </c>
      <c r="D2968" s="21">
        <v>48.130001068115234</v>
      </c>
      <c r="E2968" s="21">
        <v>48.450000762939453</v>
      </c>
      <c r="F2968" s="16">
        <f>(StockData[[#This Row],[Close]]-E2969)/E2969</f>
        <v>9.7957737638031343E-3</v>
      </c>
      <c r="G2968" s="21">
        <v>23648100</v>
      </c>
      <c r="H2968" s="21">
        <f>IF(ISNUMBER(E2968),MAX($E$2:E2968),"")</f>
        <v>542.07000732421875</v>
      </c>
      <c r="I2968" s="21">
        <f>IF(AND(ISNUMBER(E2968),ISNUMBER(H2968)),E2968/H2968-1,"")</f>
        <v>-0.9106203993795936</v>
      </c>
      <c r="L2968"/>
      <c r="M2968"/>
      <c r="N2968" s="2">
        <v>41996</v>
      </c>
      <c r="O2968" s="21">
        <v>208.16999816894531</v>
      </c>
      <c r="P2968" s="21">
        <v>208.22999572753903</v>
      </c>
      <c r="Q2968" s="21">
        <v>207.3999938964844</v>
      </c>
      <c r="R2968" s="21">
        <v>207.75</v>
      </c>
      <c r="S2968">
        <v>122167900</v>
      </c>
      <c r="T2968" s="16">
        <f>(SP500_Data[[#This Row],[Close]]-R2969)/R2969</f>
        <v>1.3495868205014227E-3</v>
      </c>
      <c r="U2968" s="21"/>
    </row>
    <row r="2969" spans="1:21" x14ac:dyDescent="0.25">
      <c r="A2969" s="2">
        <v>41995</v>
      </c>
      <c r="B2969" s="21">
        <v>47.779998779296875</v>
      </c>
      <c r="C2969" s="21">
        <v>48.119998931884766</v>
      </c>
      <c r="D2969" s="21">
        <v>47.709999084472656</v>
      </c>
      <c r="E2969" s="21">
        <v>47.979999542236328</v>
      </c>
      <c r="F2969" s="16">
        <f>(StockData[[#This Row],[Close]]-E2970)/E2970</f>
        <v>6.7142193841529026E-3</v>
      </c>
      <c r="G2969" s="21">
        <v>26566000</v>
      </c>
      <c r="H2969" s="21">
        <f>IF(ISNUMBER(E2969),MAX($E$2:E2969),"")</f>
        <v>542.07000732421875</v>
      </c>
      <c r="I2969" s="21">
        <f>IF(AND(ISNUMBER(E2969),ISNUMBER(H2969)),E2969/H2969-1,"")</f>
        <v>-0.9114874483111941</v>
      </c>
      <c r="L2969"/>
      <c r="M2969"/>
      <c r="N2969" s="2">
        <v>41995</v>
      </c>
      <c r="O2969" s="21">
        <v>206.75</v>
      </c>
      <c r="P2969" s="21">
        <v>207.47000122070313</v>
      </c>
      <c r="Q2969" s="21">
        <v>206.46000671386719</v>
      </c>
      <c r="R2969" s="21">
        <v>207.47000122070313</v>
      </c>
      <c r="S2969">
        <v>148318900</v>
      </c>
      <c r="T2969" s="16">
        <f>(SP500_Data[[#This Row],[Close]]-R2970)/R2970</f>
        <v>4.6000238649464295E-3</v>
      </c>
      <c r="U2969" s="21"/>
    </row>
    <row r="2970" spans="1:21" x14ac:dyDescent="0.25">
      <c r="A2970" s="2">
        <v>41992</v>
      </c>
      <c r="B2970" s="21">
        <v>47.630001068115234</v>
      </c>
      <c r="C2970" s="21">
        <v>48.099998474121094</v>
      </c>
      <c r="D2970" s="21">
        <v>47.169998168945313</v>
      </c>
      <c r="E2970" s="21">
        <v>47.659999847412109</v>
      </c>
      <c r="F2970" s="16">
        <f>(StockData[[#This Row],[Close]]-E2971)/E2971</f>
        <v>2.9461150736492642E-3</v>
      </c>
      <c r="G2970" s="21">
        <v>64551200</v>
      </c>
      <c r="H2970" s="21">
        <f>IF(ISNUMBER(E2970),MAX($E$2:E2970),"")</f>
        <v>542.07000732421875</v>
      </c>
      <c r="I2970" s="21">
        <f>IF(AND(ISNUMBER(E2970),ISNUMBER(H2970)),E2970/H2970-1,"")</f>
        <v>-0.91207777740245632</v>
      </c>
      <c r="L2970"/>
      <c r="M2970"/>
      <c r="N2970" s="2">
        <v>41992</v>
      </c>
      <c r="O2970" s="21">
        <v>206.42999267578125</v>
      </c>
      <c r="P2970" s="21">
        <v>207.33000183105469</v>
      </c>
      <c r="Q2970" s="21">
        <v>205.61000061035156</v>
      </c>
      <c r="R2970" s="21">
        <v>206.52000427246097</v>
      </c>
      <c r="S2970">
        <v>245084600</v>
      </c>
      <c r="T2970" s="16">
        <f>(SP500_Data[[#This Row],[Close]]-R2971)/R2971</f>
        <v>-1.2573484300742732E-3</v>
      </c>
      <c r="U2970" s="21"/>
    </row>
    <row r="2971" spans="1:21" x14ac:dyDescent="0.25">
      <c r="A2971" s="2">
        <v>41991</v>
      </c>
      <c r="B2971" s="21">
        <v>46.580001831054688</v>
      </c>
      <c r="C2971" s="21">
        <v>47.520000457763672</v>
      </c>
      <c r="D2971" s="21">
        <v>46.340000152587891</v>
      </c>
      <c r="E2971" s="21">
        <v>47.520000457763672</v>
      </c>
      <c r="F2971" s="16">
        <f>(StockData[[#This Row],[Close]]-E2972)/E2972</f>
        <v>3.8915581853484107E-2</v>
      </c>
      <c r="G2971" s="21">
        <v>40105600</v>
      </c>
      <c r="H2971" s="21">
        <f>IF(ISNUMBER(E2971),MAX($E$2:E2971),"")</f>
        <v>542.07000732421875</v>
      </c>
      <c r="I2971" s="21">
        <f>IF(AND(ISNUMBER(E2971),ISNUMBER(H2971)),E2971/H2971-1,"")</f>
        <v>-0.91233604550022385</v>
      </c>
      <c r="L2971"/>
      <c r="M2971"/>
      <c r="N2971" s="2">
        <v>41991</v>
      </c>
      <c r="O2971" s="21">
        <v>204.74000549316409</v>
      </c>
      <c r="P2971" s="21">
        <v>212.97000122070313</v>
      </c>
      <c r="Q2971" s="21">
        <v>203.91999816894531</v>
      </c>
      <c r="R2971" s="21">
        <v>206.77999877929688</v>
      </c>
      <c r="S2971">
        <v>257633900</v>
      </c>
      <c r="T2971" s="16">
        <f>(SP500_Data[[#This Row],[Close]]-R2972)/R2972</f>
        <v>2.4728706373900157E-2</v>
      </c>
      <c r="U2971" s="21"/>
    </row>
    <row r="2972" spans="1:21" x14ac:dyDescent="0.25">
      <c r="A2972" s="2">
        <v>41990</v>
      </c>
      <c r="B2972" s="21">
        <v>45.049999237060547</v>
      </c>
      <c r="C2972" s="21">
        <v>45.950000762939453</v>
      </c>
      <c r="D2972" s="21">
        <v>44.900001525878906</v>
      </c>
      <c r="E2972" s="21">
        <v>45.740001678466797</v>
      </c>
      <c r="F2972" s="16">
        <f>(StockData[[#This Row],[Close]]-E2973)/E2973</f>
        <v>1.2843264681452927E-2</v>
      </c>
      <c r="G2972" s="21">
        <v>34970900</v>
      </c>
      <c r="H2972" s="21">
        <f>IF(ISNUMBER(E2972),MAX($E$2:E2972),"")</f>
        <v>542.07000732421875</v>
      </c>
      <c r="I2972" s="21">
        <f>IF(AND(ISNUMBER(E2972),ISNUMBER(H2972)),E2972/H2972-1,"")</f>
        <v>-0.91561975195002976</v>
      </c>
      <c r="L2972"/>
      <c r="M2972"/>
      <c r="N2972" s="2">
        <v>41990</v>
      </c>
      <c r="O2972" s="21">
        <v>198.44000244140625</v>
      </c>
      <c r="P2972" s="21">
        <v>202.33999633789065</v>
      </c>
      <c r="Q2972" s="21">
        <v>198.28999328613281</v>
      </c>
      <c r="R2972" s="21">
        <v>201.78999328613281</v>
      </c>
      <c r="S2972">
        <v>253910100</v>
      </c>
      <c r="T2972" s="16">
        <f>(SP500_Data[[#This Row],[Close]]-R2973)/R2973</f>
        <v>1.9604818110396029E-2</v>
      </c>
      <c r="U2972" s="21"/>
    </row>
    <row r="2973" spans="1:21" x14ac:dyDescent="0.25">
      <c r="A2973" s="2">
        <v>41989</v>
      </c>
      <c r="B2973" s="21">
        <v>45.900001525878906</v>
      </c>
      <c r="C2973" s="21">
        <v>46.340000152587891</v>
      </c>
      <c r="D2973" s="21">
        <v>45.130001068115234</v>
      </c>
      <c r="E2973" s="21">
        <v>45.159999847412109</v>
      </c>
      <c r="F2973" s="16">
        <f>(StockData[[#This Row],[Close]]-E2974)/E2974</f>
        <v>-3.2354797102562803E-2</v>
      </c>
      <c r="G2973" s="21">
        <v>47801400</v>
      </c>
      <c r="H2973" s="21">
        <f>IF(ISNUMBER(E2973),MAX($E$2:E2973),"")</f>
        <v>542.07000732421875</v>
      </c>
      <c r="I2973" s="21">
        <f>IF(AND(ISNUMBER(E2973),ISNUMBER(H2973)),E2973/H2973-1,"")</f>
        <v>-0.91668972782624114</v>
      </c>
      <c r="L2973"/>
      <c r="M2973"/>
      <c r="N2973" s="2">
        <v>41989</v>
      </c>
      <c r="O2973" s="21">
        <v>198.58000183105469</v>
      </c>
      <c r="P2973" s="21">
        <v>202.3999938964844</v>
      </c>
      <c r="Q2973" s="21">
        <v>197.86000061035156</v>
      </c>
      <c r="R2973" s="21">
        <v>197.91000366210935</v>
      </c>
      <c r="S2973">
        <v>259543800</v>
      </c>
      <c r="T2973" s="16">
        <f>(SP500_Data[[#This Row],[Close]]-R2974)/R2974</f>
        <v>-8.0196024699491497E-3</v>
      </c>
      <c r="U2973" s="21"/>
    </row>
    <row r="2974" spans="1:21" x14ac:dyDescent="0.25">
      <c r="A2974" s="2">
        <v>41988</v>
      </c>
      <c r="B2974" s="21">
        <v>47.200000762939453</v>
      </c>
      <c r="C2974" s="21">
        <v>47.669998168945313</v>
      </c>
      <c r="D2974" s="21">
        <v>46.549999237060547</v>
      </c>
      <c r="E2974" s="21">
        <v>46.669998168945313</v>
      </c>
      <c r="F2974" s="16">
        <f>(StockData[[#This Row],[Close]]-E2975)/E2975</f>
        <v>-5.9638464205343323E-3</v>
      </c>
      <c r="G2974" s="21">
        <v>29247800</v>
      </c>
      <c r="H2974" s="21">
        <f>IF(ISNUMBER(E2974),MAX($E$2:E2974),"")</f>
        <v>542.07000732421875</v>
      </c>
      <c r="I2974" s="21">
        <f>IF(AND(ISNUMBER(E2974),ISNUMBER(H2974)),E2974/H2974-1,"")</f>
        <v>-0.91390411286667739</v>
      </c>
      <c r="L2974"/>
      <c r="M2974"/>
      <c r="N2974" s="2">
        <v>41988</v>
      </c>
      <c r="O2974" s="21">
        <v>201.97999572753903</v>
      </c>
      <c r="P2974" s="21">
        <v>202.52999877929688</v>
      </c>
      <c r="Q2974" s="21">
        <v>198.77999877929688</v>
      </c>
      <c r="R2974" s="21">
        <v>199.50999450683591</v>
      </c>
      <c r="S2974">
        <v>189965800</v>
      </c>
      <c r="T2974" s="16">
        <f>(SP500_Data[[#This Row],[Close]]-R2975)/R2975</f>
        <v>-6.8694553586804282E-3</v>
      </c>
      <c r="U2974" s="21"/>
    </row>
    <row r="2975" spans="1:21" x14ac:dyDescent="0.25">
      <c r="A2975" s="2">
        <v>41985</v>
      </c>
      <c r="B2975" s="21">
        <v>46.779998779296875</v>
      </c>
      <c r="C2975" s="21">
        <v>47.729999542236328</v>
      </c>
      <c r="D2975" s="21">
        <v>46.669998168945313</v>
      </c>
      <c r="E2975" s="21">
        <v>46.950000762939453</v>
      </c>
      <c r="F2975" s="16">
        <f>(StockData[[#This Row],[Close]]-E2976)/E2976</f>
        <v>-4.6639265326640644E-3</v>
      </c>
      <c r="G2975" s="21">
        <v>34248400</v>
      </c>
      <c r="H2975" s="21">
        <f>IF(ISNUMBER(E2975),MAX($E$2:E2975),"")</f>
        <v>542.07000732421875</v>
      </c>
      <c r="I2975" s="21">
        <f>IF(AND(ISNUMBER(E2975),ISNUMBER(H2975)),E2975/H2975-1,"")</f>
        <v>-0.91338756963386447</v>
      </c>
      <c r="L2975"/>
      <c r="M2975"/>
      <c r="N2975" s="2">
        <v>41985</v>
      </c>
      <c r="O2975" s="21">
        <v>202.63999938964844</v>
      </c>
      <c r="P2975" s="21">
        <v>203.82000732421875</v>
      </c>
      <c r="Q2975" s="21">
        <v>200.8500061035156</v>
      </c>
      <c r="R2975" s="21">
        <v>200.88999938964844</v>
      </c>
      <c r="S2975">
        <v>202330200</v>
      </c>
      <c r="T2975" s="16">
        <f>(SP500_Data[[#This Row],[Close]]-R2976)/R2976</f>
        <v>-1.616143303933194E-2</v>
      </c>
      <c r="U2975" s="21"/>
    </row>
    <row r="2976" spans="1:21" x14ac:dyDescent="0.25">
      <c r="A2976" s="2">
        <v>41984</v>
      </c>
      <c r="B2976" s="21">
        <v>47.080001831054688</v>
      </c>
      <c r="C2976" s="21">
        <v>47.740001678466797</v>
      </c>
      <c r="D2976" s="21">
        <v>46.680000305175781</v>
      </c>
      <c r="E2976" s="21">
        <v>47.169998168945313</v>
      </c>
      <c r="F2976" s="16">
        <f>(StockData[[#This Row],[Close]]-E2977)/E2977</f>
        <v>5.756857873819579E-3</v>
      </c>
      <c r="G2976" s="21">
        <v>29060400</v>
      </c>
      <c r="H2976" s="21">
        <f>IF(ISNUMBER(E2976),MAX($E$2:E2976),"")</f>
        <v>542.07000732421875</v>
      </c>
      <c r="I2976" s="21">
        <f>IF(AND(ISNUMBER(E2976),ISNUMBER(H2976)),E2976/H2976-1,"")</f>
        <v>-0.91298172278192036</v>
      </c>
      <c r="L2976"/>
      <c r="M2976"/>
      <c r="N2976" s="2">
        <v>41984</v>
      </c>
      <c r="O2976" s="21">
        <v>203.8800048828125</v>
      </c>
      <c r="P2976" s="21">
        <v>206.19000244140625</v>
      </c>
      <c r="Q2976" s="21">
        <v>203.71000671386719</v>
      </c>
      <c r="R2976" s="21">
        <v>204.19000244140625</v>
      </c>
      <c r="S2976">
        <v>159012800</v>
      </c>
      <c r="T2976" s="16">
        <f>(SP500_Data[[#This Row],[Close]]-R2977)/R2977</f>
        <v>5.0698895487813226E-3</v>
      </c>
      <c r="U2976" s="21"/>
    </row>
    <row r="2977" spans="1:21" x14ac:dyDescent="0.25">
      <c r="A2977" s="2">
        <v>41983</v>
      </c>
      <c r="B2977" s="21">
        <v>47.580001831054688</v>
      </c>
      <c r="C2977" s="21">
        <v>47.659999847412109</v>
      </c>
      <c r="D2977" s="21">
        <v>46.700000762939453</v>
      </c>
      <c r="E2977" s="21">
        <v>46.900001525878906</v>
      </c>
      <c r="F2977" s="16">
        <f>(StockData[[#This Row],[Close]]-E2978)/E2978</f>
        <v>-1.4498815391818465E-2</v>
      </c>
      <c r="G2977" s="21">
        <v>30431800</v>
      </c>
      <c r="H2977" s="21">
        <f>IF(ISNUMBER(E2977),MAX($E$2:E2977),"")</f>
        <v>542.07000732421875</v>
      </c>
      <c r="I2977" s="21">
        <f>IF(AND(ISNUMBER(E2977),ISNUMBER(H2977)),E2977/H2977-1,"")</f>
        <v>-0.91347980723488464</v>
      </c>
      <c r="L2977"/>
      <c r="M2977"/>
      <c r="N2977" s="2">
        <v>41983</v>
      </c>
      <c r="O2977" s="21">
        <v>205.91000366210935</v>
      </c>
      <c r="P2977" s="21">
        <v>205.97999572753903</v>
      </c>
      <c r="Q2977" s="21">
        <v>202.92999267578125</v>
      </c>
      <c r="R2977" s="21">
        <v>203.16000366210935</v>
      </c>
      <c r="S2977">
        <v>159856400</v>
      </c>
      <c r="T2977" s="16">
        <f>(SP500_Data[[#This Row],[Close]]-R2978)/R2978</f>
        <v>-1.6031372785509913E-2</v>
      </c>
      <c r="U2977" s="21"/>
    </row>
    <row r="2978" spans="1:21" x14ac:dyDescent="0.25">
      <c r="A2978" s="2">
        <v>41982</v>
      </c>
      <c r="B2978" s="21">
        <v>47.110000610351563</v>
      </c>
      <c r="C2978" s="21">
        <v>47.919998168945313</v>
      </c>
      <c r="D2978" s="21">
        <v>47.049999237060547</v>
      </c>
      <c r="E2978" s="21">
        <v>47.590000152587891</v>
      </c>
      <c r="F2978" s="16">
        <f>(StockData[[#This Row],[Close]]-E2979)/E2979</f>
        <v>-2.3060924233155892E-3</v>
      </c>
      <c r="G2978" s="21">
        <v>24330500</v>
      </c>
      <c r="H2978" s="21">
        <f>IF(ISNUMBER(E2978),MAX($E$2:E2978),"")</f>
        <v>542.07000732421875</v>
      </c>
      <c r="I2978" s="21">
        <f>IF(AND(ISNUMBER(E2978),ISNUMBER(H2978)),E2978/H2978-1,"")</f>
        <v>-0.91220691145134003</v>
      </c>
      <c r="L2978"/>
      <c r="M2978"/>
      <c r="N2978" s="2">
        <v>41982</v>
      </c>
      <c r="O2978" s="21">
        <v>204.3699951171875</v>
      </c>
      <c r="P2978" s="21">
        <v>206.6000061035156</v>
      </c>
      <c r="Q2978" s="21">
        <v>203.91000366210935</v>
      </c>
      <c r="R2978" s="21">
        <v>206.47000122070313</v>
      </c>
      <c r="S2978">
        <v>125180100</v>
      </c>
      <c r="T2978" s="16">
        <f>(SP500_Data[[#This Row],[Close]]-R2979)/R2979</f>
        <v>-6.7760219367340373E-4</v>
      </c>
      <c r="U2978" s="21"/>
    </row>
    <row r="2979" spans="1:21" x14ac:dyDescent="0.25">
      <c r="A2979" s="2">
        <v>41981</v>
      </c>
      <c r="B2979" s="21">
        <v>48.259998321533203</v>
      </c>
      <c r="C2979" s="21">
        <v>48.349998474121094</v>
      </c>
      <c r="D2979" s="21">
        <v>47.450000762939453</v>
      </c>
      <c r="E2979" s="21">
        <v>47.700000762939453</v>
      </c>
      <c r="F2979" s="16">
        <f>(StockData[[#This Row],[Close]]-E2980)/E2980</f>
        <v>-1.4869835465372599E-2</v>
      </c>
      <c r="G2979" s="21">
        <v>26663100</v>
      </c>
      <c r="H2979" s="21">
        <f>IF(ISNUMBER(E2979),MAX($E$2:E2979),"")</f>
        <v>542.07000732421875</v>
      </c>
      <c r="I2979" s="21">
        <f>IF(AND(ISNUMBER(E2979),ISNUMBER(H2979)),E2979/H2979-1,"")</f>
        <v>-0.91200398450672904</v>
      </c>
      <c r="L2979"/>
      <c r="M2979"/>
      <c r="N2979" s="2">
        <v>41981</v>
      </c>
      <c r="O2979" s="21">
        <v>207.52000427246097</v>
      </c>
      <c r="P2979" s="21">
        <v>208.1199951171875</v>
      </c>
      <c r="Q2979" s="21">
        <v>205.92999267578125</v>
      </c>
      <c r="R2979" s="21">
        <v>206.61000061035156</v>
      </c>
      <c r="S2979">
        <v>108588200</v>
      </c>
      <c r="T2979" s="16">
        <f>(SP500_Data[[#This Row],[Close]]-R2980)/R2980</f>
        <v>-6.6826893733097957E-3</v>
      </c>
      <c r="U2979" s="21"/>
    </row>
    <row r="2980" spans="1:21" x14ac:dyDescent="0.25">
      <c r="A2980" s="2">
        <v>41978</v>
      </c>
      <c r="B2980" s="21">
        <v>48.819999694824219</v>
      </c>
      <c r="C2980" s="21">
        <v>48.970001220703125</v>
      </c>
      <c r="D2980" s="21">
        <v>48.380001068115234</v>
      </c>
      <c r="E2980" s="21">
        <v>48.419998168945313</v>
      </c>
      <c r="F2980" s="16">
        <f>(StockData[[#This Row],[Close]]-E2981)/E2981</f>
        <v>-8.5995491877639448E-3</v>
      </c>
      <c r="G2980" s="21">
        <v>27313400</v>
      </c>
      <c r="H2980" s="21">
        <f>IF(ISNUMBER(E2980),MAX($E$2:E2980),"")</f>
        <v>542.07000732421875</v>
      </c>
      <c r="I2980" s="21">
        <f>IF(AND(ISNUMBER(E2980),ISNUMBER(H2980)),E2980/H2980-1,"")</f>
        <v>-0.910675747570028</v>
      </c>
      <c r="L2980"/>
      <c r="M2980"/>
      <c r="N2980" s="2">
        <v>41978</v>
      </c>
      <c r="O2980" s="21">
        <v>207.8699951171875</v>
      </c>
      <c r="P2980" s="21">
        <v>208.47000122070313</v>
      </c>
      <c r="Q2980" s="21">
        <v>207.55000305175781</v>
      </c>
      <c r="R2980" s="21">
        <v>208</v>
      </c>
      <c r="S2980">
        <v>91025500</v>
      </c>
      <c r="T2980" s="16">
        <f>(SP500_Data[[#This Row],[Close]]-R2981)/R2981</f>
        <v>1.6372740628661118E-3</v>
      </c>
      <c r="U2980" s="21"/>
    </row>
    <row r="2981" spans="1:21" x14ac:dyDescent="0.25">
      <c r="A2981" s="2">
        <v>41977</v>
      </c>
      <c r="B2981" s="21">
        <v>48.389999389648438</v>
      </c>
      <c r="C2981" s="21">
        <v>49.060001373291016</v>
      </c>
      <c r="D2981" s="21">
        <v>48.200000762939453</v>
      </c>
      <c r="E2981" s="21">
        <v>48.840000152587891</v>
      </c>
      <c r="F2981" s="16">
        <f>(StockData[[#This Row],[Close]]-E2982)/E2982</f>
        <v>1.580695284088619E-2</v>
      </c>
      <c r="G2981" s="21">
        <v>30320400</v>
      </c>
      <c r="H2981" s="21">
        <f>IF(ISNUMBER(E2981),MAX($E$2:E2981),"")</f>
        <v>542.07000732421875</v>
      </c>
      <c r="I2981" s="21">
        <f>IF(AND(ISNUMBER(E2981),ISNUMBER(H2981)),E2981/H2981-1,"")</f>
        <v>-0.90990093623944757</v>
      </c>
      <c r="L2981"/>
      <c r="M2981"/>
      <c r="N2981" s="2">
        <v>41977</v>
      </c>
      <c r="O2981" s="21">
        <v>207.53999328613281</v>
      </c>
      <c r="P2981" s="21">
        <v>208.27000427246097</v>
      </c>
      <c r="Q2981" s="21">
        <v>206.69999694824219</v>
      </c>
      <c r="R2981" s="21">
        <v>207.66000366210935</v>
      </c>
      <c r="S2981">
        <v>91316600</v>
      </c>
      <c r="T2981" s="16">
        <f>(SP500_Data[[#This Row],[Close]]-R2982)/R2982</f>
        <v>-1.1063337736992808E-3</v>
      </c>
      <c r="U2981" s="21"/>
    </row>
    <row r="2982" spans="1:21" x14ac:dyDescent="0.25">
      <c r="A2982" s="2">
        <v>41976</v>
      </c>
      <c r="B2982" s="21">
        <v>48.439998626708984</v>
      </c>
      <c r="C2982" s="21">
        <v>48.5</v>
      </c>
      <c r="D2982" s="21">
        <v>47.810001373291016</v>
      </c>
      <c r="E2982" s="21">
        <v>48.080001831054688</v>
      </c>
      <c r="F2982" s="16">
        <f>(StockData[[#This Row],[Close]]-E2983)/E2983</f>
        <v>-7.8414622492167119E-3</v>
      </c>
      <c r="G2982" s="21">
        <v>23534800</v>
      </c>
      <c r="H2982" s="21">
        <f>IF(ISNUMBER(E2982),MAX($E$2:E2982),"")</f>
        <v>542.07000732421875</v>
      </c>
      <c r="I2982" s="21">
        <f>IF(AND(ISNUMBER(E2982),ISNUMBER(H2982)),E2982/H2982-1,"")</f>
        <v>-0.91130296607187589</v>
      </c>
      <c r="L2982"/>
      <c r="M2982"/>
      <c r="N2982" s="2">
        <v>41976</v>
      </c>
      <c r="O2982" s="21">
        <v>207.30000305175781</v>
      </c>
      <c r="P2982" s="21">
        <v>208.1499938964844</v>
      </c>
      <c r="Q2982" s="21">
        <v>207.1000061035156</v>
      </c>
      <c r="R2982" s="21">
        <v>207.88999938964844</v>
      </c>
      <c r="S2982">
        <v>68952000</v>
      </c>
      <c r="T2982" s="16">
        <f>(SP500_Data[[#This Row],[Close]]-R2983)/R2983</f>
        <v>3.8630695152096529E-3</v>
      </c>
      <c r="U2982" s="21"/>
    </row>
    <row r="2983" spans="1:21" x14ac:dyDescent="0.25">
      <c r="A2983" s="2">
        <v>41975</v>
      </c>
      <c r="B2983" s="21">
        <v>48.840000152587891</v>
      </c>
      <c r="C2983" s="21">
        <v>49.049999237060547</v>
      </c>
      <c r="D2983" s="21">
        <v>48.200000762939453</v>
      </c>
      <c r="E2983" s="21">
        <v>48.459999084472656</v>
      </c>
      <c r="F2983" s="16">
        <f>(StockData[[#This Row],[Close]]-E2984)/E2984</f>
        <v>-3.2908237541564864E-3</v>
      </c>
      <c r="G2983" s="21">
        <v>25773500</v>
      </c>
      <c r="H2983" s="21">
        <f>IF(ISNUMBER(E2983),MAX($E$2:E2983),"")</f>
        <v>542.07000732421875</v>
      </c>
      <c r="I2983" s="21">
        <f>IF(AND(ISNUMBER(E2983),ISNUMBER(H2983)),E2983/H2983-1,"")</f>
        <v>-0.91060195467430072</v>
      </c>
      <c r="L2983"/>
      <c r="M2983"/>
      <c r="N2983" s="2">
        <v>41975</v>
      </c>
      <c r="O2983" s="21">
        <v>205.80999755859375</v>
      </c>
      <c r="P2983" s="21">
        <v>207.33999633789065</v>
      </c>
      <c r="Q2983" s="21">
        <v>205.77999877929688</v>
      </c>
      <c r="R2983" s="21">
        <v>207.08999633789065</v>
      </c>
      <c r="S2983">
        <v>74507200</v>
      </c>
      <c r="T2983" s="16">
        <f>(SP500_Data[[#This Row],[Close]]-R2984)/R2984</f>
        <v>6.4638504401328513E-3</v>
      </c>
      <c r="U2983" s="21"/>
    </row>
    <row r="2984" spans="1:21" x14ac:dyDescent="0.25">
      <c r="A2984" s="2">
        <v>41974</v>
      </c>
      <c r="B2984" s="21">
        <v>47.880001068115234</v>
      </c>
      <c r="C2984" s="21">
        <v>48.779998779296875</v>
      </c>
      <c r="D2984" s="21">
        <v>47.709999084472656</v>
      </c>
      <c r="E2984" s="21">
        <v>48.619998931884766</v>
      </c>
      <c r="F2984" s="16">
        <f>(StockData[[#This Row],[Close]]-E2985)/E2985</f>
        <v>1.6942010778653812E-2</v>
      </c>
      <c r="G2984" s="21">
        <v>31191600</v>
      </c>
      <c r="H2984" s="21">
        <f>IF(ISNUMBER(E2984),MAX($E$2:E2984),"")</f>
        <v>542.07000732421875</v>
      </c>
      <c r="I2984" s="21">
        <f>IF(AND(ISNUMBER(E2984),ISNUMBER(H2984)),E2984/H2984-1,"")</f>
        <v>-0.91030679012866955</v>
      </c>
      <c r="L2984"/>
      <c r="M2984"/>
      <c r="N2984" s="2">
        <v>41974</v>
      </c>
      <c r="O2984" s="21">
        <v>206.3999938964844</v>
      </c>
      <c r="P2984" s="21">
        <v>206.53999328613281</v>
      </c>
      <c r="Q2984" s="21">
        <v>205.3800048828125</v>
      </c>
      <c r="R2984" s="21">
        <v>205.75999450683591</v>
      </c>
      <c r="S2984">
        <v>103968400</v>
      </c>
      <c r="T2984" s="16">
        <f>(SP500_Data[[#This Row],[Close]]-R2985)/R2985</f>
        <v>-6.949818835016614E-3</v>
      </c>
      <c r="U2984" s="21"/>
    </row>
    <row r="2985" spans="1:21" x14ac:dyDescent="0.25">
      <c r="A2985" s="2">
        <v>41971</v>
      </c>
      <c r="B2985" s="21">
        <v>47.950000762939453</v>
      </c>
      <c r="C2985" s="21">
        <v>48.200000762939453</v>
      </c>
      <c r="D2985" s="21">
        <v>47.610000610351563</v>
      </c>
      <c r="E2985" s="21">
        <v>47.810001373291016</v>
      </c>
      <c r="F2985" s="16">
        <f>(StockData[[#This Row],[Close]]-E2986)/E2986</f>
        <v>1.2565732626390706E-3</v>
      </c>
      <c r="G2985" s="21">
        <v>21534400</v>
      </c>
      <c r="H2985" s="21">
        <f>IF(ISNUMBER(E2985),MAX($E$2:E2985),"")</f>
        <v>542.07000732421875</v>
      </c>
      <c r="I2985" s="21">
        <f>IF(AND(ISNUMBER(E2985),ISNUMBER(H2985)),E2985/H2985-1,"")</f>
        <v>-0.91180105756211804</v>
      </c>
      <c r="L2985"/>
      <c r="M2985"/>
      <c r="N2985" s="2">
        <v>41971</v>
      </c>
      <c r="O2985" s="21">
        <v>207.49000549316409</v>
      </c>
      <c r="P2985" s="21">
        <v>207.8699951171875</v>
      </c>
      <c r="Q2985" s="21">
        <v>206.91000366210935</v>
      </c>
      <c r="R2985" s="21">
        <v>207.19999694824219</v>
      </c>
      <c r="S2985">
        <v>57890100</v>
      </c>
      <c r="T2985" s="16">
        <f>(SP500_Data[[#This Row],[Close]]-R2986)/R2986</f>
        <v>-2.1190639698498554E-3</v>
      </c>
      <c r="U2985" s="21"/>
    </row>
    <row r="2986" spans="1:21" x14ac:dyDescent="0.25">
      <c r="A2986" s="2">
        <v>41969</v>
      </c>
      <c r="B2986" s="21">
        <v>47.490001678466797</v>
      </c>
      <c r="C2986" s="21">
        <v>47.990001678466797</v>
      </c>
      <c r="D2986" s="21">
        <v>47.279998779296875</v>
      </c>
      <c r="E2986" s="21">
        <v>47.75</v>
      </c>
      <c r="F2986" s="16">
        <f>(StockData[[#This Row],[Close]]-E2987)/E2987</f>
        <v>5.8984363197100344E-3</v>
      </c>
      <c r="G2986" s="21">
        <v>27163600</v>
      </c>
      <c r="H2986" s="21">
        <f>IF(ISNUMBER(E2986),MAX($E$2:E2986),"")</f>
        <v>542.07000732421875</v>
      </c>
      <c r="I2986" s="21">
        <f>IF(AND(ISNUMBER(E2986),ISNUMBER(H2986)),E2986/H2986-1,"")</f>
        <v>-0.91191174690570898</v>
      </c>
      <c r="L2986"/>
      <c r="M2986"/>
      <c r="N2986" s="2">
        <v>41969</v>
      </c>
      <c r="O2986" s="21">
        <v>207.28999328613281</v>
      </c>
      <c r="P2986" s="21">
        <v>207.75999450683591</v>
      </c>
      <c r="Q2986" s="21">
        <v>207.02999877929688</v>
      </c>
      <c r="R2986" s="21">
        <v>207.63999938964844</v>
      </c>
      <c r="S2986">
        <v>62167800</v>
      </c>
      <c r="T2986" s="16">
        <f>(SP500_Data[[#This Row],[Close]]-R2987)/R2987</f>
        <v>2.5590207026940886E-3</v>
      </c>
      <c r="U2986" s="21"/>
    </row>
    <row r="2987" spans="1:21" x14ac:dyDescent="0.25">
      <c r="A2987" s="2">
        <v>41968</v>
      </c>
      <c r="B2987" s="21">
        <v>47.659999847412109</v>
      </c>
      <c r="C2987" s="21">
        <v>47.970001220703125</v>
      </c>
      <c r="D2987" s="21">
        <v>47.450000762939453</v>
      </c>
      <c r="E2987" s="21">
        <v>47.470001220703125</v>
      </c>
      <c r="F2987" s="16">
        <f>(StockData[[#This Row],[Close]]-E2988)/E2988</f>
        <v>-2.5215156860687723E-3</v>
      </c>
      <c r="G2987" s="21">
        <v>28008000</v>
      </c>
      <c r="H2987" s="21">
        <f>IF(ISNUMBER(E2987),MAX($E$2:E2987),"")</f>
        <v>542.07000732421875</v>
      </c>
      <c r="I2987" s="21">
        <f>IF(AND(ISNUMBER(E2987),ISNUMBER(H2987)),E2987/H2987-1,"")</f>
        <v>-0.91242828310124391</v>
      </c>
      <c r="L2987"/>
      <c r="M2987"/>
      <c r="N2987" s="2">
        <v>41968</v>
      </c>
      <c r="O2987" s="21">
        <v>207.53999328613281</v>
      </c>
      <c r="P2987" s="21">
        <v>207.78999328613281</v>
      </c>
      <c r="Q2987" s="21">
        <v>206.80000305175781</v>
      </c>
      <c r="R2987" s="21">
        <v>207.11000061035156</v>
      </c>
      <c r="S2987">
        <v>79108300</v>
      </c>
      <c r="T2987" s="16">
        <f>(SP500_Data[[#This Row],[Close]]-R2988)/R2988</f>
        <v>-7.2369922059126288E-4</v>
      </c>
      <c r="U2987" s="21"/>
    </row>
    <row r="2988" spans="1:21" x14ac:dyDescent="0.25">
      <c r="A2988" s="2">
        <v>41967</v>
      </c>
      <c r="B2988" s="21">
        <v>47.990001678466797</v>
      </c>
      <c r="C2988" s="21">
        <v>48</v>
      </c>
      <c r="D2988" s="21">
        <v>47.389999389648438</v>
      </c>
      <c r="E2988" s="21">
        <v>47.590000152587891</v>
      </c>
      <c r="F2988" s="16">
        <f>(StockData[[#This Row],[Close]]-E2989)/E2989</f>
        <v>-8.1283741844375146E-3</v>
      </c>
      <c r="G2988" s="21">
        <v>35434200</v>
      </c>
      <c r="H2988" s="21">
        <f>IF(ISNUMBER(E2988),MAX($E$2:E2988),"")</f>
        <v>542.07000732421875</v>
      </c>
      <c r="I2988" s="21">
        <f>IF(AND(ISNUMBER(E2988),ISNUMBER(H2988)),E2988/H2988-1,"")</f>
        <v>-0.91220691145134003</v>
      </c>
      <c r="L2988"/>
      <c r="M2988"/>
      <c r="N2988" s="2">
        <v>41967</v>
      </c>
      <c r="O2988" s="21">
        <v>207.16999816894531</v>
      </c>
      <c r="P2988" s="21">
        <v>207.38999938964844</v>
      </c>
      <c r="Q2988" s="21">
        <v>206.91000366210935</v>
      </c>
      <c r="R2988" s="21">
        <v>207.25999450683591</v>
      </c>
      <c r="S2988">
        <v>65880800</v>
      </c>
      <c r="T2988" s="16">
        <f>(SP500_Data[[#This Row],[Close]]-R2989)/R2989</f>
        <v>2.8062795220072777E-3</v>
      </c>
      <c r="U2988" s="21"/>
    </row>
    <row r="2989" spans="1:21" x14ac:dyDescent="0.25">
      <c r="A2989" s="2">
        <v>41964</v>
      </c>
      <c r="B2989" s="21">
        <v>49.020000457763672</v>
      </c>
      <c r="C2989" s="21">
        <v>49.049999237060547</v>
      </c>
      <c r="D2989" s="21">
        <v>47.569999694824219</v>
      </c>
      <c r="E2989" s="21">
        <v>47.979999542236328</v>
      </c>
      <c r="F2989" s="16">
        <f>(StockData[[#This Row],[Close]]-E2990)/E2990</f>
        <v>-1.4784419084671631E-2</v>
      </c>
      <c r="G2989" s="21">
        <v>42884800</v>
      </c>
      <c r="H2989" s="21">
        <f>IF(ISNUMBER(E2989),MAX($E$2:E2989),"")</f>
        <v>542.07000732421875</v>
      </c>
      <c r="I2989" s="21">
        <f>IF(AND(ISNUMBER(E2989),ISNUMBER(H2989)),E2989/H2989-1,"")</f>
        <v>-0.9114874483111941</v>
      </c>
      <c r="L2989"/>
      <c r="M2989"/>
      <c r="N2989" s="2">
        <v>41964</v>
      </c>
      <c r="O2989" s="21">
        <v>207.63999938964844</v>
      </c>
      <c r="P2989" s="21">
        <v>207.83999633789065</v>
      </c>
      <c r="Q2989" s="21">
        <v>205.97999572753903</v>
      </c>
      <c r="R2989" s="21">
        <v>206.67999267578125</v>
      </c>
      <c r="S2989">
        <v>142327300</v>
      </c>
      <c r="T2989" s="16">
        <f>(SP500_Data[[#This Row],[Close]]-R2990)/R2990</f>
        <v>5.3506704685727805E-3</v>
      </c>
      <c r="U2989" s="21"/>
    </row>
    <row r="2990" spans="1:21" x14ac:dyDescent="0.25">
      <c r="A2990" s="2">
        <v>41963</v>
      </c>
      <c r="B2990" s="21">
        <v>48</v>
      </c>
      <c r="C2990" s="21">
        <v>48.700000762939453</v>
      </c>
      <c r="D2990" s="21">
        <v>47.869998931884766</v>
      </c>
      <c r="E2990" s="21">
        <v>48.700000762939453</v>
      </c>
      <c r="F2990" s="16">
        <f>(StockData[[#This Row],[Close]]-E2991)/E2991</f>
        <v>9.9543660324554629E-3</v>
      </c>
      <c r="G2990" s="21">
        <v>21510600</v>
      </c>
      <c r="H2990" s="21">
        <f>IF(ISNUMBER(E2990),MAX($E$2:E2990),"")</f>
        <v>542.07000732421875</v>
      </c>
      <c r="I2990" s="21">
        <f>IF(AND(ISNUMBER(E2990),ISNUMBER(H2990)),E2990/H2990-1,"")</f>
        <v>-0.91015920433721509</v>
      </c>
      <c r="L2990"/>
      <c r="M2990"/>
      <c r="N2990" s="2">
        <v>41963</v>
      </c>
      <c r="O2990" s="21">
        <v>204.25999450683591</v>
      </c>
      <c r="P2990" s="21">
        <v>205.71000671386719</v>
      </c>
      <c r="Q2990" s="21">
        <v>204.17999267578125</v>
      </c>
      <c r="R2990" s="21">
        <v>205.58000183105469</v>
      </c>
      <c r="S2990">
        <v>72840300</v>
      </c>
      <c r="T2990" s="16">
        <f>(SP500_Data[[#This Row],[Close]]-R2991)/R2991</f>
        <v>1.7542179524909032E-3</v>
      </c>
      <c r="U2990" s="21"/>
    </row>
    <row r="2991" spans="1:21" x14ac:dyDescent="0.25">
      <c r="A2991" s="2">
        <v>41962</v>
      </c>
      <c r="B2991" s="21">
        <v>48.659999847412109</v>
      </c>
      <c r="C2991" s="21">
        <v>48.75</v>
      </c>
      <c r="D2991" s="21">
        <v>47.930000305175781</v>
      </c>
      <c r="E2991" s="21">
        <v>48.220001220703125</v>
      </c>
      <c r="F2991" s="16">
        <f>(StockData[[#This Row],[Close]]-E2992)/E2992</f>
        <v>-1.0668864174319606E-2</v>
      </c>
      <c r="G2991" s="21">
        <v>26177500</v>
      </c>
      <c r="H2991" s="21">
        <f>IF(ISNUMBER(E2991),MAX($E$2:E2991),"")</f>
        <v>542.07000732421875</v>
      </c>
      <c r="I2991" s="21">
        <f>IF(AND(ISNUMBER(E2991),ISNUMBER(H2991)),E2991/H2991-1,"")</f>
        <v>-0.91104469797410847</v>
      </c>
      <c r="L2991"/>
      <c r="M2991"/>
      <c r="N2991" s="2">
        <v>41962</v>
      </c>
      <c r="O2991" s="21">
        <v>205.30999755859375</v>
      </c>
      <c r="P2991" s="21">
        <v>205.55000305175781</v>
      </c>
      <c r="Q2991" s="21">
        <v>204.30000305175781</v>
      </c>
      <c r="R2991" s="21">
        <v>205.22000122070313</v>
      </c>
      <c r="S2991">
        <v>82373000</v>
      </c>
      <c r="T2991" s="16">
        <f>(SP500_Data[[#This Row],[Close]]-R2992)/R2992</f>
        <v>-1.6054576801518828E-3</v>
      </c>
      <c r="U2991" s="21"/>
    </row>
    <row r="2992" spans="1:21" x14ac:dyDescent="0.25">
      <c r="A2992" s="2">
        <v>41961</v>
      </c>
      <c r="B2992" s="21">
        <v>49.130001068115234</v>
      </c>
      <c r="C2992" s="21">
        <v>49.330001831054688</v>
      </c>
      <c r="D2992" s="21">
        <v>48.700000762939453</v>
      </c>
      <c r="E2992" s="21">
        <v>48.740001678466797</v>
      </c>
      <c r="F2992" s="16">
        <f>(StockData[[#This Row],[Close]]-E2993)/E2993</f>
        <v>-1.4557165777059093E-2</v>
      </c>
      <c r="G2992" s="21">
        <v>23995500</v>
      </c>
      <c r="H2992" s="21">
        <f>IF(ISNUMBER(E2992),MAX($E$2:E2992),"")</f>
        <v>542.07000732421875</v>
      </c>
      <c r="I2992" s="21">
        <f>IF(AND(ISNUMBER(E2992),ISNUMBER(H2992)),E2992/H2992-1,"")</f>
        <v>-0.9100854114414878</v>
      </c>
      <c r="L2992"/>
      <c r="M2992"/>
      <c r="N2992" s="2">
        <v>41961</v>
      </c>
      <c r="O2992" s="21">
        <v>204.44000244140625</v>
      </c>
      <c r="P2992" s="21">
        <v>205.91999816894531</v>
      </c>
      <c r="Q2992" s="21">
        <v>204.44000244140625</v>
      </c>
      <c r="R2992" s="21">
        <v>205.55000305175781</v>
      </c>
      <c r="S2992">
        <v>76068100</v>
      </c>
      <c r="T2992" s="16">
        <f>(SP500_Data[[#This Row],[Close]]-R2993)/R2993</f>
        <v>5.7738805243582152E-3</v>
      </c>
      <c r="U2992" s="21"/>
    </row>
    <row r="2993" spans="1:21" x14ac:dyDescent="0.25">
      <c r="A2993" s="2">
        <v>41960</v>
      </c>
      <c r="B2993" s="21">
        <v>49.409999847412109</v>
      </c>
      <c r="C2993" s="21">
        <v>49.709999084472656</v>
      </c>
      <c r="D2993" s="21">
        <v>49.139999389648438</v>
      </c>
      <c r="E2993" s="21">
        <v>49.459999084472656</v>
      </c>
      <c r="F2993" s="16">
        <f>(StockData[[#This Row],[Close]]-E2994)/E2994</f>
        <v>-2.4203860861269052E-3</v>
      </c>
      <c r="G2993" s="21">
        <v>30318600</v>
      </c>
      <c r="H2993" s="21">
        <f>IF(ISNUMBER(E2993),MAX($E$2:E2993),"")</f>
        <v>542.07000732421875</v>
      </c>
      <c r="I2993" s="21">
        <f>IF(AND(ISNUMBER(E2993),ISNUMBER(H2993)),E2993/H2993-1,"")</f>
        <v>-0.90875717450478677</v>
      </c>
      <c r="L2993"/>
      <c r="M2993"/>
      <c r="N2993" s="2">
        <v>41960</v>
      </c>
      <c r="O2993" s="21">
        <v>203.8500061035156</v>
      </c>
      <c r="P2993" s="21">
        <v>204.58000183105469</v>
      </c>
      <c r="Q2993" s="21">
        <v>203.6499938964844</v>
      </c>
      <c r="R2993" s="21">
        <v>204.3699951171875</v>
      </c>
      <c r="S2993">
        <v>80441000</v>
      </c>
      <c r="T2993" s="16">
        <f>(SP500_Data[[#This Row],[Close]]-R2994)/R2994</f>
        <v>6.3645525130853872E-4</v>
      </c>
      <c r="U2993" s="21"/>
    </row>
    <row r="2994" spans="1:21" x14ac:dyDescent="0.25">
      <c r="A2994" s="2">
        <v>41957</v>
      </c>
      <c r="B2994" s="21">
        <v>49.740001678466797</v>
      </c>
      <c r="C2994" s="21">
        <v>50.049999237060547</v>
      </c>
      <c r="D2994" s="21">
        <v>49.389999389648438</v>
      </c>
      <c r="E2994" s="21">
        <v>49.580001831054688</v>
      </c>
      <c r="F2994" s="16">
        <f>(StockData[[#This Row],[Close]]-E2995)/E2995</f>
        <v>-6.0469217754082209E-4</v>
      </c>
      <c r="G2994" s="21">
        <v>29081700</v>
      </c>
      <c r="H2994" s="21">
        <f>IF(ISNUMBER(E2994),MAX($E$2:E2994),"")</f>
        <v>542.07000732421875</v>
      </c>
      <c r="I2994" s="21">
        <f>IF(AND(ISNUMBER(E2994),ISNUMBER(H2994)),E2994/H2994-1,"")</f>
        <v>-0.90853579581760502</v>
      </c>
      <c r="L2994"/>
      <c r="M2994"/>
      <c r="N2994" s="2">
        <v>41957</v>
      </c>
      <c r="O2994" s="21">
        <v>204.1000061035156</v>
      </c>
      <c r="P2994" s="21">
        <v>204.49000549316409</v>
      </c>
      <c r="Q2994" s="21">
        <v>203.72000122070313</v>
      </c>
      <c r="R2994" s="21">
        <v>204.24000549316409</v>
      </c>
      <c r="S2994">
        <v>80417500</v>
      </c>
      <c r="T2994" s="16">
        <f>(SP500_Data[[#This Row],[Close]]-R2995)/R2995</f>
        <v>2.4488491679307191E-4</v>
      </c>
      <c r="U2994" s="21"/>
    </row>
    <row r="2995" spans="1:21" x14ac:dyDescent="0.25">
      <c r="A2995" s="2">
        <v>41956</v>
      </c>
      <c r="B2995" s="21">
        <v>48.810001373291016</v>
      </c>
      <c r="C2995" s="21">
        <v>49.650001525878906</v>
      </c>
      <c r="D2995" s="21">
        <v>48.709999084472656</v>
      </c>
      <c r="E2995" s="21">
        <v>49.610000610351563</v>
      </c>
      <c r="F2995" s="16">
        <f>(StockData[[#This Row],[Close]]-E2996)/E2996</f>
        <v>1.7015208114497853E-2</v>
      </c>
      <c r="G2995" s="21">
        <v>26210400</v>
      </c>
      <c r="H2995" s="21">
        <f>IF(ISNUMBER(E2995),MAX($E$2:E2995),"")</f>
        <v>542.07000732421875</v>
      </c>
      <c r="I2995" s="21">
        <f>IF(AND(ISNUMBER(E2995),ISNUMBER(H2995)),E2995/H2995-1,"")</f>
        <v>-0.90848045466444849</v>
      </c>
      <c r="L2995"/>
      <c r="M2995"/>
      <c r="N2995" s="2">
        <v>41956</v>
      </c>
      <c r="O2995" s="21">
        <v>204.16000366210935</v>
      </c>
      <c r="P2995" s="21">
        <v>204.83000183105469</v>
      </c>
      <c r="Q2995" s="21">
        <v>203.21000671386719</v>
      </c>
      <c r="R2995" s="21">
        <v>204.19000244140625</v>
      </c>
      <c r="S2995">
        <v>85357900</v>
      </c>
      <c r="T2995" s="16">
        <f>(SP500_Data[[#This Row],[Close]]-R2996)/R2996</f>
        <v>1.1276511079043082E-3</v>
      </c>
      <c r="U2995" s="21"/>
    </row>
    <row r="2996" spans="1:21" x14ac:dyDescent="0.25">
      <c r="A2996" s="2">
        <v>41955</v>
      </c>
      <c r="B2996" s="21">
        <v>48.560001373291016</v>
      </c>
      <c r="C2996" s="21">
        <v>48.919998168945313</v>
      </c>
      <c r="D2996" s="21">
        <v>48.520000457763672</v>
      </c>
      <c r="E2996" s="21">
        <v>48.779998779296875</v>
      </c>
      <c r="F2996" s="16">
        <f>(StockData[[#This Row],[Close]]-E2997)/E2997</f>
        <v>-1.8416237887243104E-3</v>
      </c>
      <c r="G2996" s="21">
        <v>22722100</v>
      </c>
      <c r="H2996" s="21">
        <f>IF(ISNUMBER(E2996),MAX($E$2:E2996),"")</f>
        <v>542.07000732421875</v>
      </c>
      <c r="I2996" s="21">
        <f>IF(AND(ISNUMBER(E2996),ISNUMBER(H2996)),E2996/H2996-1,"")</f>
        <v>-0.9100116255830385</v>
      </c>
      <c r="L2996"/>
      <c r="M2996"/>
      <c r="N2996" s="2">
        <v>41955</v>
      </c>
      <c r="O2996" s="21">
        <v>203.3500061035156</v>
      </c>
      <c r="P2996" s="21">
        <v>204.24000549316409</v>
      </c>
      <c r="Q2996" s="21">
        <v>203.30999755859375</v>
      </c>
      <c r="R2996" s="21">
        <v>203.96000671386719</v>
      </c>
      <c r="S2996">
        <v>90120300</v>
      </c>
      <c r="T2996" s="16">
        <f>(SP500_Data[[#This Row],[Close]]-R2997)/R2997</f>
        <v>-1.0774119394909552E-3</v>
      </c>
      <c r="U2996" s="21"/>
    </row>
    <row r="2997" spans="1:21" x14ac:dyDescent="0.25">
      <c r="A2997" s="2">
        <v>41954</v>
      </c>
      <c r="B2997" s="21">
        <v>48.849998474121094</v>
      </c>
      <c r="C2997" s="21">
        <v>48.950000762939453</v>
      </c>
      <c r="D2997" s="21">
        <v>48.650001525878906</v>
      </c>
      <c r="E2997" s="21">
        <v>48.869998931884766</v>
      </c>
      <c r="F2997" s="16">
        <f>(StockData[[#This Row],[Close]]-E2998)/E2998</f>
        <v>-4.0909098002375115E-4</v>
      </c>
      <c r="G2997" s="21">
        <v>23445200</v>
      </c>
      <c r="H2997" s="21">
        <f>IF(ISNUMBER(E2997),MAX($E$2:E2997),"")</f>
        <v>542.07000732421875</v>
      </c>
      <c r="I2997" s="21">
        <f>IF(AND(ISNUMBER(E2997),ISNUMBER(H2997)),E2997/H2997-1,"")</f>
        <v>-0.90984559508629115</v>
      </c>
      <c r="L2997"/>
      <c r="M2997"/>
      <c r="N2997" s="2">
        <v>41954</v>
      </c>
      <c r="O2997" s="21">
        <v>204.05999755859375</v>
      </c>
      <c r="P2997" s="21">
        <v>204.30999755859375</v>
      </c>
      <c r="Q2997" s="21">
        <v>203.6499938964844</v>
      </c>
      <c r="R2997" s="21">
        <v>204.17999267578125</v>
      </c>
      <c r="S2997">
        <v>54499400</v>
      </c>
      <c r="T2997" s="16">
        <f>(SP500_Data[[#This Row],[Close]]-R2998)/R2998</f>
        <v>9.804733426377586E-4</v>
      </c>
      <c r="U2997" s="21"/>
    </row>
    <row r="2998" spans="1:21" x14ac:dyDescent="0.25">
      <c r="A2998" s="2">
        <v>41953</v>
      </c>
      <c r="B2998" s="21">
        <v>48.650001525878906</v>
      </c>
      <c r="C2998" s="21">
        <v>49.150001525878906</v>
      </c>
      <c r="D2998" s="21">
        <v>48.549999237060547</v>
      </c>
      <c r="E2998" s="21">
        <v>48.889999389648438</v>
      </c>
      <c r="F2998" s="16">
        <f>(StockData[[#This Row],[Close]]-E2999)/E2999</f>
        <v>4.3138677723124135E-3</v>
      </c>
      <c r="G2998" s="21">
        <v>36370100</v>
      </c>
      <c r="H2998" s="21">
        <f>IF(ISNUMBER(E2998),MAX($E$2:E2998),"")</f>
        <v>542.07000732421875</v>
      </c>
      <c r="I2998" s="21">
        <f>IF(AND(ISNUMBER(E2998),ISNUMBER(H2998)),E2998/H2998-1,"")</f>
        <v>-0.9098086986384275</v>
      </c>
      <c r="L2998"/>
      <c r="M2998"/>
      <c r="N2998" s="2">
        <v>41953</v>
      </c>
      <c r="O2998" s="21">
        <v>203.3800048828125</v>
      </c>
      <c r="P2998" s="21">
        <v>204.03999328613281</v>
      </c>
      <c r="Q2998" s="21">
        <v>203.1300048828125</v>
      </c>
      <c r="R2998" s="21">
        <v>203.97999572753903</v>
      </c>
      <c r="S2998">
        <v>66319000</v>
      </c>
      <c r="T2998" s="16">
        <f>(SP500_Data[[#This Row],[Close]]-R2999)/R2999</f>
        <v>3.1474348439787117E-3</v>
      </c>
      <c r="U2998" s="21"/>
    </row>
    <row r="2999" spans="1:21" x14ac:dyDescent="0.25">
      <c r="A2999" s="2">
        <v>41950</v>
      </c>
      <c r="B2999" s="21">
        <v>48.919998168945313</v>
      </c>
      <c r="C2999" s="21">
        <v>48.919998168945313</v>
      </c>
      <c r="D2999" s="21">
        <v>48.290000915527344</v>
      </c>
      <c r="E2999" s="21">
        <v>48.680000305175781</v>
      </c>
      <c r="F2999" s="16">
        <f>(StockData[[#This Row],[Close]]-E3000)/E3000</f>
        <v>-4.1068701130066843E-4</v>
      </c>
      <c r="G2999" s="21">
        <v>28000600</v>
      </c>
      <c r="H2999" s="21">
        <f>IF(ISNUMBER(E2999),MAX($E$2:E2999),"")</f>
        <v>542.07000732421875</v>
      </c>
      <c r="I2999" s="21">
        <f>IF(AND(ISNUMBER(E2999),ISNUMBER(H2999)),E2999/H2999-1,"")</f>
        <v>-0.91019610078507873</v>
      </c>
      <c r="L2999"/>
      <c r="M2999"/>
      <c r="N2999" s="2">
        <v>41950</v>
      </c>
      <c r="O2999" s="21">
        <v>203.16999816894531</v>
      </c>
      <c r="P2999" s="21">
        <v>203.6000061035156</v>
      </c>
      <c r="Q2999" s="21">
        <v>202.61000061035156</v>
      </c>
      <c r="R2999" s="21">
        <v>203.33999633789065</v>
      </c>
      <c r="S2999">
        <v>89540000</v>
      </c>
      <c r="T2999" s="16">
        <f>(SP500_Data[[#This Row],[Close]]-R3000)/R3000</f>
        <v>9.3528155114327115E-4</v>
      </c>
      <c r="U2999" s="21"/>
    </row>
    <row r="3000" spans="1:21" x14ac:dyDescent="0.25">
      <c r="A3000" s="2">
        <v>41949</v>
      </c>
      <c r="B3000" s="21">
        <v>47.860000610351563</v>
      </c>
      <c r="C3000" s="21">
        <v>48.860000610351563</v>
      </c>
      <c r="D3000" s="21">
        <v>47.790000915527344</v>
      </c>
      <c r="E3000" s="21">
        <v>48.700000762939453</v>
      </c>
      <c r="F3000" s="16">
        <f>(StockData[[#This Row],[Close]]-E3001)/E3001</f>
        <v>1.7551193938058755E-2</v>
      </c>
      <c r="G3000" s="21">
        <v>33037800</v>
      </c>
      <c r="H3000" s="21">
        <f>IF(ISNUMBER(E3000),MAX($E$2:E3000),"")</f>
        <v>542.07000732421875</v>
      </c>
      <c r="I3000" s="21">
        <f>IF(AND(ISNUMBER(E3000),ISNUMBER(H3000)),E3000/H3000-1,"")</f>
        <v>-0.91015920433721509</v>
      </c>
      <c r="L3000"/>
      <c r="M3000"/>
      <c r="N3000" s="2">
        <v>41949</v>
      </c>
      <c r="O3000" s="21">
        <v>202.38999938964844</v>
      </c>
      <c r="P3000" s="21">
        <v>203.25999450683591</v>
      </c>
      <c r="Q3000" s="21">
        <v>201.63999938964844</v>
      </c>
      <c r="R3000" s="21">
        <v>203.1499938964844</v>
      </c>
      <c r="S3000">
        <v>107089000</v>
      </c>
      <c r="T3000" s="16">
        <f>(SP500_Data[[#This Row],[Close]]-R3001)/R3001</f>
        <v>4.0031509995736222E-3</v>
      </c>
      <c r="U3000" s="21"/>
    </row>
    <row r="3001" spans="1:21" x14ac:dyDescent="0.25">
      <c r="A3001" s="2">
        <v>41948</v>
      </c>
      <c r="B3001" s="21">
        <v>47.799999237060547</v>
      </c>
      <c r="C3001" s="21">
        <v>47.900001525878906</v>
      </c>
      <c r="D3001" s="21">
        <v>47.259998321533203</v>
      </c>
      <c r="E3001" s="21">
        <v>47.860000610351563</v>
      </c>
      <c r="F3001" s="16">
        <f>(StockData[[#This Row],[Close]]-E3002)/E3002</f>
        <v>6.0962984525496401E-3</v>
      </c>
      <c r="G3001" s="21">
        <v>22449600</v>
      </c>
      <c r="H3001" s="21">
        <f>IF(ISNUMBER(E3001),MAX($E$2:E3001),"")</f>
        <v>542.07000732421875</v>
      </c>
      <c r="I3001" s="21">
        <f>IF(AND(ISNUMBER(E3001),ISNUMBER(H3001)),E3001/H3001-1,"")</f>
        <v>-0.91170881996109787</v>
      </c>
      <c r="L3001"/>
      <c r="M3001"/>
      <c r="N3001" s="2">
        <v>41948</v>
      </c>
      <c r="O3001" s="21">
        <v>202.53999328613281</v>
      </c>
      <c r="P3001" s="21">
        <v>202.58999633789065</v>
      </c>
      <c r="Q3001" s="21">
        <v>201.44999694824219</v>
      </c>
      <c r="R3001" s="21">
        <v>202.33999633789065</v>
      </c>
      <c r="S3001">
        <v>91709000</v>
      </c>
      <c r="T3001" s="16">
        <f>(SP500_Data[[#This Row],[Close]]-R3002)/R3002</f>
        <v>6.3161534162779831E-3</v>
      </c>
      <c r="U3001" s="21"/>
    </row>
    <row r="3002" spans="1:21" x14ac:dyDescent="0.25">
      <c r="A3002" s="2">
        <v>41947</v>
      </c>
      <c r="B3002" s="21">
        <v>47.299999237060547</v>
      </c>
      <c r="C3002" s="21">
        <v>47.729999542236328</v>
      </c>
      <c r="D3002" s="21">
        <v>47.25</v>
      </c>
      <c r="E3002" s="21">
        <v>47.569999694824219</v>
      </c>
      <c r="F3002" s="16">
        <f>(StockData[[#This Row],[Close]]-E3003)/E3003</f>
        <v>2.7403261357187951E-3</v>
      </c>
      <c r="G3002" s="21">
        <v>21530800</v>
      </c>
      <c r="H3002" s="21">
        <f>IF(ISNUMBER(E3002),MAX($E$2:E3002),"")</f>
        <v>542.07000732421875</v>
      </c>
      <c r="I3002" s="21">
        <f>IF(AND(ISNUMBER(E3002),ISNUMBER(H3002)),E3002/H3002-1,"")</f>
        <v>-0.91224380789920367</v>
      </c>
      <c r="L3002"/>
      <c r="M3002"/>
      <c r="N3002" s="2">
        <v>41947</v>
      </c>
      <c r="O3002" s="21">
        <v>201.22999572753903</v>
      </c>
      <c r="P3002" s="21">
        <v>201.6000061035156</v>
      </c>
      <c r="Q3002" s="21">
        <v>200.05999755859375</v>
      </c>
      <c r="R3002" s="21">
        <v>201.07000732421875</v>
      </c>
      <c r="S3002">
        <v>93343000</v>
      </c>
      <c r="T3002" s="16">
        <f>(SP500_Data[[#This Row],[Close]]-R3003)/R3003</f>
        <v>-3.4692815255976906E-3</v>
      </c>
      <c r="U3002" s="21"/>
    </row>
    <row r="3003" spans="1:21" x14ac:dyDescent="0.25">
      <c r="A3003" s="2">
        <v>41946</v>
      </c>
      <c r="B3003" s="21">
        <v>46.889999389648438</v>
      </c>
      <c r="C3003" s="21">
        <v>47.459999084472656</v>
      </c>
      <c r="D3003" s="21">
        <v>46.729999542236328</v>
      </c>
      <c r="E3003" s="21">
        <v>47.439998626708984</v>
      </c>
      <c r="F3003" s="16">
        <f>(StockData[[#This Row],[Close]]-E3004)/E3004</f>
        <v>1.043658904807339E-2</v>
      </c>
      <c r="G3003" s="21">
        <v>23130400</v>
      </c>
      <c r="H3003" s="21">
        <f>IF(ISNUMBER(E3003),MAX($E$2:E3003),"")</f>
        <v>542.07000732421875</v>
      </c>
      <c r="I3003" s="21">
        <f>IF(AND(ISNUMBER(E3003),ISNUMBER(H3003)),E3003/H3003-1,"")</f>
        <v>-0.91248363129167831</v>
      </c>
      <c r="L3003"/>
      <c r="M3003"/>
      <c r="N3003" s="2">
        <v>41946</v>
      </c>
      <c r="O3003" s="21">
        <v>201.91999816894531</v>
      </c>
      <c r="P3003" s="21">
        <v>202.44999694824219</v>
      </c>
      <c r="Q3003" s="21">
        <v>201.30999755859375</v>
      </c>
      <c r="R3003" s="21">
        <v>201.77000427246097</v>
      </c>
      <c r="S3003">
        <v>93600000</v>
      </c>
      <c r="T3003" s="16">
        <f>(SP500_Data[[#This Row],[Close]]-R3004)/R3004</f>
        <v>5.4547559433714213E-4</v>
      </c>
      <c r="U3003" s="21"/>
    </row>
    <row r="3004" spans="1:21" x14ac:dyDescent="0.25">
      <c r="A3004" s="2">
        <v>41943</v>
      </c>
      <c r="B3004" s="21">
        <v>46.939998626708984</v>
      </c>
      <c r="C3004" s="21">
        <v>46.970001220703125</v>
      </c>
      <c r="D3004" s="21">
        <v>46.479999542236328</v>
      </c>
      <c r="E3004" s="21">
        <v>46.950000762939453</v>
      </c>
      <c r="F3004" s="16">
        <f>(StockData[[#This Row],[Close]]-E3005)/E3005</f>
        <v>1.9544007400429979E-2</v>
      </c>
      <c r="G3004" s="21">
        <v>35849700</v>
      </c>
      <c r="H3004" s="21">
        <f>IF(ISNUMBER(E3004),MAX($E$2:E3004),"")</f>
        <v>542.07000732421875</v>
      </c>
      <c r="I3004" s="21">
        <f>IF(AND(ISNUMBER(E3004),ISNUMBER(H3004)),E3004/H3004-1,"")</f>
        <v>-0.91338756963386447</v>
      </c>
      <c r="L3004"/>
      <c r="M3004"/>
      <c r="N3004" s="2">
        <v>41943</v>
      </c>
      <c r="O3004" s="21">
        <v>201.77999877929688</v>
      </c>
      <c r="P3004" s="21">
        <v>201.82000732421875</v>
      </c>
      <c r="Q3004" s="21">
        <v>200.77000427246097</v>
      </c>
      <c r="R3004" s="21">
        <v>201.66000366210935</v>
      </c>
      <c r="S3004">
        <v>146903000</v>
      </c>
      <c r="T3004" s="16">
        <f>(SP500_Data[[#This Row],[Close]]-R3005)/R3005</f>
        <v>1.1435443492124185E-2</v>
      </c>
      <c r="U3004" s="21"/>
    </row>
    <row r="3005" spans="1:21" x14ac:dyDescent="0.25">
      <c r="A3005" s="2">
        <v>41942</v>
      </c>
      <c r="B3005" s="21">
        <v>46.319999694824219</v>
      </c>
      <c r="C3005" s="21">
        <v>46.319999694824219</v>
      </c>
      <c r="D3005" s="21">
        <v>45.770000457763672</v>
      </c>
      <c r="E3005" s="21">
        <v>46.049999237060547</v>
      </c>
      <c r="F3005" s="16">
        <f>(StockData[[#This Row],[Close]]-E3006)/E3006</f>
        <v>-1.2226505960607809E-2</v>
      </c>
      <c r="G3005" s="21">
        <v>30073900</v>
      </c>
      <c r="H3005" s="21">
        <f>IF(ISNUMBER(E3005),MAX($E$2:E3005),"")</f>
        <v>542.07000732421875</v>
      </c>
      <c r="I3005" s="21">
        <f>IF(AND(ISNUMBER(E3005),ISNUMBER(H3005)),E3005/H3005-1,"")</f>
        <v>-0.91504787460133818</v>
      </c>
      <c r="L3005"/>
      <c r="M3005"/>
      <c r="N3005" s="2">
        <v>41942</v>
      </c>
      <c r="O3005" s="21">
        <v>197.58000183105469</v>
      </c>
      <c r="P3005" s="21">
        <v>199.94999694824219</v>
      </c>
      <c r="Q3005" s="21">
        <v>197.3999938964844</v>
      </c>
      <c r="R3005" s="21">
        <v>199.3800048828125</v>
      </c>
      <c r="S3005">
        <v>113330000</v>
      </c>
      <c r="T3005" s="16">
        <f>(SP500_Data[[#This Row],[Close]]-R3006)/R3006</f>
        <v>6.410601527172868E-3</v>
      </c>
      <c r="U3005" s="21"/>
    </row>
    <row r="3006" spans="1:21" x14ac:dyDescent="0.25">
      <c r="A3006" s="2">
        <v>41941</v>
      </c>
      <c r="B3006" s="21">
        <v>46.439998626708984</v>
      </c>
      <c r="C3006" s="21">
        <v>46.700000762939453</v>
      </c>
      <c r="D3006" s="21">
        <v>46.340000152587891</v>
      </c>
      <c r="E3006" s="21">
        <v>46.619998931884766</v>
      </c>
      <c r="F3006" s="16">
        <f>(StockData[[#This Row],[Close]]-E3007)/E3007</f>
        <v>2.7962410996896303E-3</v>
      </c>
      <c r="G3006" s="21">
        <v>30276100</v>
      </c>
      <c r="H3006" s="21">
        <f>IF(ISNUMBER(E3006),MAX($E$2:E3006),"")</f>
        <v>542.07000732421875</v>
      </c>
      <c r="I3006" s="21">
        <f>IF(AND(ISNUMBER(E3006),ISNUMBER(H3006)),E3006/H3006-1,"")</f>
        <v>-0.91399635046769745</v>
      </c>
      <c r="L3006"/>
      <c r="M3006"/>
      <c r="N3006" s="2">
        <v>41941</v>
      </c>
      <c r="O3006" s="21">
        <v>198.55000305175781</v>
      </c>
      <c r="P3006" s="21">
        <v>199.1199951171875</v>
      </c>
      <c r="Q3006" s="21">
        <v>196.80000305175781</v>
      </c>
      <c r="R3006" s="21">
        <v>198.11000061035156</v>
      </c>
      <c r="S3006">
        <v>142557000</v>
      </c>
      <c r="T3006" s="16">
        <f>(SP500_Data[[#This Row],[Close]]-R3007)/R3007</f>
        <v>-1.512035916640004E-3</v>
      </c>
      <c r="U3006" s="21"/>
    </row>
    <row r="3007" spans="1:21" x14ac:dyDescent="0.25">
      <c r="A3007" s="2">
        <v>41940</v>
      </c>
      <c r="B3007" s="21">
        <v>45.860000610351563</v>
      </c>
      <c r="C3007" s="21">
        <v>46.5</v>
      </c>
      <c r="D3007" s="21">
        <v>45.770000457763672</v>
      </c>
      <c r="E3007" s="21">
        <v>46.490001678466797</v>
      </c>
      <c r="F3007" s="16">
        <f>(StockData[[#This Row],[Close]]-E3008)/E3008</f>
        <v>1.2633453125297308E-2</v>
      </c>
      <c r="G3007" s="21">
        <v>29049800</v>
      </c>
      <c r="H3007" s="21">
        <f>IF(ISNUMBER(E3007),MAX($E$2:E3007),"")</f>
        <v>542.07000732421875</v>
      </c>
      <c r="I3007" s="21">
        <f>IF(AND(ISNUMBER(E3007),ISNUMBER(H3007)),E3007/H3007-1,"")</f>
        <v>-0.91423616682289421</v>
      </c>
      <c r="L3007"/>
      <c r="M3007"/>
      <c r="N3007" s="2">
        <v>41940</v>
      </c>
      <c r="O3007" s="21">
        <v>196.82000732421875</v>
      </c>
      <c r="P3007" s="21">
        <v>198.41999816894531</v>
      </c>
      <c r="Q3007" s="21">
        <v>196.72999572753903</v>
      </c>
      <c r="R3007" s="21">
        <v>198.41000366210935</v>
      </c>
      <c r="S3007">
        <v>106736000</v>
      </c>
      <c r="T3007" s="16">
        <f>(SP500_Data[[#This Row],[Close]]-R3008)/R3008</f>
        <v>1.1470228170854253E-2</v>
      </c>
      <c r="U3007" s="21"/>
    </row>
    <row r="3008" spans="1:21" x14ac:dyDescent="0.25">
      <c r="A3008" s="2">
        <v>41939</v>
      </c>
      <c r="B3008" s="21">
        <v>45.709999084472656</v>
      </c>
      <c r="C3008" s="21">
        <v>46.099998474121094</v>
      </c>
      <c r="D3008" s="21">
        <v>45.709999084472656</v>
      </c>
      <c r="E3008" s="21">
        <v>45.909999847412109</v>
      </c>
      <c r="F3008" s="16">
        <f>(StockData[[#This Row],[Close]]-E3009)/E3009</f>
        <v>-4.7691570693500036E-3</v>
      </c>
      <c r="G3008" s="21">
        <v>30371300</v>
      </c>
      <c r="H3008" s="21">
        <f>IF(ISNUMBER(E3008),MAX($E$2:E3008),"")</f>
        <v>542.07000732421875</v>
      </c>
      <c r="I3008" s="21">
        <f>IF(AND(ISNUMBER(E3008),ISNUMBER(H3008)),E3008/H3008-1,"")</f>
        <v>-0.91530614269910571</v>
      </c>
      <c r="L3008"/>
      <c r="M3008"/>
      <c r="N3008" s="2">
        <v>41939</v>
      </c>
      <c r="O3008" s="21">
        <v>195.72999572753903</v>
      </c>
      <c r="P3008" s="21">
        <v>196.44999694824219</v>
      </c>
      <c r="Q3008" s="21">
        <v>195.02999877929688</v>
      </c>
      <c r="R3008" s="21">
        <v>196.16000366210935</v>
      </c>
      <c r="S3008">
        <v>82954000</v>
      </c>
      <c r="T3008" s="16">
        <f>(SP500_Data[[#This Row],[Close]]-R3009)/R3009</f>
        <v>-1.3744795791828771E-3</v>
      </c>
      <c r="U3008" s="21"/>
    </row>
    <row r="3009" spans="1:21" x14ac:dyDescent="0.25">
      <c r="A3009" s="2">
        <v>41936</v>
      </c>
      <c r="B3009" s="21">
        <v>46.830001831054688</v>
      </c>
      <c r="C3009" s="21">
        <v>46.900001525878906</v>
      </c>
      <c r="D3009" s="21">
        <v>45.180000305175781</v>
      </c>
      <c r="E3009" s="21">
        <v>46.130001068115234</v>
      </c>
      <c r="F3009" s="16">
        <f>(StockData[[#This Row],[Close]]-E3010)/E3010</f>
        <v>2.4655721880610146E-2</v>
      </c>
      <c r="G3009" s="21">
        <v>61076700</v>
      </c>
      <c r="H3009" s="21">
        <f>IF(ISNUMBER(E3009),MAX($E$2:E3009),"")</f>
        <v>542.07000732421875</v>
      </c>
      <c r="I3009" s="21">
        <f>IF(AND(ISNUMBER(E3009),ISNUMBER(H3009)),E3009/H3009-1,"")</f>
        <v>-0.91490028880988372</v>
      </c>
      <c r="L3009"/>
      <c r="M3009"/>
      <c r="N3009" s="2">
        <v>41936</v>
      </c>
      <c r="O3009" s="21">
        <v>195.25</v>
      </c>
      <c r="P3009" s="21">
        <v>196.49000549316409</v>
      </c>
      <c r="Q3009" s="21">
        <v>194.49000549316409</v>
      </c>
      <c r="R3009" s="21">
        <v>196.42999267578125</v>
      </c>
      <c r="S3009">
        <v>117927000</v>
      </c>
      <c r="T3009" s="16">
        <f>(SP500_Data[[#This Row],[Close]]-R3010)/R3010</f>
        <v>7.6950703142686008E-3</v>
      </c>
      <c r="U3009" s="21"/>
    </row>
    <row r="3010" spans="1:21" x14ac:dyDescent="0.25">
      <c r="A3010" s="2">
        <v>41935</v>
      </c>
      <c r="B3010" s="21">
        <v>44.619998931884766</v>
      </c>
      <c r="C3010" s="21">
        <v>45.450000762939453</v>
      </c>
      <c r="D3010" s="21">
        <v>44.529998779296875</v>
      </c>
      <c r="E3010" s="21">
        <v>45.020000457763672</v>
      </c>
      <c r="F3010" s="16">
        <f>(StockData[[#This Row],[Close]]-E3011)/E3011</f>
        <v>1.4420896220037371E-2</v>
      </c>
      <c r="G3010" s="21">
        <v>45451900</v>
      </c>
      <c r="H3010" s="21">
        <f>IF(ISNUMBER(E3010),MAX($E$2:E3010),"")</f>
        <v>542.07000732421875</v>
      </c>
      <c r="I3010" s="21">
        <f>IF(AND(ISNUMBER(E3010),ISNUMBER(H3010)),E3010/H3010-1,"")</f>
        <v>-0.91694799592400866</v>
      </c>
      <c r="L3010"/>
      <c r="M3010"/>
      <c r="N3010" s="2">
        <v>41935</v>
      </c>
      <c r="O3010" s="21">
        <v>194.6199951171875</v>
      </c>
      <c r="P3010" s="21">
        <v>196.19999694824219</v>
      </c>
      <c r="Q3010" s="21">
        <v>194.25999450683591</v>
      </c>
      <c r="R3010" s="21">
        <v>194.92999267578125</v>
      </c>
      <c r="S3010">
        <v>154944000</v>
      </c>
      <c r="T3010" s="16">
        <f>(SP500_Data[[#This Row],[Close]]-R3011)/R3011</f>
        <v>1.162483889145283E-2</v>
      </c>
      <c r="U3010" s="21"/>
    </row>
    <row r="3011" spans="1:21" x14ac:dyDescent="0.25">
      <c r="A3011" s="2">
        <v>41934</v>
      </c>
      <c r="B3011" s="21">
        <v>45</v>
      </c>
      <c r="C3011" s="21">
        <v>45.069999694824219</v>
      </c>
      <c r="D3011" s="21">
        <v>44.229999542236328</v>
      </c>
      <c r="E3011" s="21">
        <v>44.380001068115234</v>
      </c>
      <c r="F3011" s="16">
        <f>(StockData[[#This Row],[Close]]-E3012)/E3012</f>
        <v>-1.1140819699205008E-2</v>
      </c>
      <c r="G3011" s="21">
        <v>33570900</v>
      </c>
      <c r="H3011" s="21">
        <f>IF(ISNUMBER(E3011),MAX($E$2:E3011),"")</f>
        <v>542.07000732421875</v>
      </c>
      <c r="I3011" s="21">
        <f>IF(AND(ISNUMBER(E3011),ISNUMBER(H3011)),E3011/H3011-1,"")</f>
        <v>-0.9181286541065331</v>
      </c>
      <c r="L3011"/>
      <c r="M3011"/>
      <c r="N3011" s="2">
        <v>41934</v>
      </c>
      <c r="O3011" s="21">
        <v>194.41000366210935</v>
      </c>
      <c r="P3011" s="21">
        <v>194.91000366210935</v>
      </c>
      <c r="Q3011" s="21">
        <v>192.61000061035156</v>
      </c>
      <c r="R3011" s="21">
        <v>192.69000244140625</v>
      </c>
      <c r="S3011">
        <v>151822000</v>
      </c>
      <c r="T3011" s="16">
        <f>(SP500_Data[[#This Row],[Close]]-R3012)/R3012</f>
        <v>-7.1108611878754942E-3</v>
      </c>
      <c r="U3011" s="21"/>
    </row>
    <row r="3012" spans="1:21" x14ac:dyDescent="0.25">
      <c r="A3012" s="2">
        <v>41933</v>
      </c>
      <c r="B3012" s="21">
        <v>44.360000610351563</v>
      </c>
      <c r="C3012" s="21">
        <v>44.979999542236328</v>
      </c>
      <c r="D3012" s="21">
        <v>44.189998626708984</v>
      </c>
      <c r="E3012" s="21">
        <v>44.880001068115234</v>
      </c>
      <c r="F3012" s="16">
        <f>(StockData[[#This Row],[Close]]-E3013)/E3013</f>
        <v>1.8148802264725442E-2</v>
      </c>
      <c r="G3012" s="21">
        <v>36433800</v>
      </c>
      <c r="H3012" s="21">
        <f>IF(ISNUMBER(E3012),MAX($E$2:E3012),"")</f>
        <v>542.07000732421875</v>
      </c>
      <c r="I3012" s="21">
        <f>IF(AND(ISNUMBER(E3012),ISNUMBER(H3012)),E3012/H3012-1,"")</f>
        <v>-0.91720626402177619</v>
      </c>
      <c r="L3012"/>
      <c r="M3012"/>
      <c r="N3012" s="2">
        <v>41933</v>
      </c>
      <c r="O3012" s="21">
        <v>191.67999267578125</v>
      </c>
      <c r="P3012" s="21">
        <v>194.19999694824219</v>
      </c>
      <c r="Q3012" s="21">
        <v>191.47999572753903</v>
      </c>
      <c r="R3012" s="21">
        <v>194.07000732421875</v>
      </c>
      <c r="S3012">
        <v>154949000</v>
      </c>
      <c r="T3012" s="16">
        <f>(SP500_Data[[#This Row],[Close]]-R3013)/R3013</f>
        <v>1.9810847146626537E-2</v>
      </c>
      <c r="U3012" s="21"/>
    </row>
    <row r="3013" spans="1:21" x14ac:dyDescent="0.25">
      <c r="A3013" s="2">
        <v>41932</v>
      </c>
      <c r="B3013" s="21">
        <v>43.060001373291016</v>
      </c>
      <c r="C3013" s="21">
        <v>44.139999389648438</v>
      </c>
      <c r="D3013" s="21">
        <v>42.810001373291016</v>
      </c>
      <c r="E3013" s="21">
        <v>44.080001831054688</v>
      </c>
      <c r="F3013" s="16">
        <f>(StockData[[#This Row],[Close]]-E3014)/E3014</f>
        <v>1.0314021359681179E-2</v>
      </c>
      <c r="G3013" s="21">
        <v>34527900</v>
      </c>
      <c r="H3013" s="21">
        <f>IF(ISNUMBER(E3013),MAX($E$2:E3013),"")</f>
        <v>542.07000732421875</v>
      </c>
      <c r="I3013" s="21">
        <f>IF(AND(ISNUMBER(E3013),ISNUMBER(H3013)),E3013/H3013-1,"")</f>
        <v>-0.91868208674993168</v>
      </c>
      <c r="L3013"/>
      <c r="M3013"/>
      <c r="N3013" s="2">
        <v>41932</v>
      </c>
      <c r="O3013" s="21">
        <v>188.1300048828125</v>
      </c>
      <c r="P3013" s="21">
        <v>190.44999694824219</v>
      </c>
      <c r="Q3013" s="21">
        <v>188.07000732421875</v>
      </c>
      <c r="R3013" s="21">
        <v>190.30000305175781</v>
      </c>
      <c r="S3013">
        <v>130011000</v>
      </c>
      <c r="T3013" s="16">
        <f>(SP500_Data[[#This Row],[Close]]-R3014)/R3014</f>
        <v>9.709777785334172E-3</v>
      </c>
      <c r="U3013" s="21"/>
    </row>
    <row r="3014" spans="1:21" x14ac:dyDescent="0.25">
      <c r="A3014" s="2">
        <v>41929</v>
      </c>
      <c r="B3014" s="21">
        <v>43.200000762939453</v>
      </c>
      <c r="C3014" s="21">
        <v>43.939998626708984</v>
      </c>
      <c r="D3014" s="21">
        <v>42.790000915527344</v>
      </c>
      <c r="E3014" s="21">
        <v>43.630001068115234</v>
      </c>
      <c r="F3014" s="16">
        <f>(StockData[[#This Row],[Close]]-E3015)/E3015</f>
        <v>2.0823569365857924E-2</v>
      </c>
      <c r="G3014" s="21">
        <v>40683300</v>
      </c>
      <c r="H3014" s="21">
        <f>IF(ISNUMBER(E3014),MAX($E$2:E3014),"")</f>
        <v>542.07000732421875</v>
      </c>
      <c r="I3014" s="21">
        <f>IF(AND(ISNUMBER(E3014),ISNUMBER(H3014)),E3014/H3014-1,"")</f>
        <v>-0.91951223923366854</v>
      </c>
      <c r="L3014"/>
      <c r="M3014"/>
      <c r="N3014" s="2">
        <v>41929</v>
      </c>
      <c r="O3014" s="21">
        <v>188.41999816894531</v>
      </c>
      <c r="P3014" s="21">
        <v>189.75</v>
      </c>
      <c r="Q3014" s="21">
        <v>187.6199951171875</v>
      </c>
      <c r="R3014" s="21">
        <v>188.47000122070313</v>
      </c>
      <c r="S3014">
        <v>214625000</v>
      </c>
      <c r="T3014" s="16">
        <f>(SP500_Data[[#This Row],[Close]]-R3015)/R3015</f>
        <v>1.1810795607349524E-2</v>
      </c>
      <c r="U3014" s="21"/>
    </row>
    <row r="3015" spans="1:21" x14ac:dyDescent="0.25">
      <c r="A3015" s="2">
        <v>41928</v>
      </c>
      <c r="B3015" s="21">
        <v>42.529998779296875</v>
      </c>
      <c r="C3015" s="21">
        <v>43.080001831054688</v>
      </c>
      <c r="D3015" s="21">
        <v>42.220001220703125</v>
      </c>
      <c r="E3015" s="21">
        <v>42.740001678466797</v>
      </c>
      <c r="F3015" s="16">
        <f>(StockData[[#This Row],[Close]]-E3016)/E3016</f>
        <v>-1.110595855343012E-2</v>
      </c>
      <c r="G3015" s="21">
        <v>49040400</v>
      </c>
      <c r="H3015" s="21">
        <f>IF(ISNUMBER(E3015),MAX($E$2:E3015),"")</f>
        <v>542.07000732421875</v>
      </c>
      <c r="I3015" s="21">
        <f>IF(AND(ISNUMBER(E3015),ISNUMBER(H3015)),E3015/H3015-1,"")</f>
        <v>-0.92115409245857149</v>
      </c>
      <c r="L3015"/>
      <c r="M3015"/>
      <c r="N3015" s="2">
        <v>41928</v>
      </c>
      <c r="O3015" s="21">
        <v>183.05999755859375</v>
      </c>
      <c r="P3015" s="21">
        <v>187.58000183105469</v>
      </c>
      <c r="Q3015" s="21">
        <v>182.88999938964844</v>
      </c>
      <c r="R3015" s="21">
        <v>186.27000427246097</v>
      </c>
      <c r="S3015">
        <v>270391000</v>
      </c>
      <c r="T3015" s="16">
        <f>(SP500_Data[[#This Row],[Close]]-R3016)/R3016</f>
        <v>-8.581688011891868E-4</v>
      </c>
      <c r="U3015" s="21"/>
    </row>
    <row r="3016" spans="1:21" x14ac:dyDescent="0.25">
      <c r="A3016" s="2">
        <v>41927</v>
      </c>
      <c r="B3016" s="21">
        <v>43</v>
      </c>
      <c r="C3016" s="21">
        <v>43.389999389648438</v>
      </c>
      <c r="D3016" s="21">
        <v>42.099998474121094</v>
      </c>
      <c r="E3016" s="21">
        <v>43.220001220703125</v>
      </c>
      <c r="F3016" s="16">
        <f>(StockData[[#This Row],[Close]]-E3017)/E3017</f>
        <v>-1.1662436013534019E-2</v>
      </c>
      <c r="G3016" s="21">
        <v>60218700</v>
      </c>
      <c r="H3016" s="21">
        <f>IF(ISNUMBER(E3016),MAX($E$2:E3016),"")</f>
        <v>542.07000732421875</v>
      </c>
      <c r="I3016" s="21">
        <f>IF(AND(ISNUMBER(E3016),ISNUMBER(H3016)),E3016/H3016-1,"")</f>
        <v>-0.92026859882167822</v>
      </c>
      <c r="L3016"/>
      <c r="M3016"/>
      <c r="N3016" s="2">
        <v>41927</v>
      </c>
      <c r="O3016" s="21">
        <v>185.16000366210935</v>
      </c>
      <c r="P3016" s="21">
        <v>187.69000244140625</v>
      </c>
      <c r="Q3016" s="21">
        <v>181.91999816894531</v>
      </c>
      <c r="R3016" s="21">
        <v>186.42999267578125</v>
      </c>
      <c r="S3016">
        <v>380715000</v>
      </c>
      <c r="T3016" s="16">
        <f>(SP500_Data[[#This Row],[Close]]-R3017)/R3017</f>
        <v>-6.7661390149683278E-3</v>
      </c>
      <c r="U3016" s="21"/>
    </row>
    <row r="3017" spans="1:21" x14ac:dyDescent="0.25">
      <c r="A3017" s="2">
        <v>41926</v>
      </c>
      <c r="B3017" s="21">
        <v>43.869998931884766</v>
      </c>
      <c r="C3017" s="21">
        <v>44.380001068115234</v>
      </c>
      <c r="D3017" s="21">
        <v>43.560001373291016</v>
      </c>
      <c r="E3017" s="21">
        <v>43.729999542236328</v>
      </c>
      <c r="F3017" s="16">
        <f>(StockData[[#This Row],[Close]]-E3018)/E3018</f>
        <v>1.8327150873063134E-3</v>
      </c>
      <c r="G3017" s="21">
        <v>38115700</v>
      </c>
      <c r="H3017" s="21">
        <f>IF(ISNUMBER(E3017),MAX($E$2:E3017),"")</f>
        <v>542.07000732421875</v>
      </c>
      <c r="I3017" s="21">
        <f>IF(AND(ISNUMBER(E3017),ISNUMBER(H3017)),E3017/H3017-1,"")</f>
        <v>-0.9193277640316283</v>
      </c>
      <c r="L3017"/>
      <c r="M3017"/>
      <c r="N3017" s="2">
        <v>41926</v>
      </c>
      <c r="O3017" s="21">
        <v>188.41999816894531</v>
      </c>
      <c r="P3017" s="21">
        <v>189.82000732421875</v>
      </c>
      <c r="Q3017" s="21">
        <v>187.03999328613281</v>
      </c>
      <c r="R3017" s="21">
        <v>187.69999694824219</v>
      </c>
      <c r="S3017">
        <v>215847000</v>
      </c>
      <c r="T3017" s="16">
        <f>(SP500_Data[[#This Row],[Close]]-R3018)/R3018</f>
        <v>1.5473735684658754E-3</v>
      </c>
      <c r="U3017" s="21"/>
    </row>
    <row r="3018" spans="1:21" x14ac:dyDescent="0.25">
      <c r="A3018" s="2">
        <v>41925</v>
      </c>
      <c r="B3018" s="21">
        <v>43.819999694824219</v>
      </c>
      <c r="C3018" s="21">
        <v>44.560001373291016</v>
      </c>
      <c r="D3018" s="21">
        <v>43.490001678466797</v>
      </c>
      <c r="E3018" s="21">
        <v>43.650001525878906</v>
      </c>
      <c r="F3018" s="16">
        <f>(StockData[[#This Row],[Close]]-E3019)/E3019</f>
        <v>-8.6304170781999964E-3</v>
      </c>
      <c r="G3018" s="21">
        <v>37100200</v>
      </c>
      <c r="H3018" s="21">
        <f>IF(ISNUMBER(E3018),MAX($E$2:E3018),"")</f>
        <v>542.07000732421875</v>
      </c>
      <c r="I3018" s="21">
        <f>IF(AND(ISNUMBER(E3018),ISNUMBER(H3018)),E3018/H3018-1,"")</f>
        <v>-0.91947534278580501</v>
      </c>
      <c r="L3018"/>
      <c r="M3018"/>
      <c r="N3018" s="2">
        <v>41925</v>
      </c>
      <c r="O3018" s="21">
        <v>190.46000671386719</v>
      </c>
      <c r="P3018" s="21">
        <v>191.1499938964844</v>
      </c>
      <c r="Q3018" s="21">
        <v>187.30000305175781</v>
      </c>
      <c r="R3018" s="21">
        <v>187.41000366210935</v>
      </c>
      <c r="S3018">
        <v>230939000</v>
      </c>
      <c r="T3018" s="16">
        <f>(SP500_Data[[#This Row],[Close]]-R3019)/R3019</f>
        <v>-1.6426943079205312E-2</v>
      </c>
      <c r="U3018" s="21"/>
    </row>
    <row r="3019" spans="1:21" x14ac:dyDescent="0.25">
      <c r="A3019" s="2">
        <v>41922</v>
      </c>
      <c r="B3019" s="21">
        <v>45.599998474121094</v>
      </c>
      <c r="C3019" s="21">
        <v>46.119998931884766</v>
      </c>
      <c r="D3019" s="21">
        <v>43.950000762939453</v>
      </c>
      <c r="E3019" s="21">
        <v>44.029998779296875</v>
      </c>
      <c r="F3019" s="16">
        <f>(StockData[[#This Row],[Close]]-E3020)/E3020</f>
        <v>-3.9694651153619406E-2</v>
      </c>
      <c r="G3019" s="21">
        <v>51978100</v>
      </c>
      <c r="H3019" s="21">
        <f>IF(ISNUMBER(E3019),MAX($E$2:E3019),"")</f>
        <v>542.07000732421875</v>
      </c>
      <c r="I3019" s="21">
        <f>IF(AND(ISNUMBER(E3019),ISNUMBER(H3019)),E3019/H3019-1,"")</f>
        <v>-0.91877433138822973</v>
      </c>
      <c r="L3019"/>
      <c r="M3019"/>
      <c r="N3019" s="2">
        <v>41922</v>
      </c>
      <c r="O3019" s="21">
        <v>192.69000244140625</v>
      </c>
      <c r="P3019" s="21">
        <v>193.6499938964844</v>
      </c>
      <c r="Q3019" s="21">
        <v>190.49000549316409</v>
      </c>
      <c r="R3019" s="21">
        <v>190.53999328613281</v>
      </c>
      <c r="S3019">
        <v>221909000</v>
      </c>
      <c r="T3019" s="16">
        <f>(SP500_Data[[#This Row],[Close]]-R3020)/R3020</f>
        <v>-1.1414403571288194E-2</v>
      </c>
      <c r="U3019" s="21"/>
    </row>
    <row r="3020" spans="1:21" x14ac:dyDescent="0.25">
      <c r="A3020" s="2">
        <v>41921</v>
      </c>
      <c r="B3020" s="21">
        <v>46.5</v>
      </c>
      <c r="C3020" s="21">
        <v>46.799999237060547</v>
      </c>
      <c r="D3020" s="21">
        <v>45.740001678466797</v>
      </c>
      <c r="E3020" s="21">
        <v>45.849998474121094</v>
      </c>
      <c r="F3020" s="16">
        <f>(StockData[[#This Row],[Close]]-E3021)/E3021</f>
        <v>-1.9880297764936359E-2</v>
      </c>
      <c r="G3020" s="21">
        <v>34422800</v>
      </c>
      <c r="H3020" s="21">
        <f>IF(ISNUMBER(E3020),MAX($E$2:E3020),"")</f>
        <v>542.07000732421875</v>
      </c>
      <c r="I3020" s="21">
        <f>IF(AND(ISNUMBER(E3020),ISNUMBER(H3020)),E3020/H3020-1,"")</f>
        <v>-0.91541683204269653</v>
      </c>
      <c r="L3020"/>
      <c r="M3020"/>
      <c r="N3020" s="2">
        <v>41921</v>
      </c>
      <c r="O3020" s="21">
        <v>196.33000183105469</v>
      </c>
      <c r="P3020" s="21">
        <v>196.6000061035156</v>
      </c>
      <c r="Q3020" s="21">
        <v>192.58000183105469</v>
      </c>
      <c r="R3020" s="21">
        <v>192.74000549316409</v>
      </c>
      <c r="S3020">
        <v>210705000</v>
      </c>
      <c r="T3020" s="16">
        <f>(SP500_Data[[#This Row],[Close]]-R3021)/R3021</f>
        <v>-1.9833166744251174E-2</v>
      </c>
      <c r="U3020" s="21"/>
    </row>
    <row r="3021" spans="1:21" x14ac:dyDescent="0.25">
      <c r="A3021" s="2">
        <v>41920</v>
      </c>
      <c r="B3021" s="21">
        <v>45.479999542236328</v>
      </c>
      <c r="C3021" s="21">
        <v>46.889999389648438</v>
      </c>
      <c r="D3021" s="21">
        <v>45.340000152587891</v>
      </c>
      <c r="E3021" s="21">
        <v>46.779998779296875</v>
      </c>
      <c r="F3021" s="16">
        <f>(StockData[[#This Row],[Close]]-E3022)/E3022</f>
        <v>2.745442638949493E-2</v>
      </c>
      <c r="G3021" s="21">
        <v>33031000</v>
      </c>
      <c r="H3021" s="21">
        <f>IF(ISNUMBER(E3021),MAX($E$2:E3021),"")</f>
        <v>542.07000732421875</v>
      </c>
      <c r="I3021" s="21">
        <f>IF(AND(ISNUMBER(E3021),ISNUMBER(H3021)),E3021/H3021-1,"")</f>
        <v>-0.91370118592206639</v>
      </c>
      <c r="L3021"/>
      <c r="M3021"/>
      <c r="N3021" s="2">
        <v>41920</v>
      </c>
      <c r="O3021" s="21">
        <v>193.3699951171875</v>
      </c>
      <c r="P3021" s="21">
        <v>196.91999816894531</v>
      </c>
      <c r="Q3021" s="21">
        <v>192.36000061035156</v>
      </c>
      <c r="R3021" s="21">
        <v>196.63999938964844</v>
      </c>
      <c r="S3021">
        <v>186461000</v>
      </c>
      <c r="T3021" s="16">
        <f>(SP500_Data[[#This Row],[Close]]-R3022)/R3022</f>
        <v>1.7489418290824656E-2</v>
      </c>
      <c r="U3021" s="21"/>
    </row>
    <row r="3022" spans="1:21" x14ac:dyDescent="0.25">
      <c r="A3022" s="2">
        <v>41919</v>
      </c>
      <c r="B3022" s="21">
        <v>45.860000610351563</v>
      </c>
      <c r="C3022" s="21">
        <v>45.930000305175781</v>
      </c>
      <c r="D3022" s="21">
        <v>45.419998168945313</v>
      </c>
      <c r="E3022" s="21">
        <v>45.529998779296875</v>
      </c>
      <c r="F3022" s="16">
        <f>(StockData[[#This Row],[Close]]-E3023)/E3023</f>
        <v>-1.2150170784053954E-2</v>
      </c>
      <c r="G3022" s="21">
        <v>25723700</v>
      </c>
      <c r="H3022" s="21">
        <f>IF(ISNUMBER(E3022),MAX($E$2:E3022),"")</f>
        <v>542.07000732421875</v>
      </c>
      <c r="I3022" s="21">
        <f>IF(AND(ISNUMBER(E3022),ISNUMBER(H3022)),E3022/H3022-1,"")</f>
        <v>-0.91600716113395886</v>
      </c>
      <c r="L3022"/>
      <c r="M3022"/>
      <c r="N3022" s="2">
        <v>41919</v>
      </c>
      <c r="O3022" s="21">
        <v>195.27999877929688</v>
      </c>
      <c r="P3022" s="21">
        <v>195.72000122070313</v>
      </c>
      <c r="Q3022" s="21">
        <v>193.22000122070313</v>
      </c>
      <c r="R3022" s="21">
        <v>193.25999450683591</v>
      </c>
      <c r="S3022">
        <v>147913000</v>
      </c>
      <c r="T3022" s="16">
        <f>(SP500_Data[[#This Row],[Close]]-R3023)/R3023</f>
        <v>-1.5436338493730857E-2</v>
      </c>
      <c r="U3022" s="21"/>
    </row>
    <row r="3023" spans="1:21" x14ac:dyDescent="0.25">
      <c r="A3023" s="2">
        <v>41918</v>
      </c>
      <c r="B3023" s="21">
        <v>46.119998931884766</v>
      </c>
      <c r="C3023" s="21">
        <v>46.299999237060547</v>
      </c>
      <c r="D3023" s="21">
        <v>45.919998168945313</v>
      </c>
      <c r="E3023" s="21">
        <v>46.090000152587891</v>
      </c>
      <c r="F3023" s="16">
        <f>(StockData[[#This Row],[Close]]-E3024)/E3024</f>
        <v>0</v>
      </c>
      <c r="G3023" s="21">
        <v>20604000</v>
      </c>
      <c r="H3023" s="21">
        <f>IF(ISNUMBER(E3023),MAX($E$2:E3023),"")</f>
        <v>542.07000732421875</v>
      </c>
      <c r="I3023" s="21">
        <f>IF(AND(ISNUMBER(E3023),ISNUMBER(H3023)),E3023/H3023-1,"")</f>
        <v>-0.91497408170561101</v>
      </c>
      <c r="L3023"/>
      <c r="M3023"/>
      <c r="N3023" s="2">
        <v>41918</v>
      </c>
      <c r="O3023" s="21">
        <v>197.33999633789065</v>
      </c>
      <c r="P3023" s="21">
        <v>197.6000061035156</v>
      </c>
      <c r="Q3023" s="21">
        <v>195.58000183105469</v>
      </c>
      <c r="R3023" s="21">
        <v>196.28999328613281</v>
      </c>
      <c r="S3023">
        <v>104778000</v>
      </c>
      <c r="T3023" s="16">
        <f>(SP500_Data[[#This Row],[Close]]-R3024)/R3024</f>
        <v>-1.1704202184387275E-3</v>
      </c>
      <c r="U3023" s="21"/>
    </row>
    <row r="3024" spans="1:21" x14ac:dyDescent="0.25">
      <c r="A3024" s="2">
        <v>41915</v>
      </c>
      <c r="B3024" s="21">
        <v>45.979999542236328</v>
      </c>
      <c r="C3024" s="21">
        <v>46.299999237060547</v>
      </c>
      <c r="D3024" s="21">
        <v>45.610000610351563</v>
      </c>
      <c r="E3024" s="21">
        <v>46.090000152587891</v>
      </c>
      <c r="F3024" s="16">
        <f>(StockData[[#This Row],[Close]]-E3025)/E3025</f>
        <v>7.2115787403645749E-3</v>
      </c>
      <c r="G3024" s="21">
        <v>32453200</v>
      </c>
      <c r="H3024" s="21">
        <f>IF(ISNUMBER(E3024),MAX($E$2:E3024),"")</f>
        <v>542.07000732421875</v>
      </c>
      <c r="I3024" s="21">
        <f>IF(AND(ISNUMBER(E3024),ISNUMBER(H3024)),E3024/H3024-1,"")</f>
        <v>-0.91497408170561101</v>
      </c>
      <c r="L3024"/>
      <c r="M3024"/>
      <c r="N3024" s="2">
        <v>41915</v>
      </c>
      <c r="O3024" s="21">
        <v>195.67999267578125</v>
      </c>
      <c r="P3024" s="21">
        <v>196.94000244140625</v>
      </c>
      <c r="Q3024" s="21">
        <v>195.08000183105469</v>
      </c>
      <c r="R3024" s="21">
        <v>196.52000427246097</v>
      </c>
      <c r="S3024">
        <v>121569000</v>
      </c>
      <c r="T3024" s="16">
        <f>(SP500_Data[[#This Row],[Close]]-R3025)/R3025</f>
        <v>1.1009359686654115E-2</v>
      </c>
      <c r="U3024" s="21"/>
    </row>
    <row r="3025" spans="1:21" x14ac:dyDescent="0.25">
      <c r="A3025" s="2">
        <v>41914</v>
      </c>
      <c r="B3025" s="21">
        <v>45.830001831054688</v>
      </c>
      <c r="C3025" s="21">
        <v>46.099998474121094</v>
      </c>
      <c r="D3025" s="21">
        <v>45.639999389648438</v>
      </c>
      <c r="E3025" s="21">
        <v>45.759998321533203</v>
      </c>
      <c r="F3025" s="16">
        <f>(StockData[[#This Row],[Close]]-E3026)/E3026</f>
        <v>-3.0501786425163372E-3</v>
      </c>
      <c r="G3025" s="21">
        <v>25119400</v>
      </c>
      <c r="H3025" s="21">
        <f>IF(ISNUMBER(E3025),MAX($E$2:E3025),"")</f>
        <v>542.07000732421875</v>
      </c>
      <c r="I3025" s="21">
        <f>IF(AND(ISNUMBER(E3025),ISNUMBER(H3025)),E3025/H3025-1,"")</f>
        <v>-0.91558286253944399</v>
      </c>
      <c r="L3025"/>
      <c r="M3025"/>
      <c r="N3025" s="2">
        <v>41914</v>
      </c>
      <c r="O3025" s="21">
        <v>194.17999267578125</v>
      </c>
      <c r="P3025" s="21">
        <v>195.05999755859375</v>
      </c>
      <c r="Q3025" s="21">
        <v>192.3500061035156</v>
      </c>
      <c r="R3025" s="21">
        <v>194.3800048828125</v>
      </c>
      <c r="S3025">
        <v>157285000</v>
      </c>
      <c r="T3025" s="16">
        <f>(SP500_Data[[#This Row],[Close]]-R3026)/R3026</f>
        <v>1.5435440367789509E-4</v>
      </c>
      <c r="U3025" s="21"/>
    </row>
    <row r="3026" spans="1:21" x14ac:dyDescent="0.25">
      <c r="A3026" s="2">
        <v>41913</v>
      </c>
      <c r="B3026" s="21">
        <v>46.270000457763672</v>
      </c>
      <c r="C3026" s="21">
        <v>46.529998779296875</v>
      </c>
      <c r="D3026" s="21">
        <v>45.849998474121094</v>
      </c>
      <c r="E3026" s="21">
        <v>45.900001525878906</v>
      </c>
      <c r="F3026" s="16">
        <f>(StockData[[#This Row],[Close]]-E3027)/E3027</f>
        <v>-9.9223269718841343E-3</v>
      </c>
      <c r="G3026" s="21">
        <v>38088400</v>
      </c>
      <c r="H3026" s="21">
        <f>IF(ISNUMBER(E3026),MAX($E$2:E3026),"")</f>
        <v>542.07000732421875</v>
      </c>
      <c r="I3026" s="21">
        <f>IF(AND(ISNUMBER(E3026),ISNUMBER(H3026)),E3026/H3026-1,"")</f>
        <v>-0.91532458740439859</v>
      </c>
      <c r="L3026"/>
      <c r="M3026"/>
      <c r="N3026" s="2">
        <v>41913</v>
      </c>
      <c r="O3026" s="21">
        <v>196.69999694824219</v>
      </c>
      <c r="P3026" s="21">
        <v>196.77000427246097</v>
      </c>
      <c r="Q3026" s="21">
        <v>193.91000366210935</v>
      </c>
      <c r="R3026" s="21">
        <v>194.3500061035156</v>
      </c>
      <c r="S3026">
        <v>177798000</v>
      </c>
      <c r="T3026" s="16">
        <f>(SP500_Data[[#This Row],[Close]]-R3027)/R3027</f>
        <v>-1.3551914074943383E-2</v>
      </c>
      <c r="U3026" s="21"/>
    </row>
    <row r="3027" spans="1:21" x14ac:dyDescent="0.25">
      <c r="A3027" s="2">
        <v>41912</v>
      </c>
      <c r="B3027" s="21">
        <v>46.369998931884766</v>
      </c>
      <c r="C3027" s="21">
        <v>46.479999542236328</v>
      </c>
      <c r="D3027" s="21">
        <v>46.009998321533203</v>
      </c>
      <c r="E3027" s="21">
        <v>46.360000610351563</v>
      </c>
      <c r="F3027" s="16">
        <f>(StockData[[#This Row],[Close]]-E3028)/E3028</f>
        <v>-1.7226102222882647E-3</v>
      </c>
      <c r="G3027" s="21">
        <v>33033100</v>
      </c>
      <c r="H3027" s="21">
        <f>IF(ISNUMBER(E3027),MAX($E$2:E3027),"")</f>
        <v>542.07000732421875</v>
      </c>
      <c r="I3027" s="21">
        <f>IF(AND(ISNUMBER(E3027),ISNUMBER(H3027)),E3027/H3027-1,"")</f>
        <v>-0.91447599021536885</v>
      </c>
      <c r="L3027"/>
      <c r="M3027"/>
      <c r="N3027" s="2">
        <v>41912</v>
      </c>
      <c r="O3027" s="21">
        <v>197.69000244140625</v>
      </c>
      <c r="P3027" s="21">
        <v>198.30000305175781</v>
      </c>
      <c r="Q3027" s="21">
        <v>196.61000061035156</v>
      </c>
      <c r="R3027" s="21">
        <v>197.02000427246097</v>
      </c>
      <c r="S3027">
        <v>131302000</v>
      </c>
      <c r="T3027" s="16">
        <f>(SP500_Data[[#This Row],[Close]]-R3028)/R3028</f>
        <v>-2.6323227262575262E-3</v>
      </c>
      <c r="U3027" s="21"/>
    </row>
    <row r="3028" spans="1:21" x14ac:dyDescent="0.25">
      <c r="A3028" s="2">
        <v>41911</v>
      </c>
      <c r="B3028" s="21">
        <v>45.979999542236328</v>
      </c>
      <c r="C3028" s="21">
        <v>46.560001373291016</v>
      </c>
      <c r="D3028" s="21">
        <v>45.759998321533203</v>
      </c>
      <c r="E3028" s="21">
        <v>46.439998626708984</v>
      </c>
      <c r="F3028" s="16">
        <f>(StockData[[#This Row],[Close]]-E3029)/E3029</f>
        <v>6.4638611065515386E-4</v>
      </c>
      <c r="G3028" s="21">
        <v>26091000</v>
      </c>
      <c r="H3028" s="21">
        <f>IF(ISNUMBER(E3028),MAX($E$2:E3028),"")</f>
        <v>542.07000732421875</v>
      </c>
      <c r="I3028" s="21">
        <f>IF(AND(ISNUMBER(E3028),ISNUMBER(H3028)),E3028/H3028-1,"")</f>
        <v>-0.91432841146119226</v>
      </c>
      <c r="L3028"/>
      <c r="M3028"/>
      <c r="N3028" s="2">
        <v>41911</v>
      </c>
      <c r="O3028" s="21">
        <v>196.19999694824219</v>
      </c>
      <c r="P3028" s="21">
        <v>197.88999938964844</v>
      </c>
      <c r="Q3028" s="21">
        <v>196.05000305175781</v>
      </c>
      <c r="R3028" s="21">
        <v>197.53999328613281</v>
      </c>
      <c r="S3028">
        <v>95112000</v>
      </c>
      <c r="T3028" s="16">
        <f>(SP500_Data[[#This Row],[Close]]-R3029)/R3029</f>
        <v>-1.8191036960814486E-3</v>
      </c>
      <c r="U3028" s="21"/>
    </row>
    <row r="3029" spans="1:21" x14ac:dyDescent="0.25">
      <c r="A3029" s="2">
        <v>41908</v>
      </c>
      <c r="B3029" s="21">
        <v>45.930000305175781</v>
      </c>
      <c r="C3029" s="21">
        <v>46.619998931884766</v>
      </c>
      <c r="D3029" s="21">
        <v>45.759998321533203</v>
      </c>
      <c r="E3029" s="21">
        <v>46.409999847412109</v>
      </c>
      <c r="F3029" s="16">
        <f>(StockData[[#This Row],[Close]]-E3030)/E3030</f>
        <v>8.0364666491563996E-3</v>
      </c>
      <c r="G3029" s="21">
        <v>27078800</v>
      </c>
      <c r="H3029" s="21">
        <f>IF(ISNUMBER(E3029),MAX($E$2:E3029),"")</f>
        <v>542.07000732421875</v>
      </c>
      <c r="I3029" s="21">
        <f>IF(AND(ISNUMBER(E3029),ISNUMBER(H3029)),E3029/H3029-1,"")</f>
        <v>-0.91438375261434879</v>
      </c>
      <c r="L3029"/>
      <c r="M3029"/>
      <c r="N3029" s="2">
        <v>41908</v>
      </c>
      <c r="O3029" s="21">
        <v>196.69999694824219</v>
      </c>
      <c r="P3029" s="21">
        <v>198.38999938964844</v>
      </c>
      <c r="Q3029" s="21">
        <v>196.41999816894531</v>
      </c>
      <c r="R3029" s="21">
        <v>197.8999938964844</v>
      </c>
      <c r="S3029">
        <v>103547000</v>
      </c>
      <c r="T3029" s="16">
        <f>(SP500_Data[[#This Row],[Close]]-R3030)/R3030</f>
        <v>7.9453885488979924E-3</v>
      </c>
      <c r="U3029" s="21"/>
    </row>
    <row r="3030" spans="1:21" x14ac:dyDescent="0.25">
      <c r="A3030" s="2">
        <v>41907</v>
      </c>
      <c r="B3030" s="21">
        <v>46.880001068115234</v>
      </c>
      <c r="C3030" s="21">
        <v>47.090000152587891</v>
      </c>
      <c r="D3030" s="21">
        <v>46.029998779296875</v>
      </c>
      <c r="E3030" s="21">
        <v>46.040000915527344</v>
      </c>
      <c r="F3030" s="16">
        <f>(StockData[[#This Row],[Close]]-E3031)/E3031</f>
        <v>-2.2090078060305923E-2</v>
      </c>
      <c r="G3030" s="21">
        <v>33077400</v>
      </c>
      <c r="H3030" s="21">
        <f>IF(ISNUMBER(E3030),MAX($E$2:E3030),"")</f>
        <v>542.07000732421875</v>
      </c>
      <c r="I3030" s="21">
        <f>IF(AND(ISNUMBER(E3030),ISNUMBER(H3030)),E3030/H3030-1,"")</f>
        <v>-0.91506631930663107</v>
      </c>
      <c r="L3030"/>
      <c r="M3030"/>
      <c r="N3030" s="2">
        <v>41907</v>
      </c>
      <c r="O3030" s="21">
        <v>199.03999328613281</v>
      </c>
      <c r="P3030" s="21">
        <v>199.05000305175781</v>
      </c>
      <c r="Q3030" s="21">
        <v>196.27000427246097</v>
      </c>
      <c r="R3030" s="21">
        <v>196.33999633789065</v>
      </c>
      <c r="S3030">
        <v>150300000</v>
      </c>
      <c r="T3030" s="16">
        <f>(SP500_Data[[#This Row],[Close]]-R3031)/R3031</f>
        <v>-1.6135504410184496E-2</v>
      </c>
      <c r="U3030" s="21"/>
    </row>
    <row r="3031" spans="1:21" x14ac:dyDescent="0.25">
      <c r="A3031" s="2">
        <v>41906</v>
      </c>
      <c r="B3031" s="21">
        <v>46.630001068115234</v>
      </c>
      <c r="C3031" s="21">
        <v>47.110000610351563</v>
      </c>
      <c r="D3031" s="21">
        <v>46.340000152587891</v>
      </c>
      <c r="E3031" s="21">
        <v>47.080001831054688</v>
      </c>
      <c r="F3031" s="16">
        <f>(StockData[[#This Row],[Close]]-E3032)/E3032</f>
        <v>1.1168394382006362E-2</v>
      </c>
      <c r="G3031" s="21">
        <v>26582700</v>
      </c>
      <c r="H3031" s="21">
        <f>IF(ISNUMBER(E3031),MAX($E$2:E3031),"")</f>
        <v>542.07000732421875</v>
      </c>
      <c r="I3031" s="21">
        <f>IF(AND(ISNUMBER(E3031),ISNUMBER(H3031)),E3031/H3031-1,"")</f>
        <v>-0.91314774624138995</v>
      </c>
      <c r="L3031"/>
      <c r="M3031"/>
      <c r="N3031" s="2">
        <v>41906</v>
      </c>
      <c r="O3031" s="21">
        <v>198.03999328613281</v>
      </c>
      <c r="P3031" s="21">
        <v>199.69000244140625</v>
      </c>
      <c r="Q3031" s="21">
        <v>197.52000427246097</v>
      </c>
      <c r="R3031" s="21">
        <v>199.55999755859375</v>
      </c>
      <c r="S3031">
        <v>107276000</v>
      </c>
      <c r="T3031" s="16">
        <f>(SP500_Data[[#This Row],[Close]]-R3032)/R3032</f>
        <v>7.8279031097308067E-3</v>
      </c>
      <c r="U3031" s="21"/>
    </row>
    <row r="3032" spans="1:21" x14ac:dyDescent="0.25">
      <c r="A3032" s="2">
        <v>41905</v>
      </c>
      <c r="B3032" s="21">
        <v>46.849998474121094</v>
      </c>
      <c r="C3032" s="21">
        <v>46.979999542236328</v>
      </c>
      <c r="D3032" s="21">
        <v>46.470001220703125</v>
      </c>
      <c r="E3032" s="21">
        <v>46.560001373291016</v>
      </c>
      <c r="F3032" s="16">
        <f>(StockData[[#This Row],[Close]]-E3033)/E3033</f>
        <v>-1.0624734071592609E-2</v>
      </c>
      <c r="G3032" s="21">
        <v>33430300</v>
      </c>
      <c r="H3032" s="21">
        <f>IF(ISNUMBER(E3032),MAX($E$2:E3032),"")</f>
        <v>542.07000732421875</v>
      </c>
      <c r="I3032" s="21">
        <f>IF(AND(ISNUMBER(E3032),ISNUMBER(H3032)),E3032/H3032-1,"")</f>
        <v>-0.91410703277401051</v>
      </c>
      <c r="L3032"/>
      <c r="M3032"/>
      <c r="N3032" s="2">
        <v>41905</v>
      </c>
      <c r="O3032" s="21">
        <v>198.42999267578125</v>
      </c>
      <c r="P3032" s="21">
        <v>199.25999450683591</v>
      </c>
      <c r="Q3032" s="21">
        <v>197.94999694824219</v>
      </c>
      <c r="R3032" s="21">
        <v>198.00999450683591</v>
      </c>
      <c r="S3032">
        <v>111393000</v>
      </c>
      <c r="T3032" s="16">
        <f>(SP500_Data[[#This Row],[Close]]-R3033)/R3033</f>
        <v>-5.7243255063369539E-3</v>
      </c>
      <c r="U3032" s="21"/>
    </row>
    <row r="3033" spans="1:21" x14ac:dyDescent="0.25">
      <c r="A3033" s="2">
        <v>41904</v>
      </c>
      <c r="B3033" s="21">
        <v>47.299999237060547</v>
      </c>
      <c r="C3033" s="21">
        <v>47.380001068115234</v>
      </c>
      <c r="D3033" s="21">
        <v>46.979999542236328</v>
      </c>
      <c r="E3033" s="21">
        <v>47.060001373291016</v>
      </c>
      <c r="F3033" s="16">
        <f>(StockData[[#This Row],[Close]]-E3034)/E3034</f>
        <v>-9.6801153207376079E-3</v>
      </c>
      <c r="G3033" s="21">
        <v>38686100</v>
      </c>
      <c r="H3033" s="21">
        <f>IF(ISNUMBER(E3033),MAX($E$2:E3033),"")</f>
        <v>542.07000732421875</v>
      </c>
      <c r="I3033" s="21">
        <f>IF(AND(ISNUMBER(E3033),ISNUMBER(H3033)),E3033/H3033-1,"")</f>
        <v>-0.91318464268925348</v>
      </c>
      <c r="L3033"/>
      <c r="M3033"/>
      <c r="N3033" s="2">
        <v>41904</v>
      </c>
      <c r="O3033" s="21">
        <v>200.3500061035156</v>
      </c>
      <c r="P3033" s="21">
        <v>200.3800048828125</v>
      </c>
      <c r="Q3033" s="21">
        <v>198.72999572753903</v>
      </c>
      <c r="R3033" s="21">
        <v>199.1499938964844</v>
      </c>
      <c r="S3033">
        <v>125553000</v>
      </c>
      <c r="T3033" s="16">
        <f>(SP500_Data[[#This Row],[Close]]-R3034)/R3034</f>
        <v>-7.7229849293794905E-3</v>
      </c>
      <c r="U3033" s="21"/>
    </row>
    <row r="3034" spans="1:21" x14ac:dyDescent="0.25">
      <c r="A3034" s="2">
        <v>41901</v>
      </c>
      <c r="B3034" s="21">
        <v>46.810001373291016</v>
      </c>
      <c r="C3034" s="21">
        <v>47.569999694824219</v>
      </c>
      <c r="D3034" s="21">
        <v>46.599998474121094</v>
      </c>
      <c r="E3034" s="21">
        <v>47.520000457763672</v>
      </c>
      <c r="F3034" s="16">
        <f>(StockData[[#This Row],[Close]]-E3035)/E3035</f>
        <v>1.7994861762988316E-2</v>
      </c>
      <c r="G3034" s="21">
        <v>202522400</v>
      </c>
      <c r="H3034" s="21">
        <f>IF(ISNUMBER(E3034),MAX($E$2:E3034),"")</f>
        <v>542.07000732421875</v>
      </c>
      <c r="I3034" s="21">
        <f>IF(AND(ISNUMBER(E3034),ISNUMBER(H3034)),E3034/H3034-1,"")</f>
        <v>-0.91233604550022385</v>
      </c>
      <c r="L3034"/>
      <c r="M3034"/>
      <c r="N3034" s="2">
        <v>41901</v>
      </c>
      <c r="O3034" s="21">
        <v>201.52000427246097</v>
      </c>
      <c r="P3034" s="21">
        <v>201.8999938964844</v>
      </c>
      <c r="Q3034" s="21">
        <v>200.28999328613281</v>
      </c>
      <c r="R3034" s="21">
        <v>200.69999694824219</v>
      </c>
      <c r="S3034">
        <v>121649000</v>
      </c>
      <c r="T3034" s="16">
        <f>(SP500_Data[[#This Row],[Close]]-R3035)/R3035</f>
        <v>-5.5495507646934833E-3</v>
      </c>
      <c r="U3034" s="21"/>
    </row>
    <row r="3035" spans="1:21" x14ac:dyDescent="0.25">
      <c r="A3035" s="2">
        <v>41900</v>
      </c>
      <c r="B3035" s="21">
        <v>46.590000152587891</v>
      </c>
      <c r="C3035" s="21">
        <v>46.830001831054688</v>
      </c>
      <c r="D3035" s="21">
        <v>46.459999084472656</v>
      </c>
      <c r="E3035" s="21">
        <v>46.680000305175781</v>
      </c>
      <c r="F3035" s="16">
        <f>(StockData[[#This Row],[Close]]-E3036)/E3036</f>
        <v>3.4393775975427184E-3</v>
      </c>
      <c r="G3035" s="21">
        <v>35556600</v>
      </c>
      <c r="H3035" s="21">
        <f>IF(ISNUMBER(E3035),MAX($E$2:E3035),"")</f>
        <v>542.07000732421875</v>
      </c>
      <c r="I3035" s="21">
        <f>IF(AND(ISNUMBER(E3035),ISNUMBER(H3035)),E3035/H3035-1,"")</f>
        <v>-0.91388566112410663</v>
      </c>
      <c r="L3035"/>
      <c r="M3035"/>
      <c r="N3035" s="2">
        <v>41900</v>
      </c>
      <c r="O3035" s="21">
        <v>201.36000061035156</v>
      </c>
      <c r="P3035" s="21">
        <v>201.8500061035156</v>
      </c>
      <c r="Q3035" s="21">
        <v>201.1000061035156</v>
      </c>
      <c r="R3035" s="21">
        <v>201.82000732421875</v>
      </c>
      <c r="S3035">
        <v>94990000</v>
      </c>
      <c r="T3035" s="16">
        <f>(SP500_Data[[#This Row],[Close]]-R3036)/R3036</f>
        <v>5.3300489375778335E-3</v>
      </c>
      <c r="U3035" s="21"/>
    </row>
    <row r="3036" spans="1:21" x14ac:dyDescent="0.25">
      <c r="A3036" s="2">
        <v>41899</v>
      </c>
      <c r="B3036" s="21">
        <v>46.259998321533203</v>
      </c>
      <c r="C3036" s="21">
        <v>46.689998626708984</v>
      </c>
      <c r="D3036" s="21">
        <v>46.229999542236328</v>
      </c>
      <c r="E3036" s="21">
        <v>46.520000457763672</v>
      </c>
      <c r="F3036" s="16">
        <f>(StockData[[#This Row],[Close]]-E3037)/E3037</f>
        <v>-5.1325464581766476E-3</v>
      </c>
      <c r="G3036" s="21">
        <v>38311900</v>
      </c>
      <c r="H3036" s="21">
        <f>IF(ISNUMBER(E3036),MAX($E$2:E3036),"")</f>
        <v>542.07000732421875</v>
      </c>
      <c r="I3036" s="21">
        <f>IF(AND(ISNUMBER(E3036),ISNUMBER(H3036)),E3036/H3036-1,"")</f>
        <v>-0.91418082566973768</v>
      </c>
      <c r="L3036"/>
      <c r="M3036"/>
      <c r="N3036" s="2">
        <v>41899</v>
      </c>
      <c r="O3036" s="21">
        <v>200.77000427246097</v>
      </c>
      <c r="P3036" s="21">
        <v>201.67999267578125</v>
      </c>
      <c r="Q3036" s="21">
        <v>199.75</v>
      </c>
      <c r="R3036" s="21">
        <v>200.75</v>
      </c>
      <c r="S3036">
        <v>151266000</v>
      </c>
      <c r="T3036" s="16">
        <f>(SP500_Data[[#This Row],[Close]]-R3037)/R3037</f>
        <v>1.3467890972419681E-3</v>
      </c>
      <c r="U3036" s="21"/>
    </row>
    <row r="3037" spans="1:21" x14ac:dyDescent="0.25">
      <c r="A3037" s="2">
        <v>41898</v>
      </c>
      <c r="B3037" s="21">
        <v>46.389999389648438</v>
      </c>
      <c r="C3037" s="21">
        <v>46.849998474121094</v>
      </c>
      <c r="D3037" s="21">
        <v>46.290000915527344</v>
      </c>
      <c r="E3037" s="21">
        <v>46.759998321533203</v>
      </c>
      <c r="F3037" s="16">
        <f>(StockData[[#This Row],[Close]]-E3038)/E3038</f>
        <v>1.1245601734235233E-2</v>
      </c>
      <c r="G3037" s="21">
        <v>27910600</v>
      </c>
      <c r="H3037" s="21">
        <f>IF(ISNUMBER(E3037),MAX($E$2:E3037),"")</f>
        <v>542.07000732421875</v>
      </c>
      <c r="I3037" s="21">
        <f>IF(AND(ISNUMBER(E3037),ISNUMBER(H3037)),E3037/H3037-1,"")</f>
        <v>-0.91373808236993004</v>
      </c>
      <c r="L3037"/>
      <c r="M3037"/>
      <c r="N3037" s="2">
        <v>41898</v>
      </c>
      <c r="O3037" s="21">
        <v>198.61000061035156</v>
      </c>
      <c r="P3037" s="21">
        <v>200.83999633789065</v>
      </c>
      <c r="Q3037" s="21">
        <v>198.5</v>
      </c>
      <c r="R3037" s="21">
        <v>200.47999572753903</v>
      </c>
      <c r="S3037">
        <v>116201000</v>
      </c>
      <c r="T3037" s="16">
        <f>(SP500_Data[[#This Row],[Close]]-R3038)/R3038</f>
        <v>7.5384462368465032E-3</v>
      </c>
      <c r="U3037" s="21"/>
    </row>
    <row r="3038" spans="1:21" x14ac:dyDescent="0.25">
      <c r="A3038" s="2">
        <v>41897</v>
      </c>
      <c r="B3038" s="21">
        <v>46.540000915527344</v>
      </c>
      <c r="C3038" s="21">
        <v>46.709999084472656</v>
      </c>
      <c r="D3038" s="21">
        <v>46.099998474121094</v>
      </c>
      <c r="E3038" s="21">
        <v>46.240001678466797</v>
      </c>
      <c r="F3038" s="16">
        <f>(StockData[[#This Row],[Close]]-E3039)/E3039</f>
        <v>-9.8500873010200427E-3</v>
      </c>
      <c r="G3038" s="21">
        <v>37667600</v>
      </c>
      <c r="H3038" s="21">
        <f>IF(ISNUMBER(E3038),MAX($E$2:E3038),"")</f>
        <v>542.07000732421875</v>
      </c>
      <c r="I3038" s="21">
        <f>IF(AND(ISNUMBER(E3038),ISNUMBER(H3038)),E3038/H3038-1,"")</f>
        <v>-0.91469736186527273</v>
      </c>
      <c r="L3038"/>
      <c r="M3038"/>
      <c r="N3038" s="2">
        <v>41897</v>
      </c>
      <c r="O3038" s="21">
        <v>199.16000366210935</v>
      </c>
      <c r="P3038" s="21">
        <v>199.32000732421875</v>
      </c>
      <c r="Q3038" s="21">
        <v>198.3800048828125</v>
      </c>
      <c r="R3038" s="21">
        <v>198.97999572753903</v>
      </c>
      <c r="S3038">
        <v>76401000</v>
      </c>
      <c r="T3038" s="16">
        <f>(SP500_Data[[#This Row],[Close]]-R3039)/R3039</f>
        <v>-7.5332271177186948E-4</v>
      </c>
      <c r="U3038" s="21"/>
    </row>
    <row r="3039" spans="1:21" x14ac:dyDescent="0.25">
      <c r="A3039" s="2">
        <v>41894</v>
      </c>
      <c r="B3039" s="21">
        <v>46.909999847412109</v>
      </c>
      <c r="C3039" s="21">
        <v>47.020000457763672</v>
      </c>
      <c r="D3039" s="21">
        <v>46.599998474121094</v>
      </c>
      <c r="E3039" s="21">
        <v>46.700000762939453</v>
      </c>
      <c r="F3039" s="16">
        <f>(StockData[[#This Row],[Close]]-E3040)/E3040</f>
        <v>-6.3829624906499337E-3</v>
      </c>
      <c r="G3039" s="21">
        <v>38244700</v>
      </c>
      <c r="H3039" s="21">
        <f>IF(ISNUMBER(E3039),MAX($E$2:E3039),"")</f>
        <v>542.07000732421875</v>
      </c>
      <c r="I3039" s="21">
        <f>IF(AND(ISNUMBER(E3039),ISNUMBER(H3039)),E3039/H3039-1,"")</f>
        <v>-0.91384876467624299</v>
      </c>
      <c r="L3039"/>
      <c r="M3039"/>
      <c r="N3039" s="2">
        <v>41894</v>
      </c>
      <c r="O3039" s="21">
        <v>200.1000061035156</v>
      </c>
      <c r="P3039" s="21">
        <v>200.1199951171875</v>
      </c>
      <c r="Q3039" s="21">
        <v>198.55999755859375</v>
      </c>
      <c r="R3039" s="21">
        <v>199.1300048828125</v>
      </c>
      <c r="S3039">
        <v>117409300</v>
      </c>
      <c r="T3039" s="16">
        <f>(SP500_Data[[#This Row],[Close]]-R3040)/R3040</f>
        <v>-5.8412289122281406E-3</v>
      </c>
      <c r="U3039" s="21"/>
    </row>
    <row r="3040" spans="1:21" x14ac:dyDescent="0.25">
      <c r="A3040" s="2">
        <v>41893</v>
      </c>
      <c r="B3040" s="21">
        <v>46.740001678466797</v>
      </c>
      <c r="C3040" s="21">
        <v>47</v>
      </c>
      <c r="D3040" s="21">
        <v>46.470001220703125</v>
      </c>
      <c r="E3040" s="21">
        <v>47</v>
      </c>
      <c r="F3040" s="16">
        <f>(StockData[[#This Row],[Close]]-E3041)/E3041</f>
        <v>3.4158805911803452E-3</v>
      </c>
      <c r="G3040" s="21">
        <v>29216400</v>
      </c>
      <c r="H3040" s="21">
        <f>IF(ISNUMBER(E3040),MAX($E$2:E3040),"")</f>
        <v>542.07000732421875</v>
      </c>
      <c r="I3040" s="21">
        <f>IF(AND(ISNUMBER(E3040),ISNUMBER(H3040)),E3040/H3040-1,"")</f>
        <v>-0.91329533203284441</v>
      </c>
      <c r="L3040"/>
      <c r="M3040"/>
      <c r="N3040" s="2">
        <v>41893</v>
      </c>
      <c r="O3040" s="21">
        <v>199.27000427246097</v>
      </c>
      <c r="P3040" s="21">
        <v>200.33000183105469</v>
      </c>
      <c r="Q3040" s="21">
        <v>199.1199951171875</v>
      </c>
      <c r="R3040" s="21">
        <v>200.30000305175781</v>
      </c>
      <c r="S3040">
        <v>66774400</v>
      </c>
      <c r="T3040" s="16">
        <f>(SP500_Data[[#This Row],[Close]]-R3041)/R3041</f>
        <v>1.1495762439112042E-3</v>
      </c>
      <c r="U3040" s="21"/>
    </row>
    <row r="3041" spans="1:21" x14ac:dyDescent="0.25">
      <c r="A3041" s="2">
        <v>41892</v>
      </c>
      <c r="B3041" s="21">
        <v>46.819999694824219</v>
      </c>
      <c r="C3041" s="21">
        <v>46.939998626708984</v>
      </c>
      <c r="D3041" s="21">
        <v>46.279998779296875</v>
      </c>
      <c r="E3041" s="21">
        <v>46.840000152587891</v>
      </c>
      <c r="F3041" s="16">
        <f>(StockData[[#This Row],[Close]]-E3042)/E3042</f>
        <v>1.7109032062955886E-3</v>
      </c>
      <c r="G3041" s="21">
        <v>27302400</v>
      </c>
      <c r="H3041" s="21">
        <f>IF(ISNUMBER(E3041),MAX($E$2:E3041),"")</f>
        <v>542.07000732421875</v>
      </c>
      <c r="I3041" s="21">
        <f>IF(AND(ISNUMBER(E3041),ISNUMBER(H3041)),E3041/H3041-1,"")</f>
        <v>-0.91359049657847546</v>
      </c>
      <c r="L3041"/>
      <c r="M3041"/>
      <c r="N3041" s="2">
        <v>41892</v>
      </c>
      <c r="O3041" s="21">
        <v>199.42999267578125</v>
      </c>
      <c r="P3041" s="21">
        <v>200.19999694824219</v>
      </c>
      <c r="Q3041" s="21">
        <v>198.77000427246097</v>
      </c>
      <c r="R3041" s="21">
        <v>200.07000732421875</v>
      </c>
      <c r="S3041">
        <v>67251000</v>
      </c>
      <c r="T3041" s="16">
        <f>(SP500_Data[[#This Row],[Close]]-R3042)/R3042</f>
        <v>3.762793359625117E-3</v>
      </c>
      <c r="U3041" s="21"/>
    </row>
    <row r="3042" spans="1:21" x14ac:dyDescent="0.25">
      <c r="A3042" s="2">
        <v>41891</v>
      </c>
      <c r="B3042" s="21">
        <v>46.470001220703125</v>
      </c>
      <c r="C3042" s="21">
        <v>46.970001220703125</v>
      </c>
      <c r="D3042" s="21">
        <v>46.419998168945313</v>
      </c>
      <c r="E3042" s="21">
        <v>46.759998321533203</v>
      </c>
      <c r="F3042" s="16">
        <f>(StockData[[#This Row],[Close]]-E3043)/E3043</f>
        <v>6.2405227719443184E-3</v>
      </c>
      <c r="G3042" s="21">
        <v>40302400</v>
      </c>
      <c r="H3042" s="21">
        <f>IF(ISNUMBER(E3042),MAX($E$2:E3042),"")</f>
        <v>542.07000732421875</v>
      </c>
      <c r="I3042" s="21">
        <f>IF(AND(ISNUMBER(E3042),ISNUMBER(H3042)),E3042/H3042-1,"")</f>
        <v>-0.91373808236993004</v>
      </c>
      <c r="L3042"/>
      <c r="M3042"/>
      <c r="N3042" s="2">
        <v>41891</v>
      </c>
      <c r="O3042" s="21">
        <v>200.41000366210935</v>
      </c>
      <c r="P3042" s="21">
        <v>200.55000305175781</v>
      </c>
      <c r="Q3042" s="21">
        <v>198.91000366210935</v>
      </c>
      <c r="R3042" s="21">
        <v>199.32000732421875</v>
      </c>
      <c r="S3042">
        <v>88591000</v>
      </c>
      <c r="T3042" s="16">
        <f>(SP500_Data[[#This Row],[Close]]-R3043)/R3043</f>
        <v>-6.3312679438541249E-3</v>
      </c>
      <c r="U3042" s="21"/>
    </row>
    <row r="3043" spans="1:21" x14ac:dyDescent="0.25">
      <c r="A3043" s="2">
        <v>41890</v>
      </c>
      <c r="B3043" s="21">
        <v>46.020000457763672</v>
      </c>
      <c r="C3043" s="21">
        <v>46.799999237060547</v>
      </c>
      <c r="D3043" s="21">
        <v>45.990001678466797</v>
      </c>
      <c r="E3043" s="21">
        <v>46.470001220703125</v>
      </c>
      <c r="F3043" s="16">
        <f>(StockData[[#This Row],[Close]]-E3044)/E3044</f>
        <v>1.2197808215034927E-2</v>
      </c>
      <c r="G3043" s="21">
        <v>45736700</v>
      </c>
      <c r="H3043" s="21">
        <f>IF(ISNUMBER(E3043),MAX($E$2:E3043),"")</f>
        <v>542.07000732421875</v>
      </c>
      <c r="I3043" s="21">
        <f>IF(AND(ISNUMBER(E3043),ISNUMBER(H3043)),E3043/H3043-1,"")</f>
        <v>-0.91427306327075786</v>
      </c>
      <c r="L3043"/>
      <c r="M3043"/>
      <c r="N3043" s="2">
        <v>41890</v>
      </c>
      <c r="O3043" s="21">
        <v>200.91999816894531</v>
      </c>
      <c r="P3043" s="21">
        <v>201.21000671386719</v>
      </c>
      <c r="Q3043" s="21">
        <v>200</v>
      </c>
      <c r="R3043" s="21">
        <v>200.58999633789065</v>
      </c>
      <c r="S3043">
        <v>64146000</v>
      </c>
      <c r="T3043" s="16">
        <f>(SP500_Data[[#This Row],[Close]]-R3044)/R3044</f>
        <v>-2.5856708810240206E-3</v>
      </c>
      <c r="U3043" s="21"/>
    </row>
    <row r="3044" spans="1:21" x14ac:dyDescent="0.25">
      <c r="A3044" s="2">
        <v>41887</v>
      </c>
      <c r="B3044" s="21">
        <v>45.110000610351563</v>
      </c>
      <c r="C3044" s="21">
        <v>45.930000305175781</v>
      </c>
      <c r="D3044" s="21">
        <v>45.110000610351563</v>
      </c>
      <c r="E3044" s="21">
        <v>45.909999847412109</v>
      </c>
      <c r="F3044" s="16">
        <f>(StockData[[#This Row],[Close]]-E3045)/E3045</f>
        <v>1.4361501325324997E-2</v>
      </c>
      <c r="G3044" s="21">
        <v>36939400</v>
      </c>
      <c r="H3044" s="21">
        <f>IF(ISNUMBER(E3044),MAX($E$2:E3044),"")</f>
        <v>542.07000732421875</v>
      </c>
      <c r="I3044" s="21">
        <f>IF(AND(ISNUMBER(E3044),ISNUMBER(H3044)),E3044/H3044-1,"")</f>
        <v>-0.91530614269910571</v>
      </c>
      <c r="L3044"/>
      <c r="M3044"/>
      <c r="N3044" s="2">
        <v>41887</v>
      </c>
      <c r="O3044" s="21">
        <v>200.16999816894531</v>
      </c>
      <c r="P3044" s="21">
        <v>201.19000244140625</v>
      </c>
      <c r="Q3044" s="21">
        <v>199.41000366210935</v>
      </c>
      <c r="R3044" s="21">
        <v>201.11000061035156</v>
      </c>
      <c r="S3044">
        <v>102177000</v>
      </c>
      <c r="T3044" s="16">
        <f>(SP500_Data[[#This Row],[Close]]-R3045)/R3045</f>
        <v>4.4952493197336204E-3</v>
      </c>
      <c r="U3044" s="21"/>
    </row>
    <row r="3045" spans="1:21" x14ac:dyDescent="0.25">
      <c r="A3045" s="2">
        <v>41886</v>
      </c>
      <c r="B3045" s="21">
        <v>44.740001678466797</v>
      </c>
      <c r="C3045" s="21">
        <v>45.270000457763672</v>
      </c>
      <c r="D3045" s="21">
        <v>44.720001220703125</v>
      </c>
      <c r="E3045" s="21">
        <v>45.259998321533203</v>
      </c>
      <c r="F3045" s="16">
        <f>(StockData[[#This Row],[Close]]-E3046)/E3046</f>
        <v>6.672581031349583E-3</v>
      </c>
      <c r="G3045" s="21">
        <v>26475500</v>
      </c>
      <c r="H3045" s="21">
        <f>IF(ISNUMBER(E3045),MAX($E$2:E3045),"")</f>
        <v>542.07000732421875</v>
      </c>
      <c r="I3045" s="21">
        <f>IF(AND(ISNUMBER(E3045),ISNUMBER(H3045)),E3045/H3045-1,"")</f>
        <v>-0.91650525262420091</v>
      </c>
      <c r="L3045"/>
      <c r="M3045"/>
      <c r="N3045" s="2">
        <v>41886</v>
      </c>
      <c r="O3045" s="21">
        <v>200.83999633789065</v>
      </c>
      <c r="P3045" s="21">
        <v>201.58000183105469</v>
      </c>
      <c r="Q3045" s="21">
        <v>199.66000366210935</v>
      </c>
      <c r="R3045" s="21">
        <v>200.21000671386719</v>
      </c>
      <c r="S3045">
        <v>85236000</v>
      </c>
      <c r="T3045" s="16">
        <f>(SP500_Data[[#This Row],[Close]]-R3046)/R3046</f>
        <v>-1.4463505542783666E-3</v>
      </c>
      <c r="U3045" s="21"/>
    </row>
    <row r="3046" spans="1:21" x14ac:dyDescent="0.25">
      <c r="A3046" s="2">
        <v>41885</v>
      </c>
      <c r="B3046" s="21">
        <v>44.529998779296875</v>
      </c>
      <c r="C3046" s="21">
        <v>45.110000610351563</v>
      </c>
      <c r="D3046" s="21">
        <v>44.529998779296875</v>
      </c>
      <c r="E3046" s="21">
        <v>44.959999084472656</v>
      </c>
      <c r="F3046" s="16">
        <f>(StockData[[#This Row],[Close]]-E3047)/E3047</f>
        <v>-2.8831463223619683E-3</v>
      </c>
      <c r="G3046" s="21">
        <v>33684500</v>
      </c>
      <c r="H3046" s="21">
        <f>IF(ISNUMBER(E3046),MAX($E$2:E3046),"")</f>
        <v>542.07000732421875</v>
      </c>
      <c r="I3046" s="21">
        <f>IF(AND(ISNUMBER(E3046),ISNUMBER(H3046)),E3046/H3046-1,"")</f>
        <v>-0.91705868526759948</v>
      </c>
      <c r="L3046"/>
      <c r="M3046"/>
      <c r="N3046" s="2">
        <v>41885</v>
      </c>
      <c r="O3046" s="21">
        <v>201.3800048828125</v>
      </c>
      <c r="P3046" s="21">
        <v>201.41000366210935</v>
      </c>
      <c r="Q3046" s="21">
        <v>200.22000122070313</v>
      </c>
      <c r="R3046" s="21">
        <v>200.5</v>
      </c>
      <c r="S3046">
        <v>57462000</v>
      </c>
      <c r="T3046" s="16">
        <f>(SP500_Data[[#This Row],[Close]]-R3047)/R3047</f>
        <v>-5.4833064162747639E-4</v>
      </c>
      <c r="U3046" s="21"/>
    </row>
    <row r="3047" spans="1:21" x14ac:dyDescent="0.25">
      <c r="A3047" s="2">
        <v>41884</v>
      </c>
      <c r="B3047" s="21">
        <v>45.430000305175781</v>
      </c>
      <c r="C3047" s="21">
        <v>45.459999084472656</v>
      </c>
      <c r="D3047" s="21">
        <v>44.849998474121094</v>
      </c>
      <c r="E3047" s="21">
        <v>45.090000152587891</v>
      </c>
      <c r="F3047" s="16">
        <f>(StockData[[#This Row],[Close]]-E3048)/E3048</f>
        <v>-7.4840446908197543E-3</v>
      </c>
      <c r="G3047" s="21">
        <v>22976800</v>
      </c>
      <c r="H3047" s="21">
        <f>IF(ISNUMBER(E3047),MAX($E$2:E3047),"")</f>
        <v>542.07000732421875</v>
      </c>
      <c r="I3047" s="21">
        <f>IF(AND(ISNUMBER(E3047),ISNUMBER(H3047)),E3047/H3047-1,"")</f>
        <v>-0.91681886187512496</v>
      </c>
      <c r="L3047"/>
      <c r="M3047"/>
      <c r="N3047" s="2">
        <v>41884</v>
      </c>
      <c r="O3047" s="21">
        <v>200.97000122070313</v>
      </c>
      <c r="P3047" s="21">
        <v>201</v>
      </c>
      <c r="Q3047" s="21">
        <v>199.86000061035156</v>
      </c>
      <c r="R3047" s="21">
        <v>200.61000061035156</v>
      </c>
      <c r="S3047">
        <v>72426000</v>
      </c>
      <c r="T3047" s="16">
        <f>(SP500_Data[[#This Row],[Close]]-R3048)/R3048</f>
        <v>-4.9826167191650795E-4</v>
      </c>
      <c r="U3047" s="21"/>
    </row>
    <row r="3048" spans="1:21" x14ac:dyDescent="0.25">
      <c r="A3048" s="2">
        <v>41880</v>
      </c>
      <c r="B3048" s="21">
        <v>45.090000152587891</v>
      </c>
      <c r="C3048" s="21">
        <v>45.439998626708984</v>
      </c>
      <c r="D3048" s="21">
        <v>44.860000610351563</v>
      </c>
      <c r="E3048" s="21">
        <v>45.430000305175781</v>
      </c>
      <c r="F3048" s="16">
        <f>(StockData[[#This Row],[Close]]-E3049)/E3049</f>
        <v>1.2254884669583731E-2</v>
      </c>
      <c r="G3048" s="21">
        <v>21607600</v>
      </c>
      <c r="H3048" s="21">
        <f>IF(ISNUMBER(E3048),MAX($E$2:E3048),"")</f>
        <v>542.07000732421875</v>
      </c>
      <c r="I3048" s="21">
        <f>IF(AND(ISNUMBER(E3048),ISNUMBER(H3048)),E3048/H3048-1,"")</f>
        <v>-0.91619163633599909</v>
      </c>
      <c r="L3048"/>
      <c r="M3048"/>
      <c r="N3048" s="2">
        <v>41880</v>
      </c>
      <c r="O3048" s="21">
        <v>200.44999694824219</v>
      </c>
      <c r="P3048" s="21">
        <v>200.72999572753903</v>
      </c>
      <c r="Q3048" s="21">
        <v>199.82000732421875</v>
      </c>
      <c r="R3048" s="21">
        <v>200.71000671386719</v>
      </c>
      <c r="S3048">
        <v>65907000</v>
      </c>
      <c r="T3048" s="16">
        <f>(SP500_Data[[#This Row],[Close]]-R3049)/R3049</f>
        <v>2.8480429996855078E-3</v>
      </c>
      <c r="U3048" s="21"/>
    </row>
    <row r="3049" spans="1:21" x14ac:dyDescent="0.25">
      <c r="A3049" s="2">
        <v>41879</v>
      </c>
      <c r="B3049" s="21">
        <v>44.75</v>
      </c>
      <c r="C3049" s="21">
        <v>44.979999542236328</v>
      </c>
      <c r="D3049" s="21">
        <v>44.610000610351563</v>
      </c>
      <c r="E3049" s="21">
        <v>44.880001068115234</v>
      </c>
      <c r="F3049" s="16">
        <f>(StockData[[#This Row],[Close]]-E3050)/E3050</f>
        <v>2.2291367213207576E-4</v>
      </c>
      <c r="G3049" s="21">
        <v>17657600</v>
      </c>
      <c r="H3049" s="21">
        <f>IF(ISNUMBER(E3049),MAX($E$2:E3049),"")</f>
        <v>542.07000732421875</v>
      </c>
      <c r="I3049" s="21">
        <f>IF(AND(ISNUMBER(E3049),ISNUMBER(H3049)),E3049/H3049-1,"")</f>
        <v>-0.91720626402177619</v>
      </c>
      <c r="L3049"/>
      <c r="M3049"/>
      <c r="N3049" s="2">
        <v>41879</v>
      </c>
      <c r="O3049" s="21">
        <v>199.58999633789065</v>
      </c>
      <c r="P3049" s="21">
        <v>200.27000427246097</v>
      </c>
      <c r="Q3049" s="21">
        <v>199.38999938964844</v>
      </c>
      <c r="R3049" s="21">
        <v>200.13999938964844</v>
      </c>
      <c r="S3049">
        <v>58330000</v>
      </c>
      <c r="T3049" s="16">
        <f>(SP500_Data[[#This Row],[Close]]-R3050)/R3050</f>
        <v>-5.4931640625E-4</v>
      </c>
      <c r="U3049" s="21"/>
    </row>
    <row r="3050" spans="1:21" x14ac:dyDescent="0.25">
      <c r="A3050" s="2">
        <v>41878</v>
      </c>
      <c r="B3050" s="21">
        <v>44.900001525878906</v>
      </c>
      <c r="C3050" s="21">
        <v>45</v>
      </c>
      <c r="D3050" s="21">
        <v>44.759998321533203</v>
      </c>
      <c r="E3050" s="21">
        <v>44.869998931884766</v>
      </c>
      <c r="F3050" s="16">
        <f>(StockData[[#This Row],[Close]]-E3051)/E3051</f>
        <v>-3.1104064623228497E-3</v>
      </c>
      <c r="G3050" s="21">
        <v>21287900</v>
      </c>
      <c r="H3050" s="21">
        <f>IF(ISNUMBER(E3050),MAX($E$2:E3050),"")</f>
        <v>542.07000732421875</v>
      </c>
      <c r="I3050" s="21">
        <f>IF(AND(ISNUMBER(E3050),ISNUMBER(H3050)),E3050/H3050-1,"")</f>
        <v>-0.91722471576434694</v>
      </c>
      <c r="L3050"/>
      <c r="M3050"/>
      <c r="N3050" s="2">
        <v>41878</v>
      </c>
      <c r="O3050" s="21">
        <v>200.42999267578125</v>
      </c>
      <c r="P3050" s="21">
        <v>200.57000732421875</v>
      </c>
      <c r="Q3050" s="21">
        <v>199.94000244140625</v>
      </c>
      <c r="R3050" s="21">
        <v>200.25</v>
      </c>
      <c r="S3050">
        <v>47874000</v>
      </c>
      <c r="T3050" s="16">
        <f>(SP500_Data[[#This Row],[Close]]-R3051)/R3051</f>
        <v>-3.9935022374809268E-4</v>
      </c>
      <c r="U3050" s="21"/>
    </row>
    <row r="3051" spans="1:21" x14ac:dyDescent="0.25">
      <c r="A3051" s="2">
        <v>41877</v>
      </c>
      <c r="B3051" s="21">
        <v>45.310001373291016</v>
      </c>
      <c r="C3051" s="21">
        <v>45.400001525878906</v>
      </c>
      <c r="D3051" s="21">
        <v>44.939998626708984</v>
      </c>
      <c r="E3051" s="21">
        <v>45.009998321533203</v>
      </c>
      <c r="F3051" s="16">
        <f>(StockData[[#This Row],[Close]]-E3052)/E3052</f>
        <v>-3.5421707748066809E-3</v>
      </c>
      <c r="G3051" s="21">
        <v>14873100</v>
      </c>
      <c r="H3051" s="21">
        <f>IF(ISNUMBER(E3051),MAX($E$2:E3051),"")</f>
        <v>542.07000732421875</v>
      </c>
      <c r="I3051" s="21">
        <f>IF(AND(ISNUMBER(E3051),ISNUMBER(H3051)),E3051/H3051-1,"")</f>
        <v>-0.91696644766657942</v>
      </c>
      <c r="L3051"/>
      <c r="M3051"/>
      <c r="N3051" s="2">
        <v>41877</v>
      </c>
      <c r="O3051" s="21">
        <v>200.33000183105469</v>
      </c>
      <c r="P3051" s="21">
        <v>200.82000732421875</v>
      </c>
      <c r="Q3051" s="21">
        <v>200.27999877929688</v>
      </c>
      <c r="R3051" s="21">
        <v>200.33000183105469</v>
      </c>
      <c r="S3051">
        <v>47298000</v>
      </c>
      <c r="T3051" s="16">
        <f>(SP500_Data[[#This Row],[Close]]-R3052)/R3052</f>
        <v>6.4937504892225459E-4</v>
      </c>
      <c r="U3051" s="21"/>
    </row>
    <row r="3052" spans="1:21" x14ac:dyDescent="0.25">
      <c r="A3052" s="2">
        <v>41876</v>
      </c>
      <c r="B3052" s="21">
        <v>45.400001525878906</v>
      </c>
      <c r="C3052" s="21">
        <v>45.439998626708984</v>
      </c>
      <c r="D3052" s="21">
        <v>45.040000915527344</v>
      </c>
      <c r="E3052" s="21">
        <v>45.169998168945313</v>
      </c>
      <c r="F3052" s="16">
        <f>(StockData[[#This Row],[Close]]-E3053)/E3053</f>
        <v>4.4289351917174686E-4</v>
      </c>
      <c r="G3052" s="21">
        <v>16910000</v>
      </c>
      <c r="H3052" s="21">
        <f>IF(ISNUMBER(E3052),MAX($E$2:E3052),"")</f>
        <v>542.07000732421875</v>
      </c>
      <c r="I3052" s="21">
        <f>IF(AND(ISNUMBER(E3052),ISNUMBER(H3052)),E3052/H3052-1,"")</f>
        <v>-0.91667128312094825</v>
      </c>
      <c r="L3052"/>
      <c r="M3052"/>
      <c r="N3052" s="2">
        <v>41876</v>
      </c>
      <c r="O3052" s="21">
        <v>200.13999938964844</v>
      </c>
      <c r="P3052" s="21">
        <v>200.58999633789065</v>
      </c>
      <c r="Q3052" s="21">
        <v>199.1499938964844</v>
      </c>
      <c r="R3052" s="21">
        <v>200.19999694824219</v>
      </c>
      <c r="S3052">
        <v>63855000</v>
      </c>
      <c r="T3052" s="16">
        <f>(SP500_Data[[#This Row],[Close]]-R3053)/R3053</f>
        <v>5.0705080298045456E-3</v>
      </c>
      <c r="U3052" s="21"/>
    </row>
    <row r="3053" spans="1:21" x14ac:dyDescent="0.25">
      <c r="A3053" s="2">
        <v>41873</v>
      </c>
      <c r="B3053" s="21">
        <v>45.349998474121094</v>
      </c>
      <c r="C3053" s="21">
        <v>45.470001220703125</v>
      </c>
      <c r="D3053" s="21">
        <v>45.069999694824219</v>
      </c>
      <c r="E3053" s="21">
        <v>45.150001525878906</v>
      </c>
      <c r="F3053" s="16">
        <f>(StockData[[#This Row],[Close]]-E3054)/E3054</f>
        <v>-1.5479808256212675E-3</v>
      </c>
      <c r="G3053" s="21">
        <v>18294500</v>
      </c>
      <c r="H3053" s="21">
        <f>IF(ISNUMBER(E3053),MAX($E$2:E3053),"")</f>
        <v>542.07000732421875</v>
      </c>
      <c r="I3053" s="21">
        <f>IF(AND(ISNUMBER(E3053),ISNUMBER(H3053)),E3053/H3053-1,"")</f>
        <v>-0.91670817253153403</v>
      </c>
      <c r="L3053"/>
      <c r="M3053"/>
      <c r="N3053" s="2">
        <v>41873</v>
      </c>
      <c r="O3053" s="21">
        <v>199.33999633789065</v>
      </c>
      <c r="P3053" s="21">
        <v>199.69000244140625</v>
      </c>
      <c r="Q3053" s="21">
        <v>198.74000549316409</v>
      </c>
      <c r="R3053" s="21">
        <v>199.19000244140625</v>
      </c>
      <c r="S3053">
        <v>76107000</v>
      </c>
      <c r="T3053" s="16">
        <f>(SP500_Data[[#This Row],[Close]]-R3054)/R3054</f>
        <v>-1.5538724741541354E-3</v>
      </c>
      <c r="U3053" s="21"/>
    </row>
    <row r="3054" spans="1:21" x14ac:dyDescent="0.25">
      <c r="A3054" s="2">
        <v>41872</v>
      </c>
      <c r="B3054" s="21">
        <v>44.840000152587891</v>
      </c>
      <c r="C3054" s="21">
        <v>45.25</v>
      </c>
      <c r="D3054" s="21">
        <v>44.830001831054688</v>
      </c>
      <c r="E3054" s="21">
        <v>45.220001220703125</v>
      </c>
      <c r="F3054" s="16">
        <f>(StockData[[#This Row],[Close]]-E3055)/E3055</f>
        <v>6.0066841642032378E-3</v>
      </c>
      <c r="G3054" s="21">
        <v>22285500</v>
      </c>
      <c r="H3054" s="21">
        <f>IF(ISNUMBER(E3054),MAX($E$2:E3054),"")</f>
        <v>542.07000732421875</v>
      </c>
      <c r="I3054" s="21">
        <f>IF(AND(ISNUMBER(E3054),ISNUMBER(H3054)),E3054/H3054-1,"")</f>
        <v>-0.91657903848265032</v>
      </c>
      <c r="L3054"/>
      <c r="M3054"/>
      <c r="N3054" s="2">
        <v>41872</v>
      </c>
      <c r="O3054" s="21">
        <v>199.08999633789065</v>
      </c>
      <c r="P3054" s="21">
        <v>199.75999450683591</v>
      </c>
      <c r="Q3054" s="21">
        <v>198.92999267578125</v>
      </c>
      <c r="R3054" s="21">
        <v>199.5</v>
      </c>
      <c r="S3054">
        <v>67791000</v>
      </c>
      <c r="T3054" s="16">
        <f>(SP500_Data[[#This Row],[Close]]-R3055)/R3055</f>
        <v>2.9157542549446661E-3</v>
      </c>
      <c r="U3054" s="21"/>
    </row>
    <row r="3055" spans="1:21" x14ac:dyDescent="0.25">
      <c r="A3055" s="2">
        <v>41871</v>
      </c>
      <c r="B3055" s="21">
        <v>45.340000152587891</v>
      </c>
      <c r="C3055" s="21">
        <v>45.400001525878906</v>
      </c>
      <c r="D3055" s="21">
        <v>44.900001525878906</v>
      </c>
      <c r="E3055" s="21">
        <v>44.950000762939453</v>
      </c>
      <c r="F3055" s="16">
        <f>(StockData[[#This Row],[Close]]-E3056)/E3056</f>
        <v>-8.3829925604570164E-3</v>
      </c>
      <c r="G3055" s="21">
        <v>24770500</v>
      </c>
      <c r="H3055" s="21">
        <f>IF(ISNUMBER(E3055),MAX($E$2:E3055),"")</f>
        <v>542.07000732421875</v>
      </c>
      <c r="I3055" s="21">
        <f>IF(AND(ISNUMBER(E3055),ISNUMBER(H3055)),E3055/H3055-1,"")</f>
        <v>-0.91707712997289237</v>
      </c>
      <c r="L3055"/>
      <c r="M3055"/>
      <c r="N3055" s="2">
        <v>41871</v>
      </c>
      <c r="O3055" s="21">
        <v>198.1199951171875</v>
      </c>
      <c r="P3055" s="21">
        <v>199.16000366210935</v>
      </c>
      <c r="Q3055" s="21">
        <v>198.08000183105469</v>
      </c>
      <c r="R3055" s="21">
        <v>198.91999816894531</v>
      </c>
      <c r="S3055">
        <v>72763000</v>
      </c>
      <c r="T3055" s="16">
        <f>(SP500_Data[[#This Row],[Close]]-R3056)/R3056</f>
        <v>2.6714994754142287E-3</v>
      </c>
      <c r="U3055" s="21"/>
    </row>
    <row r="3056" spans="1:21" x14ac:dyDescent="0.25">
      <c r="A3056" s="2">
        <v>41870</v>
      </c>
      <c r="B3056" s="21">
        <v>44.970001220703125</v>
      </c>
      <c r="C3056" s="21">
        <v>45.340000152587891</v>
      </c>
      <c r="D3056" s="21">
        <v>44.830001831054688</v>
      </c>
      <c r="E3056" s="21">
        <v>45.330001831054688</v>
      </c>
      <c r="F3056" s="16">
        <f>(StockData[[#This Row],[Close]]-E3057)/E3057</f>
        <v>4.876994407591307E-3</v>
      </c>
      <c r="G3056" s="21">
        <v>28139500</v>
      </c>
      <c r="H3056" s="21">
        <f>IF(ISNUMBER(E3056),MAX($E$2:E3056),"")</f>
        <v>542.07000732421875</v>
      </c>
      <c r="I3056" s="21">
        <f>IF(AND(ISNUMBER(E3056),ISNUMBER(H3056)),E3056/H3056-1,"")</f>
        <v>-0.91637611153803933</v>
      </c>
      <c r="L3056"/>
      <c r="M3056"/>
      <c r="N3056" s="2">
        <v>41870</v>
      </c>
      <c r="O3056" s="21">
        <v>197.83999633789065</v>
      </c>
      <c r="P3056" s="21">
        <v>198.53999328613281</v>
      </c>
      <c r="Q3056" s="21">
        <v>197.44000244140625</v>
      </c>
      <c r="R3056" s="21">
        <v>198.38999938964844</v>
      </c>
      <c r="S3056">
        <v>59135000</v>
      </c>
      <c r="T3056" s="16">
        <f>(SP500_Data[[#This Row],[Close]]-R3057)/R3057</f>
        <v>5.2188831379789292E-3</v>
      </c>
      <c r="U3056" s="21"/>
    </row>
    <row r="3057" spans="1:21" x14ac:dyDescent="0.25">
      <c r="A3057" s="2">
        <v>41869</v>
      </c>
      <c r="B3057" s="21">
        <v>44.939998626708984</v>
      </c>
      <c r="C3057" s="21">
        <v>45.110000610351563</v>
      </c>
      <c r="D3057" s="21">
        <v>44.680000305175781</v>
      </c>
      <c r="E3057" s="21">
        <v>45.110000610351563</v>
      </c>
      <c r="F3057" s="16">
        <f>(StockData[[#This Row],[Close]]-E3058)/E3058</f>
        <v>7.1444449270659533E-3</v>
      </c>
      <c r="G3057" s="21">
        <v>26891100</v>
      </c>
      <c r="H3057" s="21">
        <f>IF(ISNUMBER(E3057),MAX($E$2:E3057),"")</f>
        <v>542.07000732421875</v>
      </c>
      <c r="I3057" s="21">
        <f>IF(AND(ISNUMBER(E3057),ISNUMBER(H3057)),E3057/H3057-1,"")</f>
        <v>-0.91678196542726131</v>
      </c>
      <c r="L3057"/>
      <c r="M3057"/>
      <c r="N3057" s="2">
        <v>41869</v>
      </c>
      <c r="O3057" s="21">
        <v>196.80000305175781</v>
      </c>
      <c r="P3057" s="21">
        <v>197.44999694824219</v>
      </c>
      <c r="Q3057" s="21">
        <v>196.69000244140625</v>
      </c>
      <c r="R3057" s="21">
        <v>197.36000061035156</v>
      </c>
      <c r="S3057">
        <v>75424000</v>
      </c>
      <c r="T3057" s="16">
        <f>(SP500_Data[[#This Row],[Close]]-R3058)/R3058</f>
        <v>8.3793142214376778E-3</v>
      </c>
      <c r="U3057" s="21"/>
    </row>
    <row r="3058" spans="1:21" x14ac:dyDescent="0.25">
      <c r="A3058" s="2">
        <v>41866</v>
      </c>
      <c r="B3058" s="21">
        <v>44.580001831054688</v>
      </c>
      <c r="C3058" s="21">
        <v>44.900001525878906</v>
      </c>
      <c r="D3058" s="21">
        <v>44.400001525878906</v>
      </c>
      <c r="E3058" s="21">
        <v>44.790000915527344</v>
      </c>
      <c r="F3058" s="16">
        <f>(StockData[[#This Row],[Close]]-E3059)/E3059</f>
        <v>1.1746113674875261E-2</v>
      </c>
      <c r="G3058" s="21">
        <v>41611300</v>
      </c>
      <c r="H3058" s="21">
        <f>IF(ISNUMBER(E3058),MAX($E$2:E3058),"")</f>
        <v>542.07000732421875</v>
      </c>
      <c r="I3058" s="21">
        <f>IF(AND(ISNUMBER(E3058),ISNUMBER(H3058)),E3058/H3058-1,"")</f>
        <v>-0.91737229451852353</v>
      </c>
      <c r="L3058"/>
      <c r="M3058"/>
      <c r="N3058" s="2">
        <v>41866</v>
      </c>
      <c r="O3058" s="21">
        <v>196.47000122070313</v>
      </c>
      <c r="P3058" s="21">
        <v>196.6499938964844</v>
      </c>
      <c r="Q3058" s="21">
        <v>194.30999755859375</v>
      </c>
      <c r="R3058" s="21">
        <v>195.72000122070313</v>
      </c>
      <c r="S3058">
        <v>139951000</v>
      </c>
      <c r="T3058" s="16">
        <f>(SP500_Data[[#This Row],[Close]]-R3059)/R3059</f>
        <v>-2.0429754421242343E-4</v>
      </c>
      <c r="U3058" s="21"/>
    </row>
    <row r="3059" spans="1:21" x14ac:dyDescent="0.25">
      <c r="A3059" s="2">
        <v>41865</v>
      </c>
      <c r="B3059" s="21">
        <v>44.080001831054688</v>
      </c>
      <c r="C3059" s="21">
        <v>44.419998168945313</v>
      </c>
      <c r="D3059" s="21">
        <v>44.009998321533203</v>
      </c>
      <c r="E3059" s="21">
        <v>44.270000457763672</v>
      </c>
      <c r="F3059" s="16">
        <f>(StockData[[#This Row],[Close]]-E3060)/E3060</f>
        <v>4.3103134940236992E-3</v>
      </c>
      <c r="G3059" s="21">
        <v>19313200</v>
      </c>
      <c r="H3059" s="21">
        <f>IF(ISNUMBER(E3059),MAX($E$2:E3059),"")</f>
        <v>542.07000732421875</v>
      </c>
      <c r="I3059" s="21">
        <f>IF(AND(ISNUMBER(E3059),ISNUMBER(H3059)),E3059/H3059-1,"")</f>
        <v>-0.9183315810511441</v>
      </c>
      <c r="L3059"/>
      <c r="M3059"/>
      <c r="N3059" s="2">
        <v>41865</v>
      </c>
      <c r="O3059" s="21">
        <v>195.16000366210935</v>
      </c>
      <c r="P3059" s="21">
        <v>195.75999450683591</v>
      </c>
      <c r="Q3059" s="21">
        <v>194.97999572753903</v>
      </c>
      <c r="R3059" s="21">
        <v>195.75999450683591</v>
      </c>
      <c r="S3059">
        <v>57371000</v>
      </c>
      <c r="T3059" s="16">
        <f>(SP500_Data[[#This Row],[Close]]-R3060)/R3060</f>
        <v>4.7218137252979563E-3</v>
      </c>
      <c r="U3059" s="21"/>
    </row>
    <row r="3060" spans="1:21" x14ac:dyDescent="0.25">
      <c r="A3060" s="2">
        <v>41864</v>
      </c>
      <c r="B3060" s="21">
        <v>43.680000305175781</v>
      </c>
      <c r="C3060" s="21">
        <v>44.180000305175781</v>
      </c>
      <c r="D3060" s="21">
        <v>43.520000457763672</v>
      </c>
      <c r="E3060" s="21">
        <v>44.080001831054688</v>
      </c>
      <c r="F3060" s="16">
        <f>(StockData[[#This Row],[Close]]-E3061)/E3061</f>
        <v>1.2867678478875457E-2</v>
      </c>
      <c r="G3060" s="21">
        <v>22889500</v>
      </c>
      <c r="H3060" s="21">
        <f>IF(ISNUMBER(E3060),MAX($E$2:E3060),"")</f>
        <v>542.07000732421875</v>
      </c>
      <c r="I3060" s="21">
        <f>IF(AND(ISNUMBER(E3060),ISNUMBER(H3060)),E3060/H3060-1,"")</f>
        <v>-0.91868208674993168</v>
      </c>
      <c r="L3060"/>
      <c r="M3060"/>
      <c r="N3060" s="2">
        <v>41864</v>
      </c>
      <c r="O3060" s="21">
        <v>194.28999328613281</v>
      </c>
      <c r="P3060" s="21">
        <v>195.05999755859375</v>
      </c>
      <c r="Q3060" s="21">
        <v>193.96000671386719</v>
      </c>
      <c r="R3060" s="21">
        <v>194.83999633789065</v>
      </c>
      <c r="S3060">
        <v>69047000</v>
      </c>
      <c r="T3060" s="16">
        <f>(SP500_Data[[#This Row],[Close]]-R3061)/R3061</f>
        <v>6.7689638136551114E-3</v>
      </c>
      <c r="U3060" s="21"/>
    </row>
    <row r="3061" spans="1:21" x14ac:dyDescent="0.25">
      <c r="A3061" s="2">
        <v>41863</v>
      </c>
      <c r="B3061" s="21">
        <v>43.040000915527344</v>
      </c>
      <c r="C3061" s="21">
        <v>43.590000152587891</v>
      </c>
      <c r="D3061" s="21">
        <v>43</v>
      </c>
      <c r="E3061" s="21">
        <v>43.520000457763672</v>
      </c>
      <c r="F3061" s="16">
        <f>(StockData[[#This Row],[Close]]-E3062)/E3062</f>
        <v>7.4074002123338169E-3</v>
      </c>
      <c r="G3061" s="21">
        <v>21431100</v>
      </c>
      <c r="H3061" s="21">
        <f>IF(ISNUMBER(E3061),MAX($E$2:E3061),"")</f>
        <v>542.07000732421875</v>
      </c>
      <c r="I3061" s="21">
        <f>IF(AND(ISNUMBER(E3061),ISNUMBER(H3061)),E3061/H3061-1,"")</f>
        <v>-0.91971516617827964</v>
      </c>
      <c r="L3061"/>
      <c r="M3061"/>
      <c r="N3061" s="2">
        <v>41863</v>
      </c>
      <c r="O3061" s="21">
        <v>193.61000061035156</v>
      </c>
      <c r="P3061" s="21">
        <v>194.1499938964844</v>
      </c>
      <c r="Q3061" s="21">
        <v>192.94000244140625</v>
      </c>
      <c r="R3061" s="21">
        <v>193.52999877929688</v>
      </c>
      <c r="S3061">
        <v>73632000</v>
      </c>
      <c r="T3061" s="16">
        <f>(SP500_Data[[#This Row],[Close]]-R3062)/R3062</f>
        <v>-1.3932108782724216E-3</v>
      </c>
      <c r="U3061" s="21"/>
    </row>
    <row r="3062" spans="1:21" x14ac:dyDescent="0.25">
      <c r="A3062" s="2">
        <v>41862</v>
      </c>
      <c r="B3062" s="21">
        <v>43.259998321533203</v>
      </c>
      <c r="C3062" s="21">
        <v>43.450000762939453</v>
      </c>
      <c r="D3062" s="21">
        <v>43.020000457763672</v>
      </c>
      <c r="E3062" s="21">
        <v>43.200000762939453</v>
      </c>
      <c r="F3062" s="16">
        <f>(StockData[[#This Row],[Close]]-E3063)/E3063</f>
        <v>0</v>
      </c>
      <c r="G3062" s="21">
        <v>20351600</v>
      </c>
      <c r="H3062" s="21">
        <f>IF(ISNUMBER(E3062),MAX($E$2:E3062),"")</f>
        <v>542.07000732421875</v>
      </c>
      <c r="I3062" s="21">
        <f>IF(AND(ISNUMBER(E3062),ISNUMBER(H3062)),E3062/H3062-1,"")</f>
        <v>-0.92030549526954186</v>
      </c>
      <c r="L3062"/>
      <c r="M3062"/>
      <c r="N3062" s="2">
        <v>41862</v>
      </c>
      <c r="O3062" s="21">
        <v>193.97000122070313</v>
      </c>
      <c r="P3062" s="21">
        <v>194.66000366210935</v>
      </c>
      <c r="Q3062" s="21">
        <v>193.71000671386719</v>
      </c>
      <c r="R3062" s="21">
        <v>193.80000305175781</v>
      </c>
      <c r="S3062">
        <v>74544000</v>
      </c>
      <c r="T3062" s="16">
        <f>(SP500_Data[[#This Row],[Close]]-R3063)/R3063</f>
        <v>2.8979380183961527E-3</v>
      </c>
      <c r="U3062" s="21"/>
    </row>
    <row r="3063" spans="1:21" x14ac:dyDescent="0.25">
      <c r="A3063" s="2">
        <v>41859</v>
      </c>
      <c r="B3063" s="21">
        <v>43.229999542236328</v>
      </c>
      <c r="C3063" s="21">
        <v>43.319999694824219</v>
      </c>
      <c r="D3063" s="21">
        <v>42.909999847412109</v>
      </c>
      <c r="E3063" s="21">
        <v>43.200000762939453</v>
      </c>
      <c r="F3063" s="16">
        <f>(StockData[[#This Row],[Close]]-E3064)/E3064</f>
        <v>-6.9393429596421267E-4</v>
      </c>
      <c r="G3063" s="21">
        <v>28942700</v>
      </c>
      <c r="H3063" s="21">
        <f>IF(ISNUMBER(E3063),MAX($E$2:E3063),"")</f>
        <v>542.07000732421875</v>
      </c>
      <c r="I3063" s="21">
        <f>IF(AND(ISNUMBER(E3063),ISNUMBER(H3063)),E3063/H3063-1,"")</f>
        <v>-0.92030549526954186</v>
      </c>
      <c r="L3063"/>
      <c r="M3063"/>
      <c r="N3063" s="2">
        <v>41859</v>
      </c>
      <c r="O3063" s="21">
        <v>191.46000671386719</v>
      </c>
      <c r="P3063" s="21">
        <v>193.3699951171875</v>
      </c>
      <c r="Q3063" s="21">
        <v>190.94999694824219</v>
      </c>
      <c r="R3063" s="21">
        <v>193.24000549316409</v>
      </c>
      <c r="S3063">
        <v>117014000</v>
      </c>
      <c r="T3063" s="16">
        <f>(SP500_Data[[#This Row],[Close]]-R3064)/R3064</f>
        <v>1.1568898748832155E-2</v>
      </c>
      <c r="U3063" s="21"/>
    </row>
    <row r="3064" spans="1:21" x14ac:dyDescent="0.25">
      <c r="A3064" s="2">
        <v>41858</v>
      </c>
      <c r="B3064" s="21">
        <v>42.840000152587891</v>
      </c>
      <c r="C3064" s="21">
        <v>43.450000762939453</v>
      </c>
      <c r="D3064" s="21">
        <v>42.650001525878906</v>
      </c>
      <c r="E3064" s="21">
        <v>43.229999542236328</v>
      </c>
      <c r="F3064" s="16">
        <f>(StockData[[#This Row],[Close]]-E3065)/E3065</f>
        <v>1.1464619666039958E-2</v>
      </c>
      <c r="G3064" s="21">
        <v>30314900</v>
      </c>
      <c r="H3064" s="21">
        <f>IF(ISNUMBER(E3064),MAX($E$2:E3064),"")</f>
        <v>542.07000732421875</v>
      </c>
      <c r="I3064" s="21">
        <f>IF(AND(ISNUMBER(E3064),ISNUMBER(H3064)),E3064/H3064-1,"")</f>
        <v>-0.92025015411638533</v>
      </c>
      <c r="L3064"/>
      <c r="M3064"/>
      <c r="N3064" s="2">
        <v>41858</v>
      </c>
      <c r="O3064" s="21">
        <v>192.94000244140625</v>
      </c>
      <c r="P3064" s="21">
        <v>193.1300048828125</v>
      </c>
      <c r="Q3064" s="21">
        <v>190.55000305175781</v>
      </c>
      <c r="R3064" s="21">
        <v>191.02999877929688</v>
      </c>
      <c r="S3064">
        <v>135733000</v>
      </c>
      <c r="T3064" s="16">
        <f>(SP500_Data[[#This Row],[Close]]-R3065)/R3065</f>
        <v>-5.414736842105263E-3</v>
      </c>
      <c r="U3064" s="21"/>
    </row>
    <row r="3065" spans="1:21" x14ac:dyDescent="0.25">
      <c r="A3065" s="2">
        <v>41857</v>
      </c>
      <c r="B3065" s="21">
        <v>42.740001678466797</v>
      </c>
      <c r="C3065" s="21">
        <v>43.169998168945313</v>
      </c>
      <c r="D3065" s="21">
        <v>42.209999084472656</v>
      </c>
      <c r="E3065" s="21">
        <v>42.740001678466797</v>
      </c>
      <c r="F3065" s="16">
        <f>(StockData[[#This Row],[Close]]-E3066)/E3066</f>
        <v>-7.8922966141286889E-3</v>
      </c>
      <c r="G3065" s="21">
        <v>24634000</v>
      </c>
      <c r="H3065" s="21">
        <f>IF(ISNUMBER(E3065),MAX($E$2:E3065),"")</f>
        <v>542.07000732421875</v>
      </c>
      <c r="I3065" s="21">
        <f>IF(AND(ISNUMBER(E3065),ISNUMBER(H3065)),E3065/H3065-1,"")</f>
        <v>-0.92115409245857149</v>
      </c>
      <c r="L3065"/>
      <c r="M3065"/>
      <c r="N3065" s="2">
        <v>41857</v>
      </c>
      <c r="O3065" s="21">
        <v>191.11000061035156</v>
      </c>
      <c r="P3065" s="21">
        <v>192.88999938964844</v>
      </c>
      <c r="Q3065" s="21">
        <v>191.08000183105469</v>
      </c>
      <c r="R3065" s="21">
        <v>192.07000732421875</v>
      </c>
      <c r="S3065">
        <v>94818000</v>
      </c>
      <c r="T3065" s="16">
        <f>(SP500_Data[[#This Row],[Close]]-R3066)/R3066</f>
        <v>3.1255048747321515E-4</v>
      </c>
      <c r="U3065" s="21"/>
    </row>
    <row r="3066" spans="1:21" x14ac:dyDescent="0.25">
      <c r="A3066" s="2">
        <v>41856</v>
      </c>
      <c r="B3066" s="21">
        <v>43.310001373291016</v>
      </c>
      <c r="C3066" s="21">
        <v>43.459999084472656</v>
      </c>
      <c r="D3066" s="21">
        <v>42.830001831054688</v>
      </c>
      <c r="E3066" s="21">
        <v>43.080001831054688</v>
      </c>
      <c r="F3066" s="16">
        <f>(StockData[[#This Row],[Close]]-E3067)/E3067</f>
        <v>-6.6865830752160333E-3</v>
      </c>
      <c r="G3066" s="21">
        <v>26266400</v>
      </c>
      <c r="H3066" s="21">
        <f>IF(ISNUMBER(E3066),MAX($E$2:E3066),"")</f>
        <v>542.07000732421875</v>
      </c>
      <c r="I3066" s="21">
        <f>IF(AND(ISNUMBER(E3066),ISNUMBER(H3066)),E3066/H3066-1,"")</f>
        <v>-0.92052686691944574</v>
      </c>
      <c r="L3066"/>
      <c r="M3066"/>
      <c r="N3066" s="2">
        <v>41856</v>
      </c>
      <c r="O3066" s="21">
        <v>193.1000061035156</v>
      </c>
      <c r="P3066" s="21">
        <v>193.6000061035156</v>
      </c>
      <c r="Q3066" s="21">
        <v>191.30999755859375</v>
      </c>
      <c r="R3066" s="21">
        <v>192.00999450683591</v>
      </c>
      <c r="S3066">
        <v>152690000</v>
      </c>
      <c r="T3066" s="16">
        <f>(SP500_Data[[#This Row],[Close]]-R3067)/R3067</f>
        <v>-9.6962447198444823E-3</v>
      </c>
      <c r="U3066" s="21"/>
    </row>
    <row r="3067" spans="1:21" x14ac:dyDescent="0.25">
      <c r="A3067" s="2">
        <v>41855</v>
      </c>
      <c r="B3067" s="21">
        <v>42.970001220703125</v>
      </c>
      <c r="C3067" s="21">
        <v>43.470001220703125</v>
      </c>
      <c r="D3067" s="21">
        <v>42.810001373291016</v>
      </c>
      <c r="E3067" s="21">
        <v>43.369998931884766</v>
      </c>
      <c r="F3067" s="16">
        <f>(StockData[[#This Row],[Close]]-E3068)/E3068</f>
        <v>1.1899167388486414E-2</v>
      </c>
      <c r="G3067" s="21">
        <v>34277400</v>
      </c>
      <c r="H3067" s="21">
        <f>IF(ISNUMBER(E3067),MAX($E$2:E3067),"")</f>
        <v>542.07000732421875</v>
      </c>
      <c r="I3067" s="21">
        <f>IF(AND(ISNUMBER(E3067),ISNUMBER(H3067)),E3067/H3067-1,"")</f>
        <v>-0.91999188601861781</v>
      </c>
      <c r="L3067"/>
      <c r="M3067"/>
      <c r="N3067" s="2">
        <v>41855</v>
      </c>
      <c r="O3067" s="21">
        <v>192.8699951171875</v>
      </c>
      <c r="P3067" s="21">
        <v>194.30000305175781</v>
      </c>
      <c r="Q3067" s="21">
        <v>192.05000305175781</v>
      </c>
      <c r="R3067" s="21">
        <v>193.88999938964844</v>
      </c>
      <c r="S3067">
        <v>91340000</v>
      </c>
      <c r="T3067" s="16">
        <f>(SP500_Data[[#This Row],[Close]]-R3068)/R3068</f>
        <v>7.220776050121753E-3</v>
      </c>
      <c r="U3067" s="21"/>
    </row>
    <row r="3068" spans="1:21" x14ac:dyDescent="0.25">
      <c r="A3068" s="2">
        <v>41852</v>
      </c>
      <c r="B3068" s="21">
        <v>43.209999084472656</v>
      </c>
      <c r="C3068" s="21">
        <v>43.25</v>
      </c>
      <c r="D3068" s="21">
        <v>42.599998474121094</v>
      </c>
      <c r="E3068" s="21">
        <v>42.860000610351563</v>
      </c>
      <c r="F3068" s="16">
        <f>(StockData[[#This Row],[Close]]-E3069)/E3069</f>
        <v>-6.9508627924273489E-3</v>
      </c>
      <c r="G3068" s="21">
        <v>31170300</v>
      </c>
      <c r="H3068" s="21">
        <f>IF(ISNUMBER(E3068),MAX($E$2:E3068),"")</f>
        <v>542.07000732421875</v>
      </c>
      <c r="I3068" s="21">
        <f>IF(AND(ISNUMBER(E3068),ISNUMBER(H3068)),E3068/H3068-1,"")</f>
        <v>-0.92093272080866773</v>
      </c>
      <c r="L3068"/>
      <c r="M3068"/>
      <c r="N3068" s="2">
        <v>41852</v>
      </c>
      <c r="O3068" s="21">
        <v>192.55999755859375</v>
      </c>
      <c r="P3068" s="21">
        <v>193.75999450683591</v>
      </c>
      <c r="Q3068" s="21">
        <v>191.57000732421875</v>
      </c>
      <c r="R3068" s="21">
        <v>192.5</v>
      </c>
      <c r="S3068">
        <v>189261000</v>
      </c>
      <c r="T3068" s="16">
        <f>(SP500_Data[[#This Row],[Close]]-R3069)/R3069</f>
        <v>-3.0555510336134207E-3</v>
      </c>
      <c r="U3068" s="21"/>
    </row>
    <row r="3069" spans="1:21" x14ac:dyDescent="0.25">
      <c r="A3069" s="2">
        <v>41851</v>
      </c>
      <c r="B3069" s="21">
        <v>43.380001068115234</v>
      </c>
      <c r="C3069" s="21">
        <v>43.689998626708984</v>
      </c>
      <c r="D3069" s="21">
        <v>43.080001831054688</v>
      </c>
      <c r="E3069" s="21">
        <v>43.159999847412109</v>
      </c>
      <c r="F3069" s="16">
        <f>(StockData[[#This Row],[Close]]-E3070)/E3070</f>
        <v>-9.6374934831528342E-3</v>
      </c>
      <c r="G3069" s="21">
        <v>31537500</v>
      </c>
      <c r="H3069" s="21">
        <f>IF(ISNUMBER(E3069),MAX($E$2:E3069),"")</f>
        <v>542.07000732421875</v>
      </c>
      <c r="I3069" s="21">
        <f>IF(AND(ISNUMBER(E3069),ISNUMBER(H3069)),E3069/H3069-1,"")</f>
        <v>-0.92037928816526904</v>
      </c>
      <c r="L3069"/>
      <c r="M3069"/>
      <c r="N3069" s="2">
        <v>41851</v>
      </c>
      <c r="O3069" s="21">
        <v>195.61000061035156</v>
      </c>
      <c r="P3069" s="21">
        <v>195.77999877929688</v>
      </c>
      <c r="Q3069" s="21">
        <v>192.97000122070313</v>
      </c>
      <c r="R3069" s="21">
        <v>193.08999633789065</v>
      </c>
      <c r="S3069">
        <v>183479000</v>
      </c>
      <c r="T3069" s="16">
        <f>(SP500_Data[[#This Row],[Close]]-R3070)/R3070</f>
        <v>-1.9748195116365993E-2</v>
      </c>
      <c r="U3069" s="21"/>
    </row>
    <row r="3070" spans="1:21" x14ac:dyDescent="0.25">
      <c r="A3070" s="2">
        <v>41850</v>
      </c>
      <c r="B3070" s="21">
        <v>44.069999694824219</v>
      </c>
      <c r="C3070" s="21">
        <v>44.099998474121094</v>
      </c>
      <c r="D3070" s="21">
        <v>43.290000915527344</v>
      </c>
      <c r="E3070" s="21">
        <v>43.580001831054688</v>
      </c>
      <c r="F3070" s="16">
        <f>(StockData[[#This Row],[Close]]-E3071)/E3071</f>
        <v>-7.0630567989222546E-3</v>
      </c>
      <c r="G3070" s="21">
        <v>31921400</v>
      </c>
      <c r="H3070" s="21">
        <f>IF(ISNUMBER(E3070),MAX($E$2:E3070),"")</f>
        <v>542.07000732421875</v>
      </c>
      <c r="I3070" s="21">
        <f>IF(AND(ISNUMBER(E3070),ISNUMBER(H3070)),E3070/H3070-1,"")</f>
        <v>-0.91960447683468871</v>
      </c>
      <c r="L3070"/>
      <c r="M3070"/>
      <c r="N3070" s="2">
        <v>41850</v>
      </c>
      <c r="O3070" s="21">
        <v>197.6499938964844</v>
      </c>
      <c r="P3070" s="21">
        <v>197.91000366210935</v>
      </c>
      <c r="Q3070" s="21">
        <v>196.16000366210935</v>
      </c>
      <c r="R3070" s="21">
        <v>196.97999572753903</v>
      </c>
      <c r="S3070">
        <v>104222000</v>
      </c>
      <c r="T3070" s="16">
        <f>(SP500_Data[[#This Row],[Close]]-R3071)/R3071</f>
        <v>1.5231672892450035E-4</v>
      </c>
      <c r="U3070" s="21"/>
    </row>
    <row r="3071" spans="1:21" x14ac:dyDescent="0.25">
      <c r="A3071" s="2">
        <v>41849</v>
      </c>
      <c r="B3071" s="21">
        <v>43.909999847412109</v>
      </c>
      <c r="C3071" s="21">
        <v>44.090000152587891</v>
      </c>
      <c r="D3071" s="21">
        <v>43.639999389648438</v>
      </c>
      <c r="E3071" s="21">
        <v>43.889999389648438</v>
      </c>
      <c r="F3071" s="16">
        <f>(StockData[[#This Row],[Close]]-E3072)/E3072</f>
        <v>-1.8194639261692562E-3</v>
      </c>
      <c r="G3071" s="21">
        <v>27763100</v>
      </c>
      <c r="H3071" s="21">
        <f>IF(ISNUMBER(E3071),MAX($E$2:E3071),"")</f>
        <v>542.07000732421875</v>
      </c>
      <c r="I3071" s="21">
        <f>IF(AND(ISNUMBER(E3071),ISNUMBER(H3071)),E3071/H3071-1,"")</f>
        <v>-0.91903259948599725</v>
      </c>
      <c r="L3071"/>
      <c r="M3071"/>
      <c r="N3071" s="2">
        <v>41849</v>
      </c>
      <c r="O3071" s="21">
        <v>198.16999816894531</v>
      </c>
      <c r="P3071" s="21">
        <v>198.44999694824219</v>
      </c>
      <c r="Q3071" s="21">
        <v>196.91999816894531</v>
      </c>
      <c r="R3071" s="21">
        <v>196.94999694824219</v>
      </c>
      <c r="S3071">
        <v>80466000</v>
      </c>
      <c r="T3071" s="16">
        <f>(SP500_Data[[#This Row],[Close]]-R3072)/R3072</f>
        <v>-4.2973007603705959E-3</v>
      </c>
      <c r="U3071" s="21"/>
    </row>
    <row r="3072" spans="1:21" x14ac:dyDescent="0.25">
      <c r="A3072" s="2">
        <v>41848</v>
      </c>
      <c r="B3072" s="21">
        <v>44.360000610351563</v>
      </c>
      <c r="C3072" s="21">
        <v>44.509998321533203</v>
      </c>
      <c r="D3072" s="21">
        <v>43.930000305175781</v>
      </c>
      <c r="E3072" s="21">
        <v>43.970001220703125</v>
      </c>
      <c r="F3072" s="16">
        <f>(StockData[[#This Row],[Close]]-E3073)/E3073</f>
        <v>-1.1910084928019662E-2</v>
      </c>
      <c r="G3072" s="21">
        <v>29684200</v>
      </c>
      <c r="H3072" s="21">
        <f>IF(ISNUMBER(E3072),MAX($E$2:E3072),"")</f>
        <v>542.07000732421875</v>
      </c>
      <c r="I3072" s="21">
        <f>IF(AND(ISNUMBER(E3072),ISNUMBER(H3072)),E3072/H3072-1,"")</f>
        <v>-0.91888501369454278</v>
      </c>
      <c r="L3072"/>
      <c r="M3072"/>
      <c r="N3072" s="2">
        <v>41848</v>
      </c>
      <c r="O3072" s="21">
        <v>197.75999450683591</v>
      </c>
      <c r="P3072" s="21">
        <v>198.08999633789065</v>
      </c>
      <c r="Q3072" s="21">
        <v>196.6199951171875</v>
      </c>
      <c r="R3072" s="21">
        <v>197.80000305175781</v>
      </c>
      <c r="S3072">
        <v>69259000</v>
      </c>
      <c r="T3072" s="16">
        <f>(SP500_Data[[#This Row],[Close]]-R3073)/R3073</f>
        <v>4.0462184180034571E-4</v>
      </c>
      <c r="U3072" s="21"/>
    </row>
    <row r="3073" spans="1:21" x14ac:dyDescent="0.25">
      <c r="A3073" s="2">
        <v>41845</v>
      </c>
      <c r="B3073" s="21">
        <v>44.299999237060547</v>
      </c>
      <c r="C3073" s="21">
        <v>44.659999847412109</v>
      </c>
      <c r="D3073" s="21">
        <v>44.299999237060547</v>
      </c>
      <c r="E3073" s="21">
        <v>44.5</v>
      </c>
      <c r="F3073" s="16">
        <f>(StockData[[#This Row],[Close]]-E3074)/E3074</f>
        <v>2.2522178082090565E-3</v>
      </c>
      <c r="G3073" s="21">
        <v>26737700</v>
      </c>
      <c r="H3073" s="21">
        <f>IF(ISNUMBER(E3073),MAX($E$2:E3073),"")</f>
        <v>542.07000732421875</v>
      </c>
      <c r="I3073" s="21">
        <f>IF(AND(ISNUMBER(E3073),ISNUMBER(H3073)),E3073/H3073-1,"")</f>
        <v>-0.91790728245662923</v>
      </c>
      <c r="L3073"/>
      <c r="M3073"/>
      <c r="N3073" s="2">
        <v>41845</v>
      </c>
      <c r="O3073" s="21">
        <v>198.08999633789065</v>
      </c>
      <c r="P3073" s="21">
        <v>198.25999450683591</v>
      </c>
      <c r="Q3073" s="21">
        <v>197.33000183105469</v>
      </c>
      <c r="R3073" s="21">
        <v>197.72000122070313</v>
      </c>
      <c r="S3073">
        <v>76837000</v>
      </c>
      <c r="T3073" s="16">
        <f>(SP500_Data[[#This Row],[Close]]-R3074)/R3074</f>
        <v>-4.681564079311743E-3</v>
      </c>
      <c r="U3073" s="21"/>
    </row>
    <row r="3074" spans="1:21" x14ac:dyDescent="0.25">
      <c r="A3074" s="2">
        <v>41844</v>
      </c>
      <c r="B3074" s="21">
        <v>44.930000305175781</v>
      </c>
      <c r="C3074" s="21">
        <v>45</v>
      </c>
      <c r="D3074" s="21">
        <v>44.319999694824219</v>
      </c>
      <c r="E3074" s="21">
        <v>44.400001525878906</v>
      </c>
      <c r="F3074" s="16">
        <f>(StockData[[#This Row],[Close]]-E3075)/E3075</f>
        <v>-1.0474647140494529E-2</v>
      </c>
      <c r="G3074" s="21">
        <v>30725300</v>
      </c>
      <c r="H3074" s="21">
        <f>IF(ISNUMBER(E3074),MAX($E$2:E3074),"")</f>
        <v>542.07000732421875</v>
      </c>
      <c r="I3074" s="21">
        <f>IF(AND(ISNUMBER(E3074),ISNUMBER(H3074)),E3074/H3074-1,"")</f>
        <v>-0.91809175765866946</v>
      </c>
      <c r="L3074"/>
      <c r="M3074"/>
      <c r="N3074" s="2">
        <v>41844</v>
      </c>
      <c r="O3074" s="21">
        <v>198.83000183105469</v>
      </c>
      <c r="P3074" s="21">
        <v>199.05999755859375</v>
      </c>
      <c r="Q3074" s="21">
        <v>198.44999694824219</v>
      </c>
      <c r="R3074" s="21">
        <v>198.6499938964844</v>
      </c>
      <c r="S3074">
        <v>56888000</v>
      </c>
      <c r="T3074" s="16">
        <f>(SP500_Data[[#This Row],[Close]]-R3075)/R3075</f>
        <v>5.0314674117375968E-5</v>
      </c>
      <c r="U3074" s="21"/>
    </row>
    <row r="3075" spans="1:21" x14ac:dyDescent="0.25">
      <c r="A3075" s="2">
        <v>41843</v>
      </c>
      <c r="B3075" s="21">
        <v>45.450000762939453</v>
      </c>
      <c r="C3075" s="21">
        <v>45.450000762939453</v>
      </c>
      <c r="D3075" s="21">
        <v>44.619998931884766</v>
      </c>
      <c r="E3075" s="21">
        <v>44.869998931884766</v>
      </c>
      <c r="F3075" s="16">
        <f>(StockData[[#This Row],[Close]]-E3076)/E3076</f>
        <v>8.9219494080795001E-4</v>
      </c>
      <c r="G3075" s="21">
        <v>52362900</v>
      </c>
      <c r="H3075" s="21">
        <f>IF(ISNUMBER(E3075),MAX($E$2:E3075),"")</f>
        <v>542.07000732421875</v>
      </c>
      <c r="I3075" s="21">
        <f>IF(AND(ISNUMBER(E3075),ISNUMBER(H3075)),E3075/H3075-1,"")</f>
        <v>-0.91722471576434694</v>
      </c>
      <c r="L3075"/>
      <c r="M3075"/>
      <c r="N3075" s="2">
        <v>41843</v>
      </c>
      <c r="O3075" s="21">
        <v>198.5</v>
      </c>
      <c r="P3075" s="21">
        <v>198.8500061035156</v>
      </c>
      <c r="Q3075" s="21">
        <v>198.1000061035156</v>
      </c>
      <c r="R3075" s="21">
        <v>198.63999938964844</v>
      </c>
      <c r="S3075">
        <v>65612000</v>
      </c>
      <c r="T3075" s="16">
        <f>(SP500_Data[[#This Row],[Close]]-R3076)/R3076</f>
        <v>2.2199921704395987E-3</v>
      </c>
      <c r="U3075" s="21"/>
    </row>
    <row r="3076" spans="1:21" x14ac:dyDescent="0.25">
      <c r="A3076" s="2">
        <v>41842</v>
      </c>
      <c r="B3076" s="21">
        <v>45</v>
      </c>
      <c r="C3076" s="21">
        <v>45.150001525878906</v>
      </c>
      <c r="D3076" s="21">
        <v>44.590000152587891</v>
      </c>
      <c r="E3076" s="21">
        <v>44.830001831054688</v>
      </c>
      <c r="F3076" s="16">
        <f>(StockData[[#This Row],[Close]]-E3077)/E3077</f>
        <v>-2.2297773191747153E-4</v>
      </c>
      <c r="G3076" s="21">
        <v>43095800</v>
      </c>
      <c r="H3076" s="21">
        <f>IF(ISNUMBER(E3076),MAX($E$2:E3076),"")</f>
        <v>542.07000732421875</v>
      </c>
      <c r="I3076" s="21">
        <f>IF(AND(ISNUMBER(E3076),ISNUMBER(H3076)),E3076/H3076-1,"")</f>
        <v>-0.91729850162279625</v>
      </c>
      <c r="L3076"/>
      <c r="M3076"/>
      <c r="N3076" s="2">
        <v>41842</v>
      </c>
      <c r="O3076" s="21">
        <v>198.00999450683591</v>
      </c>
      <c r="P3076" s="21">
        <v>198.55999755859375</v>
      </c>
      <c r="Q3076" s="21">
        <v>197.8699951171875</v>
      </c>
      <c r="R3076" s="21">
        <v>198.19999694824219</v>
      </c>
      <c r="S3076">
        <v>67678000</v>
      </c>
      <c r="T3076" s="16">
        <f>(SP500_Data[[#This Row],[Close]]-R3077)/R3077</f>
        <v>4.3579640534654653E-3</v>
      </c>
      <c r="U3076" s="21"/>
    </row>
    <row r="3077" spans="1:21" x14ac:dyDescent="0.25">
      <c r="A3077" s="2">
        <v>41841</v>
      </c>
      <c r="B3077" s="21">
        <v>44.560001373291016</v>
      </c>
      <c r="C3077" s="21">
        <v>45.159999847412109</v>
      </c>
      <c r="D3077" s="21">
        <v>44.220001220703125</v>
      </c>
      <c r="E3077" s="21">
        <v>44.840000152587891</v>
      </c>
      <c r="F3077" s="16">
        <f>(StockData[[#This Row],[Close]]-E3078)/E3078</f>
        <v>3.3564898296787552E-3</v>
      </c>
      <c r="G3077" s="21">
        <v>37604400</v>
      </c>
      <c r="H3077" s="21">
        <f>IF(ISNUMBER(E3077),MAX($E$2:E3077),"")</f>
        <v>542.07000732421875</v>
      </c>
      <c r="I3077" s="21">
        <f>IF(AND(ISNUMBER(E3077),ISNUMBER(H3077)),E3077/H3077-1,"")</f>
        <v>-0.91728005691750336</v>
      </c>
      <c r="L3077"/>
      <c r="M3077"/>
      <c r="N3077" s="2">
        <v>41841</v>
      </c>
      <c r="O3077" s="21">
        <v>197.08999633789065</v>
      </c>
      <c r="P3077" s="21">
        <v>197.5</v>
      </c>
      <c r="Q3077" s="21">
        <v>196.42999267578125</v>
      </c>
      <c r="R3077" s="21">
        <v>197.33999633789065</v>
      </c>
      <c r="S3077">
        <v>67592000</v>
      </c>
      <c r="T3077" s="16">
        <f>(SP500_Data[[#This Row],[Close]]-R3078)/R3078</f>
        <v>-1.8714802661052255E-3</v>
      </c>
      <c r="U3077" s="21"/>
    </row>
    <row r="3078" spans="1:21" x14ac:dyDescent="0.25">
      <c r="A3078" s="2">
        <v>41838</v>
      </c>
      <c r="B3078" s="21">
        <v>44.650001525878906</v>
      </c>
      <c r="C3078" s="21">
        <v>44.840000152587891</v>
      </c>
      <c r="D3078" s="21">
        <v>44.25</v>
      </c>
      <c r="E3078" s="21">
        <v>44.689998626708984</v>
      </c>
      <c r="F3078" s="16">
        <f>(StockData[[#This Row],[Close]]-E3079)/E3079</f>
        <v>3.5930799864853659E-3</v>
      </c>
      <c r="G3078" s="21">
        <v>43407500</v>
      </c>
      <c r="H3078" s="21">
        <f>IF(ISNUMBER(E3078),MAX($E$2:E3078),"")</f>
        <v>542.07000732421875</v>
      </c>
      <c r="I3078" s="21">
        <f>IF(AND(ISNUMBER(E3078),ISNUMBER(H3078)),E3078/H3078-1,"")</f>
        <v>-0.91755677675784164</v>
      </c>
      <c r="L3078"/>
      <c r="M3078"/>
      <c r="N3078" s="2">
        <v>41838</v>
      </c>
      <c r="O3078" s="21">
        <v>196.3500061035156</v>
      </c>
      <c r="P3078" s="21">
        <v>197.91000366210935</v>
      </c>
      <c r="Q3078" s="21">
        <v>196.24000549316409</v>
      </c>
      <c r="R3078" s="21">
        <v>197.71000671386719</v>
      </c>
      <c r="S3078">
        <v>124330000</v>
      </c>
      <c r="T3078" s="16">
        <f>(SP500_Data[[#This Row],[Close]]-R3079)/R3079</f>
        <v>1.0219201529761577E-2</v>
      </c>
      <c r="U3078" s="21"/>
    </row>
    <row r="3079" spans="1:21" x14ac:dyDescent="0.25">
      <c r="A3079" s="2">
        <v>41837</v>
      </c>
      <c r="B3079" s="21">
        <v>45.450000762939453</v>
      </c>
      <c r="C3079" s="21">
        <v>45.709999084472656</v>
      </c>
      <c r="D3079" s="21">
        <v>44.25</v>
      </c>
      <c r="E3079" s="21">
        <v>44.529998779296875</v>
      </c>
      <c r="F3079" s="16">
        <f>(StockData[[#This Row],[Close]]-E3080)/E3080</f>
        <v>1.0208641777441156E-2</v>
      </c>
      <c r="G3079" s="21">
        <v>82180300</v>
      </c>
      <c r="H3079" s="21">
        <f>IF(ISNUMBER(E3079),MAX($E$2:E3079),"")</f>
        <v>542.07000732421875</v>
      </c>
      <c r="I3079" s="21">
        <f>IF(AND(ISNUMBER(E3079),ISNUMBER(H3079)),E3079/H3079-1,"")</f>
        <v>-0.9178519413034727</v>
      </c>
      <c r="L3079"/>
      <c r="M3079"/>
      <c r="N3079" s="2">
        <v>41837</v>
      </c>
      <c r="O3079" s="21">
        <v>197.3500061035156</v>
      </c>
      <c r="P3079" s="21">
        <v>198.1000061035156</v>
      </c>
      <c r="Q3079" s="21">
        <v>195.42999267578125</v>
      </c>
      <c r="R3079" s="21">
        <v>195.71000671386719</v>
      </c>
      <c r="S3079">
        <v>145398000</v>
      </c>
      <c r="T3079" s="16">
        <f>(SP500_Data[[#This Row],[Close]]-R3080)/R3080</f>
        <v>-1.1365932126139832E-2</v>
      </c>
      <c r="U3079" s="21"/>
    </row>
    <row r="3080" spans="1:21" x14ac:dyDescent="0.25">
      <c r="A3080" s="2">
        <v>41836</v>
      </c>
      <c r="B3080" s="21">
        <v>42.509998321533203</v>
      </c>
      <c r="C3080" s="21">
        <v>44.310001373291016</v>
      </c>
      <c r="D3080" s="21">
        <v>42.479999542236328</v>
      </c>
      <c r="E3080" s="21">
        <v>44.080001831054688</v>
      </c>
      <c r="F3080" s="16">
        <f>(StockData[[#This Row],[Close]]-E3081)/E3081</f>
        <v>3.8398139901525997E-2</v>
      </c>
      <c r="G3080" s="21">
        <v>63318000</v>
      </c>
      <c r="H3080" s="21">
        <f>IF(ISNUMBER(E3080),MAX($E$2:E3080),"")</f>
        <v>542.07000732421875</v>
      </c>
      <c r="I3080" s="21">
        <f>IF(AND(ISNUMBER(E3080),ISNUMBER(H3080)),E3080/H3080-1,"")</f>
        <v>-0.91868208674993168</v>
      </c>
      <c r="L3080"/>
      <c r="M3080"/>
      <c r="N3080" s="2">
        <v>41836</v>
      </c>
      <c r="O3080" s="21">
        <v>198.11000061035156</v>
      </c>
      <c r="P3080" s="21">
        <v>198.25999450683591</v>
      </c>
      <c r="Q3080" s="21">
        <v>197.41999816894531</v>
      </c>
      <c r="R3080" s="21">
        <v>197.96000671386719</v>
      </c>
      <c r="S3080">
        <v>79986400</v>
      </c>
      <c r="T3080" s="16">
        <f>(SP500_Data[[#This Row],[Close]]-R3081)/R3081</f>
        <v>3.701318268731386E-3</v>
      </c>
      <c r="U3080" s="21"/>
    </row>
    <row r="3081" spans="1:21" x14ac:dyDescent="0.25">
      <c r="A3081" s="2">
        <v>41835</v>
      </c>
      <c r="B3081" s="21">
        <v>42.330001831054688</v>
      </c>
      <c r="C3081" s="21">
        <v>42.470001220703125</v>
      </c>
      <c r="D3081" s="21">
        <v>42.029998779296875</v>
      </c>
      <c r="E3081" s="21">
        <v>42.450000762939453</v>
      </c>
      <c r="F3081" s="16">
        <f>(StockData[[#This Row],[Close]]-E3082)/E3082</f>
        <v>7.356463639796979E-3</v>
      </c>
      <c r="G3081" s="21">
        <v>28748700</v>
      </c>
      <c r="H3081" s="21">
        <f>IF(ISNUMBER(E3081),MAX($E$2:E3081),"")</f>
        <v>542.07000732421875</v>
      </c>
      <c r="I3081" s="21">
        <f>IF(AND(ISNUMBER(E3081),ISNUMBER(H3081)),E3081/H3081-1,"")</f>
        <v>-0.9216890803966773</v>
      </c>
      <c r="L3081"/>
      <c r="M3081"/>
      <c r="N3081" s="2">
        <v>41835</v>
      </c>
      <c r="O3081" s="21">
        <v>197.72000122070313</v>
      </c>
      <c r="P3081" s="21">
        <v>198.1000061035156</v>
      </c>
      <c r="Q3081" s="21">
        <v>196.36000061035156</v>
      </c>
      <c r="R3081" s="21">
        <v>197.22999572753903</v>
      </c>
      <c r="S3081">
        <v>111307000</v>
      </c>
      <c r="T3081" s="16">
        <f>(SP500_Data[[#This Row],[Close]]-R3082)/R3082</f>
        <v>-1.8725220877914713E-3</v>
      </c>
      <c r="U3081" s="21"/>
    </row>
    <row r="3082" spans="1:21" x14ac:dyDescent="0.25">
      <c r="A3082" s="2">
        <v>41834</v>
      </c>
      <c r="B3082" s="21">
        <v>42.220001220703125</v>
      </c>
      <c r="C3082" s="21">
        <v>42.450000762939453</v>
      </c>
      <c r="D3082" s="21">
        <v>42.040000915527344</v>
      </c>
      <c r="E3082" s="21">
        <v>42.139999389648438</v>
      </c>
      <c r="F3082" s="16">
        <f>(StockData[[#This Row],[Close]]-E3083)/E3083</f>
        <v>1.1879124941621719E-3</v>
      </c>
      <c r="G3082" s="21">
        <v>21881100</v>
      </c>
      <c r="H3082" s="21">
        <f>IF(ISNUMBER(E3082),MAX($E$2:E3082),"")</f>
        <v>542.07000732421875</v>
      </c>
      <c r="I3082" s="21">
        <f>IF(AND(ISNUMBER(E3082),ISNUMBER(H3082)),E3082/H3082-1,"")</f>
        <v>-0.92226096478264663</v>
      </c>
      <c r="L3082"/>
      <c r="M3082"/>
      <c r="N3082" s="2">
        <v>41834</v>
      </c>
      <c r="O3082" s="21">
        <v>197.61000061035156</v>
      </c>
      <c r="P3082" s="21">
        <v>197.86000061035156</v>
      </c>
      <c r="Q3082" s="21">
        <v>197.44000244140625</v>
      </c>
      <c r="R3082" s="21">
        <v>197.6000061035156</v>
      </c>
      <c r="S3082">
        <v>58658000</v>
      </c>
      <c r="T3082" s="16">
        <f>(SP500_Data[[#This Row],[Close]]-R3083)/R3083</f>
        <v>5.0353770921656264E-3</v>
      </c>
      <c r="U3082" s="21"/>
    </row>
    <row r="3083" spans="1:21" x14ac:dyDescent="0.25">
      <c r="A3083" s="2">
        <v>41831</v>
      </c>
      <c r="B3083" s="21">
        <v>41.700000762939453</v>
      </c>
      <c r="C3083" s="21">
        <v>42.090000152587891</v>
      </c>
      <c r="D3083" s="21">
        <v>41.479999542236328</v>
      </c>
      <c r="E3083" s="21">
        <v>42.090000152587891</v>
      </c>
      <c r="F3083" s="16">
        <f>(StockData[[#This Row],[Close]]-E3084)/E3084</f>
        <v>9.5946639255258346E-3</v>
      </c>
      <c r="G3083" s="21">
        <v>24083000</v>
      </c>
      <c r="H3083" s="21">
        <f>IF(ISNUMBER(E3083),MAX($E$2:E3083),"")</f>
        <v>542.07000732421875</v>
      </c>
      <c r="I3083" s="21">
        <f>IF(AND(ISNUMBER(E3083),ISNUMBER(H3083)),E3083/H3083-1,"")</f>
        <v>-0.9223532023836668</v>
      </c>
      <c r="L3083"/>
      <c r="M3083"/>
      <c r="N3083" s="2">
        <v>41831</v>
      </c>
      <c r="O3083" s="21">
        <v>196.22000122070313</v>
      </c>
      <c r="P3083" s="21">
        <v>196.75</v>
      </c>
      <c r="Q3083" s="21">
        <v>195.77999877929688</v>
      </c>
      <c r="R3083" s="21">
        <v>196.61000061035156</v>
      </c>
      <c r="S3083">
        <v>64243000</v>
      </c>
      <c r="T3083" s="16">
        <f>(SP500_Data[[#This Row],[Close]]-R3084)/R3084</f>
        <v>1.3751873153559917E-3</v>
      </c>
      <c r="U3083" s="21"/>
    </row>
    <row r="3084" spans="1:21" x14ac:dyDescent="0.25">
      <c r="A3084" s="2">
        <v>41830</v>
      </c>
      <c r="B3084" s="21">
        <v>41.369998931884766</v>
      </c>
      <c r="C3084" s="21">
        <v>42</v>
      </c>
      <c r="D3084" s="21">
        <v>41.049999237060547</v>
      </c>
      <c r="E3084" s="21">
        <v>41.689998626708984</v>
      </c>
      <c r="F3084" s="16">
        <f>(StockData[[#This Row],[Close]]-E3085)/E3085</f>
        <v>4.7997260961190236E-4</v>
      </c>
      <c r="G3084" s="21">
        <v>21854700</v>
      </c>
      <c r="H3084" s="21">
        <f>IF(ISNUMBER(E3084),MAX($E$2:E3084),"")</f>
        <v>542.07000732421875</v>
      </c>
      <c r="I3084" s="21">
        <f>IF(AND(ISNUMBER(E3084),ISNUMBER(H3084)),E3084/H3084-1,"")</f>
        <v>-0.92309111726638349</v>
      </c>
      <c r="L3084"/>
      <c r="M3084"/>
      <c r="N3084" s="2">
        <v>41830</v>
      </c>
      <c r="O3084" s="21">
        <v>195.22000122070313</v>
      </c>
      <c r="P3084" s="21">
        <v>196.86000061035156</v>
      </c>
      <c r="Q3084" s="21">
        <v>195.05999755859375</v>
      </c>
      <c r="R3084" s="21">
        <v>196.33999633789065</v>
      </c>
      <c r="S3084">
        <v>99040000</v>
      </c>
      <c r="T3084" s="16">
        <f>(SP500_Data[[#This Row],[Close]]-R3085)/R3085</f>
        <v>-3.956974424807279E-3</v>
      </c>
      <c r="U3084" s="21"/>
    </row>
    <row r="3085" spans="1:21" x14ac:dyDescent="0.25">
      <c r="A3085" s="2">
        <v>41829</v>
      </c>
      <c r="B3085" s="21">
        <v>41.979999542236328</v>
      </c>
      <c r="C3085" s="21">
        <v>41.990001678466797</v>
      </c>
      <c r="D3085" s="21">
        <v>41.529998779296875</v>
      </c>
      <c r="E3085" s="21">
        <v>41.669998168945313</v>
      </c>
      <c r="F3085" s="16">
        <f>(StockData[[#This Row],[Close]]-E3086)/E3086</f>
        <v>-2.6328533644206517E-3</v>
      </c>
      <c r="G3085" s="21">
        <v>18445900</v>
      </c>
      <c r="H3085" s="21">
        <f>IF(ISNUMBER(E3085),MAX($E$2:E3085),"")</f>
        <v>542.07000732421875</v>
      </c>
      <c r="I3085" s="21">
        <f>IF(AND(ISNUMBER(E3085),ISNUMBER(H3085)),E3085/H3085-1,"")</f>
        <v>-0.92312801371424713</v>
      </c>
      <c r="L3085"/>
      <c r="M3085"/>
      <c r="N3085" s="2">
        <v>41829</v>
      </c>
      <c r="O3085" s="21">
        <v>196.72999572753903</v>
      </c>
      <c r="P3085" s="21">
        <v>197.30000305175781</v>
      </c>
      <c r="Q3085" s="21">
        <v>196.30999755859375</v>
      </c>
      <c r="R3085" s="21">
        <v>197.1199951171875</v>
      </c>
      <c r="S3085">
        <v>72992000</v>
      </c>
      <c r="T3085" s="16">
        <f>(SP500_Data[[#This Row],[Close]]-R3086)/R3086</f>
        <v>4.4842519332994159E-3</v>
      </c>
      <c r="U3085" s="21"/>
    </row>
    <row r="3086" spans="1:21" x14ac:dyDescent="0.25">
      <c r="A3086" s="2">
        <v>41828</v>
      </c>
      <c r="B3086" s="21">
        <v>41.869998931884766</v>
      </c>
      <c r="C3086" s="21">
        <v>42</v>
      </c>
      <c r="D3086" s="21">
        <v>41.610000610351563</v>
      </c>
      <c r="E3086" s="21">
        <v>41.779998779296875</v>
      </c>
      <c r="F3086" s="16">
        <f>(StockData[[#This Row],[Close]]-E3087)/E3087</f>
        <v>-5.001259604083679E-3</v>
      </c>
      <c r="G3086" s="21">
        <v>31218200</v>
      </c>
      <c r="H3086" s="21">
        <f>IF(ISNUMBER(E3086),MAX($E$2:E3086),"")</f>
        <v>542.07000732421875</v>
      </c>
      <c r="I3086" s="21">
        <f>IF(AND(ISNUMBER(E3086),ISNUMBER(H3086)),E3086/H3086-1,"")</f>
        <v>-0.92292508676963614</v>
      </c>
      <c r="L3086"/>
      <c r="M3086"/>
      <c r="N3086" s="2">
        <v>41828</v>
      </c>
      <c r="O3086" s="21">
        <v>197.1499938964844</v>
      </c>
      <c r="P3086" s="21">
        <v>197.22000122070313</v>
      </c>
      <c r="Q3086" s="21">
        <v>195.75999450683591</v>
      </c>
      <c r="R3086" s="21">
        <v>196.24000549316409</v>
      </c>
      <c r="S3086">
        <v>108143000</v>
      </c>
      <c r="T3086" s="16">
        <f>(SP500_Data[[#This Row],[Close]]-R3087)/R3087</f>
        <v>-6.4299987291421001E-3</v>
      </c>
      <c r="U3086" s="21"/>
    </row>
    <row r="3087" spans="1:21" x14ac:dyDescent="0.25">
      <c r="A3087" s="2">
        <v>41827</v>
      </c>
      <c r="B3087" s="21">
        <v>41.75</v>
      </c>
      <c r="C3087" s="21">
        <v>42.119998931884766</v>
      </c>
      <c r="D3087" s="21">
        <v>41.709999084472656</v>
      </c>
      <c r="E3087" s="21">
        <v>41.990001678466797</v>
      </c>
      <c r="F3087" s="16">
        <f>(StockData[[#This Row],[Close]]-E3088)/E3088</f>
        <v>4.5455130352679719E-3</v>
      </c>
      <c r="G3087" s="21">
        <v>21952400</v>
      </c>
      <c r="H3087" s="21">
        <f>IF(ISNUMBER(E3087),MAX($E$2:E3087),"")</f>
        <v>542.07000732421875</v>
      </c>
      <c r="I3087" s="21">
        <f>IF(AND(ISNUMBER(E3087),ISNUMBER(H3087)),E3087/H3087-1,"")</f>
        <v>-0.92253767758570704</v>
      </c>
      <c r="L3087"/>
      <c r="M3087"/>
      <c r="N3087" s="2">
        <v>41827</v>
      </c>
      <c r="O3087" s="21">
        <v>197.82000732421875</v>
      </c>
      <c r="P3087" s="21">
        <v>197.97999572753903</v>
      </c>
      <c r="Q3087" s="21">
        <v>197.22000122070313</v>
      </c>
      <c r="R3087" s="21">
        <v>197.50999450683591</v>
      </c>
      <c r="S3087">
        <v>61696000</v>
      </c>
      <c r="T3087" s="16">
        <f>(SP500_Data[[#This Row],[Close]]-R3088)/R3088</f>
        <v>-3.4813443593869741E-3</v>
      </c>
      <c r="U3087" s="21"/>
    </row>
    <row r="3088" spans="1:21" x14ac:dyDescent="0.25">
      <c r="A3088" s="2">
        <v>41823</v>
      </c>
      <c r="B3088" s="21">
        <v>41.909999847412109</v>
      </c>
      <c r="C3088" s="21">
        <v>41.990001678466797</v>
      </c>
      <c r="D3088" s="21">
        <v>41.560001373291016</v>
      </c>
      <c r="E3088" s="21">
        <v>41.799999237060547</v>
      </c>
      <c r="F3088" s="16">
        <f>(StockData[[#This Row],[Close]]-E3089)/E3089</f>
        <v>-2.3866893836887921E-3</v>
      </c>
      <c r="G3088" s="21">
        <v>15969300</v>
      </c>
      <c r="H3088" s="21">
        <f>IF(ISNUMBER(E3088),MAX($E$2:E3088),"")</f>
        <v>542.07000732421875</v>
      </c>
      <c r="I3088" s="21">
        <f>IF(AND(ISNUMBER(E3088),ISNUMBER(H3088)),E3088/H3088-1,"")</f>
        <v>-0.92288819032177249</v>
      </c>
      <c r="L3088"/>
      <c r="M3088"/>
      <c r="N3088" s="2">
        <v>41823</v>
      </c>
      <c r="O3088" s="21">
        <v>197.78999328613281</v>
      </c>
      <c r="P3088" s="21">
        <v>198.28999328613281</v>
      </c>
      <c r="Q3088" s="21">
        <v>197.63999938964844</v>
      </c>
      <c r="R3088" s="21">
        <v>198.19999694824219</v>
      </c>
      <c r="S3088">
        <v>52938800</v>
      </c>
      <c r="T3088" s="16">
        <f>(SP500_Data[[#This Row],[Close]]-R3089)/R3089</f>
        <v>4.9181222010629142E-3</v>
      </c>
      <c r="U3088" s="21"/>
    </row>
    <row r="3089" spans="1:21" x14ac:dyDescent="0.25">
      <c r="A3089" s="2">
        <v>41822</v>
      </c>
      <c r="B3089" s="21">
        <v>41.729999542236328</v>
      </c>
      <c r="C3089" s="21">
        <v>41.900001525878906</v>
      </c>
      <c r="D3089" s="21">
        <v>41.529998779296875</v>
      </c>
      <c r="E3089" s="21">
        <v>41.900001525878906</v>
      </c>
      <c r="F3089" s="16">
        <f>(StockData[[#This Row],[Close]]-E3090)/E3090</f>
        <v>7.1656543490602055E-4</v>
      </c>
      <c r="G3089" s="21">
        <v>20208100</v>
      </c>
      <c r="H3089" s="21">
        <f>IF(ISNUMBER(E3089),MAX($E$2:E3089),"")</f>
        <v>542.07000732421875</v>
      </c>
      <c r="I3089" s="21">
        <f>IF(AND(ISNUMBER(E3089),ISNUMBER(H3089)),E3089/H3089-1,"")</f>
        <v>-0.92270370808245439</v>
      </c>
      <c r="L3089"/>
      <c r="M3089"/>
      <c r="N3089" s="2">
        <v>41822</v>
      </c>
      <c r="O3089" s="21">
        <v>197.05000305175781</v>
      </c>
      <c r="P3089" s="21">
        <v>197.47999572753903</v>
      </c>
      <c r="Q3089" s="21">
        <v>196.96000671386719</v>
      </c>
      <c r="R3089" s="21">
        <v>197.22999572753903</v>
      </c>
      <c r="S3089">
        <v>52475000</v>
      </c>
      <c r="T3089" s="16">
        <f>(SP500_Data[[#This Row],[Close]]-R3090)/R3090</f>
        <v>1.0150583641133025E-3</v>
      </c>
      <c r="U3089" s="21"/>
    </row>
    <row r="3090" spans="1:21" x14ac:dyDescent="0.25">
      <c r="A3090" s="2">
        <v>41821</v>
      </c>
      <c r="B3090" s="21">
        <v>41.860000610351563</v>
      </c>
      <c r="C3090" s="21">
        <v>42.150001525878906</v>
      </c>
      <c r="D3090" s="21">
        <v>41.689998626708984</v>
      </c>
      <c r="E3090" s="21">
        <v>41.869998931884766</v>
      </c>
      <c r="F3090" s="16">
        <f>(StockData[[#This Row],[Close]]-E3091)/E3091</f>
        <v>4.0766946243415191E-3</v>
      </c>
      <c r="G3090" s="21">
        <v>26917000</v>
      </c>
      <c r="H3090" s="21">
        <f>IF(ISNUMBER(E3090),MAX($E$2:E3090),"")</f>
        <v>542.07000732421875</v>
      </c>
      <c r="I3090" s="21">
        <f>IF(AND(ISNUMBER(E3090),ISNUMBER(H3090)),E3090/H3090-1,"")</f>
        <v>-0.92275905627288879</v>
      </c>
      <c r="L3090"/>
      <c r="M3090"/>
      <c r="N3090" s="2">
        <v>41821</v>
      </c>
      <c r="O3090" s="21">
        <v>196.19999694824219</v>
      </c>
      <c r="P3090" s="21">
        <v>197.6300048828125</v>
      </c>
      <c r="Q3090" s="21">
        <v>196.1300048828125</v>
      </c>
      <c r="R3090" s="21">
        <v>197.02999877929688</v>
      </c>
      <c r="S3090">
        <v>90470000</v>
      </c>
      <c r="T3090" s="16">
        <f>(SP500_Data[[#This Row],[Close]]-R3091)/R3091</f>
        <v>6.6932227182879217E-3</v>
      </c>
      <c r="U3090" s="21"/>
    </row>
    <row r="3091" spans="1:21" x14ac:dyDescent="0.25">
      <c r="A3091" s="2">
        <v>41820</v>
      </c>
      <c r="B3091" s="21">
        <v>42.169998168945313</v>
      </c>
      <c r="C3091" s="21">
        <v>42.209999084472656</v>
      </c>
      <c r="D3091" s="21">
        <v>41.700000762939453</v>
      </c>
      <c r="E3091" s="21">
        <v>41.700000762939453</v>
      </c>
      <c r="F3091" s="16">
        <f>(StockData[[#This Row],[Close]]-E3092)/E3092</f>
        <v>-1.3017733421551405E-2</v>
      </c>
      <c r="G3091" s="21">
        <v>30793100</v>
      </c>
      <c r="H3091" s="21">
        <f>IF(ISNUMBER(E3091),MAX($E$2:E3091),"")</f>
        <v>542.07000732421875</v>
      </c>
      <c r="I3091" s="21">
        <f>IF(AND(ISNUMBER(E3091),ISNUMBER(H3091)),E3091/H3091-1,"")</f>
        <v>-0.92307266552381273</v>
      </c>
      <c r="L3091"/>
      <c r="M3091"/>
      <c r="N3091" s="2">
        <v>41820</v>
      </c>
      <c r="O3091" s="21">
        <v>195.69999694824219</v>
      </c>
      <c r="P3091" s="21">
        <v>196.16999816894531</v>
      </c>
      <c r="Q3091" s="21">
        <v>195.52999877929688</v>
      </c>
      <c r="R3091" s="21">
        <v>195.72000122070313</v>
      </c>
      <c r="S3091">
        <v>70201200</v>
      </c>
      <c r="T3091" s="16">
        <f>(SP500_Data[[#This Row],[Close]]-R3092)/R3092</f>
        <v>-5.1070421701111021E-4</v>
      </c>
      <c r="U3091" s="21"/>
    </row>
    <row r="3092" spans="1:21" x14ac:dyDescent="0.25">
      <c r="A3092" s="2">
        <v>41817</v>
      </c>
      <c r="B3092" s="21">
        <v>41.610000610351563</v>
      </c>
      <c r="C3092" s="21">
        <v>42.290000915527344</v>
      </c>
      <c r="D3092" s="21">
        <v>41.509998321533203</v>
      </c>
      <c r="E3092" s="21">
        <v>42.25</v>
      </c>
      <c r="F3092" s="16">
        <f>(StockData[[#This Row],[Close]]-E3093)/E3093</f>
        <v>1.2703709582680177E-2</v>
      </c>
      <c r="G3092" s="21">
        <v>74640000</v>
      </c>
      <c r="H3092" s="21">
        <f>IF(ISNUMBER(E3092),MAX($E$2:E3092),"")</f>
        <v>542.07000732421875</v>
      </c>
      <c r="I3092" s="21">
        <f>IF(AND(ISNUMBER(E3092),ISNUMBER(H3092)),E3092/H3092-1,"")</f>
        <v>-0.92205803783803564</v>
      </c>
      <c r="L3092"/>
      <c r="M3092"/>
      <c r="N3092" s="2">
        <v>41817</v>
      </c>
      <c r="O3092" s="21">
        <v>194.97999572753903</v>
      </c>
      <c r="P3092" s="21">
        <v>195.8800048828125</v>
      </c>
      <c r="Q3092" s="21">
        <v>194.88999938964844</v>
      </c>
      <c r="R3092" s="21">
        <v>195.82000732421875</v>
      </c>
      <c r="S3092">
        <v>71445100</v>
      </c>
      <c r="T3092" s="16">
        <f>(SP500_Data[[#This Row],[Close]]-R3093)/R3093</f>
        <v>1.9443557002944015E-3</v>
      </c>
      <c r="U3092" s="21"/>
    </row>
    <row r="3093" spans="1:21" x14ac:dyDescent="0.25">
      <c r="A3093" s="2">
        <v>41816</v>
      </c>
      <c r="B3093" s="21">
        <v>41.930000305175781</v>
      </c>
      <c r="C3093" s="21">
        <v>41.939998626708984</v>
      </c>
      <c r="D3093" s="21">
        <v>41.430000305175781</v>
      </c>
      <c r="E3093" s="21">
        <v>41.720001220703125</v>
      </c>
      <c r="F3093" s="16">
        <f>(StockData[[#This Row],[Close]]-E3094)/E3094</f>
        <v>-7.3756261621984271E-3</v>
      </c>
      <c r="G3093" s="21">
        <v>23604400</v>
      </c>
      <c r="H3093" s="21">
        <f>IF(ISNUMBER(E3093),MAX($E$2:E3093),"")</f>
        <v>542.07000732421875</v>
      </c>
      <c r="I3093" s="21">
        <f>IF(AND(ISNUMBER(E3093),ISNUMBER(H3093)),E3093/H3093-1,"")</f>
        <v>-0.92303576907594909</v>
      </c>
      <c r="L3093"/>
      <c r="M3093"/>
      <c r="N3093" s="2">
        <v>41816</v>
      </c>
      <c r="O3093" s="21">
        <v>195.61000061035156</v>
      </c>
      <c r="P3093" s="21">
        <v>195.6300048828125</v>
      </c>
      <c r="Q3093" s="21">
        <v>194.1300048828125</v>
      </c>
      <c r="R3093" s="21">
        <v>195.44000244140625</v>
      </c>
      <c r="S3093">
        <v>84312000</v>
      </c>
      <c r="T3093" s="16">
        <f>(SP500_Data[[#This Row],[Close]]-R3094)/R3094</f>
        <v>-7.1581648602995378E-4</v>
      </c>
      <c r="U3093" s="21"/>
    </row>
    <row r="3094" spans="1:21" x14ac:dyDescent="0.25">
      <c r="A3094" s="2">
        <v>41815</v>
      </c>
      <c r="B3094" s="21">
        <v>41.700000762939453</v>
      </c>
      <c r="C3094" s="21">
        <v>42.049999237060547</v>
      </c>
      <c r="D3094" s="21">
        <v>41.459999084472656</v>
      </c>
      <c r="E3094" s="21">
        <v>42.029998779296875</v>
      </c>
      <c r="F3094" s="16">
        <f>(StockData[[#This Row],[Close]]-E3095)/E3095</f>
        <v>6.7065575879491019E-3</v>
      </c>
      <c r="G3094" s="21">
        <v>20049100</v>
      </c>
      <c r="H3094" s="21">
        <f>IF(ISNUMBER(E3094),MAX($E$2:E3094),"")</f>
        <v>542.07000732421875</v>
      </c>
      <c r="I3094" s="21">
        <f>IF(AND(ISNUMBER(E3094),ISNUMBER(H3094)),E3094/H3094-1,"")</f>
        <v>-0.92246389172725762</v>
      </c>
      <c r="L3094"/>
      <c r="M3094"/>
      <c r="N3094" s="2">
        <v>41815</v>
      </c>
      <c r="O3094" s="21">
        <v>194.28999328613281</v>
      </c>
      <c r="P3094" s="21">
        <v>195.77999877929688</v>
      </c>
      <c r="Q3094" s="21">
        <v>194.25</v>
      </c>
      <c r="R3094" s="21">
        <v>195.58000183105469</v>
      </c>
      <c r="S3094">
        <v>82782000</v>
      </c>
      <c r="T3094" s="16">
        <f>(SP500_Data[[#This Row],[Close]]-R3095)/R3095</f>
        <v>4.5197991607900997E-3</v>
      </c>
      <c r="U3094" s="21"/>
    </row>
    <row r="3095" spans="1:21" x14ac:dyDescent="0.25">
      <c r="A3095" s="2">
        <v>41814</v>
      </c>
      <c r="B3095" s="21">
        <v>41.830001831054688</v>
      </c>
      <c r="C3095" s="21">
        <v>41.939998626708984</v>
      </c>
      <c r="D3095" s="21">
        <v>41.560001373291016</v>
      </c>
      <c r="E3095" s="21">
        <v>41.75</v>
      </c>
      <c r="F3095" s="16">
        <f>(StockData[[#This Row],[Close]]-E3096)/E3096</f>
        <v>-5.7156863270589938E-3</v>
      </c>
      <c r="G3095" s="21">
        <v>26509100</v>
      </c>
      <c r="H3095" s="21">
        <f>IF(ISNUMBER(E3095),MAX($E$2:E3095),"")</f>
        <v>542.07000732421875</v>
      </c>
      <c r="I3095" s="21">
        <f>IF(AND(ISNUMBER(E3095),ISNUMBER(H3095)),E3095/H3095-1,"")</f>
        <v>-0.92298042792279267</v>
      </c>
      <c r="L3095"/>
      <c r="M3095"/>
      <c r="N3095" s="2">
        <v>41814</v>
      </c>
      <c r="O3095" s="21">
        <v>195.52999877929688</v>
      </c>
      <c r="P3095" s="21">
        <v>196.5</v>
      </c>
      <c r="Q3095" s="21">
        <v>194.47999572753903</v>
      </c>
      <c r="R3095" s="21">
        <v>194.69999694824219</v>
      </c>
      <c r="S3095">
        <v>96237000</v>
      </c>
      <c r="T3095" s="16">
        <f>(SP500_Data[[#This Row],[Close]]-R3096)/R3096</f>
        <v>-6.024136742677059E-3</v>
      </c>
      <c r="U3095" s="21"/>
    </row>
    <row r="3096" spans="1:21" x14ac:dyDescent="0.25">
      <c r="A3096" s="2">
        <v>41813</v>
      </c>
      <c r="B3096" s="21">
        <v>41.729999542236328</v>
      </c>
      <c r="C3096" s="21">
        <v>42</v>
      </c>
      <c r="D3096" s="21">
        <v>41.689998626708984</v>
      </c>
      <c r="E3096" s="21">
        <v>41.990001678466797</v>
      </c>
      <c r="F3096" s="16">
        <f>(StockData[[#This Row],[Close]]-E3097)/E3097</f>
        <v>7.4376528555955878E-3</v>
      </c>
      <c r="G3096" s="21">
        <v>18743900</v>
      </c>
      <c r="H3096" s="21">
        <f>IF(ISNUMBER(E3096),MAX($E$2:E3096),"")</f>
        <v>542.07000732421875</v>
      </c>
      <c r="I3096" s="21">
        <f>IF(AND(ISNUMBER(E3096),ISNUMBER(H3096)),E3096/H3096-1,"")</f>
        <v>-0.92253767758570704</v>
      </c>
      <c r="L3096"/>
      <c r="M3096"/>
      <c r="N3096" s="2">
        <v>41813</v>
      </c>
      <c r="O3096" s="21">
        <v>195.99000549316409</v>
      </c>
      <c r="P3096" s="21">
        <v>196.05000305175781</v>
      </c>
      <c r="Q3096" s="21">
        <v>195.52000427246097</v>
      </c>
      <c r="R3096" s="21">
        <v>195.8800048828125</v>
      </c>
      <c r="S3096">
        <v>70611000</v>
      </c>
      <c r="T3096" s="16">
        <f>(SP500_Data[[#This Row],[Close]]-R3097)/R3097</f>
        <v>-3.0620372484527057E-4</v>
      </c>
      <c r="U3096" s="21"/>
    </row>
    <row r="3097" spans="1:21" x14ac:dyDescent="0.25">
      <c r="A3097" s="2">
        <v>41810</v>
      </c>
      <c r="B3097" s="21">
        <v>41.450000762939453</v>
      </c>
      <c r="C3097" s="21">
        <v>41.830001831054688</v>
      </c>
      <c r="D3097" s="21">
        <v>41.380001068115234</v>
      </c>
      <c r="E3097" s="21">
        <v>41.680000305175781</v>
      </c>
      <c r="F3097" s="16">
        <f>(StockData[[#This Row],[Close]]-E3098)/E3098</f>
        <v>4.0954466518103912E-3</v>
      </c>
      <c r="G3097" s="21">
        <v>47764900</v>
      </c>
      <c r="H3097" s="21">
        <f>IF(ISNUMBER(E3097),MAX($E$2:E3097),"")</f>
        <v>542.07000732421875</v>
      </c>
      <c r="I3097" s="21">
        <f>IF(AND(ISNUMBER(E3097),ISNUMBER(H3097)),E3097/H3097-1,"")</f>
        <v>-0.92310956197167637</v>
      </c>
      <c r="L3097"/>
      <c r="M3097"/>
      <c r="N3097" s="2">
        <v>41810</v>
      </c>
      <c r="O3097" s="21">
        <v>196.02999877929688</v>
      </c>
      <c r="P3097" s="21">
        <v>196.1000061035156</v>
      </c>
      <c r="Q3097" s="21">
        <v>195.69999694824219</v>
      </c>
      <c r="R3097" s="21">
        <v>195.94000244140625</v>
      </c>
      <c r="S3097">
        <v>100587000</v>
      </c>
      <c r="T3097" s="16">
        <f>(SP500_Data[[#This Row],[Close]]-R3098)/R3098</f>
        <v>-2.7483372245264027E-3</v>
      </c>
      <c r="U3097" s="21"/>
    </row>
    <row r="3098" spans="1:21" x14ac:dyDescent="0.25">
      <c r="A3098" s="2">
        <v>41809</v>
      </c>
      <c r="B3098" s="21">
        <v>41.569999694824219</v>
      </c>
      <c r="C3098" s="21">
        <v>41.770000457763672</v>
      </c>
      <c r="D3098" s="21">
        <v>41.330001831054688</v>
      </c>
      <c r="E3098" s="21">
        <v>41.509998321533203</v>
      </c>
      <c r="F3098" s="16">
        <f>(StockData[[#This Row],[Close]]-E3099)/E3099</f>
        <v>-3.3614213497378436E-3</v>
      </c>
      <c r="G3098" s="21">
        <v>19828200</v>
      </c>
      <c r="H3098" s="21">
        <f>IF(ISNUMBER(E3098),MAX($E$2:E3098),"")</f>
        <v>542.07000732421875</v>
      </c>
      <c r="I3098" s="21">
        <f>IF(AND(ISNUMBER(E3098),ISNUMBER(H3098)),E3098/H3098-1,"")</f>
        <v>-0.92342317825987819</v>
      </c>
      <c r="L3098"/>
      <c r="M3098"/>
      <c r="N3098" s="2">
        <v>41809</v>
      </c>
      <c r="O3098" s="21">
        <v>196.42999267578125</v>
      </c>
      <c r="P3098" s="21">
        <v>196.6000061035156</v>
      </c>
      <c r="Q3098" s="21">
        <v>195.80000305175781</v>
      </c>
      <c r="R3098" s="21">
        <v>196.47999572753903</v>
      </c>
      <c r="S3098">
        <v>85929000</v>
      </c>
      <c r="T3098" s="16">
        <f>(SP500_Data[[#This Row],[Close]]-R3099)/R3099</f>
        <v>1.1209682403994063E-3</v>
      </c>
      <c r="U3098" s="21"/>
    </row>
    <row r="3099" spans="1:21" x14ac:dyDescent="0.25">
      <c r="A3099" s="2">
        <v>41808</v>
      </c>
      <c r="B3099" s="21">
        <v>41.610000610351563</v>
      </c>
      <c r="C3099" s="21">
        <v>41.740001678466797</v>
      </c>
      <c r="D3099" s="21">
        <v>41.180000305175781</v>
      </c>
      <c r="E3099" s="21">
        <v>41.650001525878906</v>
      </c>
      <c r="F3099" s="16">
        <f>(StockData[[#This Row],[Close]]-E3100)/E3100</f>
        <v>-7.1974038093156588E-4</v>
      </c>
      <c r="G3099" s="21">
        <v>27097000</v>
      </c>
      <c r="H3099" s="21">
        <f>IF(ISNUMBER(E3099),MAX($E$2:E3099),"")</f>
        <v>542.07000732421875</v>
      </c>
      <c r="I3099" s="21">
        <f>IF(AND(ISNUMBER(E3099),ISNUMBER(H3099)),E3099/H3099-1,"")</f>
        <v>-0.9231649031248329</v>
      </c>
      <c r="L3099"/>
      <c r="M3099"/>
      <c r="N3099" s="2">
        <v>41808</v>
      </c>
      <c r="O3099" s="21">
        <v>194.83000183105469</v>
      </c>
      <c r="P3099" s="21">
        <v>196.3699951171875</v>
      </c>
      <c r="Q3099" s="21">
        <v>194.3999938964844</v>
      </c>
      <c r="R3099" s="21">
        <v>196.25999450683591</v>
      </c>
      <c r="S3099">
        <v>105267000</v>
      </c>
      <c r="T3099" s="16">
        <f>(SP500_Data[[#This Row],[Close]]-R3100)/R3100</f>
        <v>7.3396944122662818E-3</v>
      </c>
      <c r="U3099" s="21"/>
    </row>
    <row r="3100" spans="1:21" x14ac:dyDescent="0.25">
      <c r="A3100" s="2">
        <v>41807</v>
      </c>
      <c r="B3100" s="21">
        <v>41.290000915527344</v>
      </c>
      <c r="C3100" s="21">
        <v>41.909999847412109</v>
      </c>
      <c r="D3100" s="21">
        <v>40.340000152587891</v>
      </c>
      <c r="E3100" s="21">
        <v>41.680000305175781</v>
      </c>
      <c r="F3100" s="16">
        <f>(StockData[[#This Row],[Close]]-E3101)/E3101</f>
        <v>4.3373567512236446E-3</v>
      </c>
      <c r="G3100" s="21">
        <v>22518600</v>
      </c>
      <c r="H3100" s="21">
        <f>IF(ISNUMBER(E3100),MAX($E$2:E3100),"")</f>
        <v>542.07000732421875</v>
      </c>
      <c r="I3100" s="21">
        <f>IF(AND(ISNUMBER(E3100),ISNUMBER(H3100)),E3100/H3100-1,"")</f>
        <v>-0.92310956197167637</v>
      </c>
      <c r="L3100"/>
      <c r="M3100"/>
      <c r="N3100" s="2">
        <v>41807</v>
      </c>
      <c r="O3100" s="21">
        <v>194.02000427246097</v>
      </c>
      <c r="P3100" s="21">
        <v>194.97000122070313</v>
      </c>
      <c r="Q3100" s="21">
        <v>193.80999755859375</v>
      </c>
      <c r="R3100" s="21">
        <v>194.83000183105469</v>
      </c>
      <c r="S3100">
        <v>84834000</v>
      </c>
      <c r="T3100" s="16">
        <f>(SP500_Data[[#This Row],[Close]]-R3101)/R3101</f>
        <v>2.7793945317945378E-3</v>
      </c>
      <c r="U3100" s="21"/>
    </row>
    <row r="3101" spans="1:21" x14ac:dyDescent="0.25">
      <c r="A3101" s="2">
        <v>41806</v>
      </c>
      <c r="B3101" s="21">
        <v>41.040000915527344</v>
      </c>
      <c r="C3101" s="21">
        <v>41.610000610351563</v>
      </c>
      <c r="D3101" s="21">
        <v>41.040000915527344</v>
      </c>
      <c r="E3101" s="21">
        <v>41.5</v>
      </c>
      <c r="F3101" s="16">
        <f>(StockData[[#This Row],[Close]]-E3102)/E3102</f>
        <v>6.5486408140044078E-3</v>
      </c>
      <c r="G3101" s="21">
        <v>24205300</v>
      </c>
      <c r="H3101" s="21">
        <f>IF(ISNUMBER(E3101),MAX($E$2:E3101),"")</f>
        <v>542.07000732421875</v>
      </c>
      <c r="I3101" s="21">
        <f>IF(AND(ISNUMBER(E3101),ISNUMBER(H3101)),E3101/H3101-1,"")</f>
        <v>-0.92344162296517107</v>
      </c>
      <c r="L3101"/>
      <c r="M3101"/>
      <c r="N3101" s="2">
        <v>41806</v>
      </c>
      <c r="O3101" s="21">
        <v>193.88999938964844</v>
      </c>
      <c r="P3101" s="21">
        <v>194.69999694824219</v>
      </c>
      <c r="Q3101" s="21">
        <v>193.66000366210935</v>
      </c>
      <c r="R3101" s="21">
        <v>194.28999328613281</v>
      </c>
      <c r="S3101">
        <v>87424000</v>
      </c>
      <c r="T3101" s="16">
        <f>(SP500_Data[[#This Row],[Close]]-R3102)/R3102</f>
        <v>8.2413021839097085E-4</v>
      </c>
      <c r="U3101" s="21"/>
    </row>
    <row r="3102" spans="1:21" x14ac:dyDescent="0.25">
      <c r="A3102" s="2">
        <v>41803</v>
      </c>
      <c r="B3102" s="21">
        <v>41.099998474121094</v>
      </c>
      <c r="C3102" s="21">
        <v>41.569999694824219</v>
      </c>
      <c r="D3102" s="21">
        <v>40.860000610351563</v>
      </c>
      <c r="E3102" s="21">
        <v>41.229999542236328</v>
      </c>
      <c r="F3102" s="16">
        <f>(StockData[[#This Row],[Close]]-E3103)/E3103</f>
        <v>1.6017685605036528E-2</v>
      </c>
      <c r="G3102" s="21">
        <v>26310000</v>
      </c>
      <c r="H3102" s="21">
        <f>IF(ISNUMBER(E3102),MAX($E$2:E3102),"")</f>
        <v>542.07000732421875</v>
      </c>
      <c r="I3102" s="21">
        <f>IF(AND(ISNUMBER(E3102),ISNUMBER(H3102)),E3102/H3102-1,"")</f>
        <v>-0.92393971445541323</v>
      </c>
      <c r="L3102"/>
      <c r="M3102"/>
      <c r="N3102" s="2">
        <v>41803</v>
      </c>
      <c r="O3102" s="21">
        <v>193.91999816894531</v>
      </c>
      <c r="P3102" s="21">
        <v>194.32000732421875</v>
      </c>
      <c r="Q3102" s="21">
        <v>193.30000305175781</v>
      </c>
      <c r="R3102" s="21">
        <v>194.1300048828125</v>
      </c>
      <c r="S3102">
        <v>82017000</v>
      </c>
      <c r="T3102" s="16">
        <f>(SP500_Data[[#This Row],[Close]]-R3103)/R3103</f>
        <v>3.0485254580297745E-3</v>
      </c>
      <c r="U3102" s="21"/>
    </row>
    <row r="3103" spans="1:21" x14ac:dyDescent="0.25">
      <c r="A3103" s="2">
        <v>41802</v>
      </c>
      <c r="B3103" s="21">
        <v>40.810001373291016</v>
      </c>
      <c r="C3103" s="21">
        <v>40.880001068115234</v>
      </c>
      <c r="D3103" s="21">
        <v>40.290000915527344</v>
      </c>
      <c r="E3103" s="21">
        <v>40.580001831054688</v>
      </c>
      <c r="F3103" s="16">
        <f>(StockData[[#This Row],[Close]]-E3104)/E3104</f>
        <v>-6.8526376679969867E-3</v>
      </c>
      <c r="G3103" s="21">
        <v>29818900</v>
      </c>
      <c r="H3103" s="21">
        <f>IF(ISNUMBER(E3103),MAX($E$2:E3103),"")</f>
        <v>542.07000732421875</v>
      </c>
      <c r="I3103" s="21">
        <f>IF(AND(ISNUMBER(E3103),ISNUMBER(H3103)),E3103/H3103-1,"")</f>
        <v>-0.92513881734323056</v>
      </c>
      <c r="L3103"/>
      <c r="M3103"/>
      <c r="N3103" s="2">
        <v>41802</v>
      </c>
      <c r="O3103" s="21">
        <v>194.69000244140625</v>
      </c>
      <c r="P3103" s="21">
        <v>194.80000305175781</v>
      </c>
      <c r="Q3103" s="21">
        <v>193.11000061035156</v>
      </c>
      <c r="R3103" s="21">
        <v>193.53999328613281</v>
      </c>
      <c r="S3103">
        <v>106350000</v>
      </c>
      <c r="T3103" s="16">
        <f>(SP500_Data[[#This Row],[Close]]-R3104)/R3104</f>
        <v>-7.0798527384367824E-3</v>
      </c>
      <c r="U3103" s="21"/>
    </row>
    <row r="3104" spans="1:21" x14ac:dyDescent="0.25">
      <c r="A3104" s="2">
        <v>41801</v>
      </c>
      <c r="B3104" s="21">
        <v>40.930000305175781</v>
      </c>
      <c r="C3104" s="21">
        <v>41.069999694824219</v>
      </c>
      <c r="D3104" s="21">
        <v>40.770000457763672</v>
      </c>
      <c r="E3104" s="21">
        <v>40.860000610351563</v>
      </c>
      <c r="F3104" s="16">
        <f>(StockData[[#This Row],[Close]]-E3105)/E3105</f>
        <v>-6.081245348778944E-3</v>
      </c>
      <c r="G3104" s="21">
        <v>18040000</v>
      </c>
      <c r="H3104" s="21">
        <f>IF(ISNUMBER(E3104),MAX($E$2:E3104),"")</f>
        <v>542.07000732421875</v>
      </c>
      <c r="I3104" s="21">
        <f>IF(AND(ISNUMBER(E3104),ISNUMBER(H3104)),E3104/H3104-1,"")</f>
        <v>-0.92462228114769562</v>
      </c>
      <c r="L3104"/>
      <c r="M3104"/>
      <c r="N3104" s="2">
        <v>41801</v>
      </c>
      <c r="O3104" s="21">
        <v>194.8999938964844</v>
      </c>
      <c r="P3104" s="21">
        <v>195.1199951171875</v>
      </c>
      <c r="Q3104" s="21">
        <v>194.47999572753903</v>
      </c>
      <c r="R3104" s="21">
        <v>194.91999816894531</v>
      </c>
      <c r="S3104">
        <v>68772000</v>
      </c>
      <c r="T3104" s="16">
        <f>(SP500_Data[[#This Row],[Close]]-R3105)/R3105</f>
        <v>-3.4765230743930022E-3</v>
      </c>
      <c r="U3104" s="21"/>
    </row>
    <row r="3105" spans="1:21" x14ac:dyDescent="0.25">
      <c r="A3105" s="2">
        <v>41800</v>
      </c>
      <c r="B3105" s="21">
        <v>41.029998779296875</v>
      </c>
      <c r="C3105" s="21">
        <v>41.159999847412109</v>
      </c>
      <c r="D3105" s="21">
        <v>40.860000610351563</v>
      </c>
      <c r="E3105" s="21">
        <v>41.110000610351563</v>
      </c>
      <c r="F3105" s="16">
        <f>(StockData[[#This Row],[Close]]-E3106)/E3106</f>
        <v>-3.8769044254277529E-3</v>
      </c>
      <c r="G3105" s="21">
        <v>15117700</v>
      </c>
      <c r="H3105" s="21">
        <f>IF(ISNUMBER(E3105),MAX($E$2:E3105),"")</f>
        <v>542.07000732421875</v>
      </c>
      <c r="I3105" s="21">
        <f>IF(AND(ISNUMBER(E3105),ISNUMBER(H3105)),E3105/H3105-1,"")</f>
        <v>-0.92416108610531711</v>
      </c>
      <c r="L3105"/>
      <c r="M3105"/>
      <c r="N3105" s="2">
        <v>41800</v>
      </c>
      <c r="O3105" s="21">
        <v>195.33999633789065</v>
      </c>
      <c r="P3105" s="21">
        <v>195.63999938964844</v>
      </c>
      <c r="Q3105" s="21">
        <v>194.91999816894531</v>
      </c>
      <c r="R3105" s="21">
        <v>195.6000061035156</v>
      </c>
      <c r="S3105">
        <v>57129000</v>
      </c>
      <c r="T3105" s="16">
        <f>(SP500_Data[[#This Row],[Close]]-R3106)/R3106</f>
        <v>1.0228178890288133E-4</v>
      </c>
      <c r="U3105" s="21"/>
    </row>
    <row r="3106" spans="1:21" x14ac:dyDescent="0.25">
      <c r="A3106" s="2">
        <v>41799</v>
      </c>
      <c r="B3106" s="21">
        <v>41.389999389648438</v>
      </c>
      <c r="C3106" s="21">
        <v>41.479999542236328</v>
      </c>
      <c r="D3106" s="21">
        <v>41.020000457763672</v>
      </c>
      <c r="E3106" s="21">
        <v>41.270000457763672</v>
      </c>
      <c r="F3106" s="16">
        <f>(StockData[[#This Row],[Close]]-E3107)/E3107</f>
        <v>-5.0626587943625248E-3</v>
      </c>
      <c r="G3106" s="21">
        <v>15019200</v>
      </c>
      <c r="H3106" s="21">
        <f>IF(ISNUMBER(E3106),MAX($E$2:E3106),"")</f>
        <v>542.07000732421875</v>
      </c>
      <c r="I3106" s="21">
        <f>IF(AND(ISNUMBER(E3106),ISNUMBER(H3106)),E3106/H3106-1,"")</f>
        <v>-0.92386592155968594</v>
      </c>
      <c r="L3106"/>
      <c r="M3106"/>
      <c r="N3106" s="2">
        <v>41799</v>
      </c>
      <c r="O3106" s="21">
        <v>195.3500061035156</v>
      </c>
      <c r="P3106" s="21">
        <v>196.05000305175781</v>
      </c>
      <c r="Q3106" s="21">
        <v>195.16999816894531</v>
      </c>
      <c r="R3106" s="21">
        <v>195.58000183105469</v>
      </c>
      <c r="S3106">
        <v>65119000</v>
      </c>
      <c r="T3106" s="16">
        <f>(SP500_Data[[#This Row],[Close]]-R3107)/R3107</f>
        <v>1.0236305826798614E-3</v>
      </c>
      <c r="U3106" s="21"/>
    </row>
    <row r="3107" spans="1:21" x14ac:dyDescent="0.25">
      <c r="A3107" s="2">
        <v>41796</v>
      </c>
      <c r="B3107" s="21">
        <v>41.479999542236328</v>
      </c>
      <c r="C3107" s="21">
        <v>41.659999847412109</v>
      </c>
      <c r="D3107" s="21">
        <v>41.240001678466797</v>
      </c>
      <c r="E3107" s="21">
        <v>41.479999542236328</v>
      </c>
      <c r="F3107" s="16">
        <f>(StockData[[#This Row],[Close]]-E3108)/E3108</f>
        <v>6.5518190672662312E-3</v>
      </c>
      <c r="G3107" s="21">
        <v>24060500</v>
      </c>
      <c r="H3107" s="21">
        <f>IF(ISNUMBER(E3107),MAX($E$2:E3107),"")</f>
        <v>542.07000732421875</v>
      </c>
      <c r="I3107" s="21">
        <f>IF(AND(ISNUMBER(E3107),ISNUMBER(H3107)),E3107/H3107-1,"")</f>
        <v>-0.92347851941303472</v>
      </c>
      <c r="L3107"/>
      <c r="M3107"/>
      <c r="N3107" s="2">
        <v>41796</v>
      </c>
      <c r="O3107" s="21">
        <v>194.8699951171875</v>
      </c>
      <c r="P3107" s="21">
        <v>195.42999267578125</v>
      </c>
      <c r="Q3107" s="21">
        <v>194.77999877929688</v>
      </c>
      <c r="R3107" s="21">
        <v>195.3800048828125</v>
      </c>
      <c r="S3107">
        <v>78696000</v>
      </c>
      <c r="T3107" s="16">
        <f>(SP500_Data[[#This Row],[Close]]-R3108)/R3108</f>
        <v>4.782761373958045E-3</v>
      </c>
      <c r="U3107" s="21"/>
    </row>
    <row r="3108" spans="1:21" x14ac:dyDescent="0.25">
      <c r="A3108" s="2">
        <v>41795</v>
      </c>
      <c r="B3108" s="21">
        <v>40.590000152587891</v>
      </c>
      <c r="C3108" s="21">
        <v>41.25</v>
      </c>
      <c r="D3108" s="21">
        <v>40.400001525878906</v>
      </c>
      <c r="E3108" s="21">
        <v>41.209999084472656</v>
      </c>
      <c r="F3108" s="16">
        <f>(StockData[[#This Row],[Close]]-E3109)/E3109</f>
        <v>2.2073397727795235E-2</v>
      </c>
      <c r="G3108" s="21">
        <v>31865200</v>
      </c>
      <c r="H3108" s="21">
        <f>IF(ISNUMBER(E3108),MAX($E$2:E3108),"")</f>
        <v>542.07000732421875</v>
      </c>
      <c r="I3108" s="21">
        <f>IF(AND(ISNUMBER(E3108),ISNUMBER(H3108)),E3108/H3108-1,"")</f>
        <v>-0.92397661090327687</v>
      </c>
      <c r="L3108"/>
      <c r="M3108"/>
      <c r="N3108" s="2">
        <v>41795</v>
      </c>
      <c r="O3108" s="21">
        <v>193.41000366210935</v>
      </c>
      <c r="P3108" s="21">
        <v>194.6499938964844</v>
      </c>
      <c r="Q3108" s="21">
        <v>192.69999694824219</v>
      </c>
      <c r="R3108" s="21">
        <v>194.44999694824219</v>
      </c>
      <c r="S3108">
        <v>92103000</v>
      </c>
      <c r="T3108" s="16">
        <f>(SP500_Data[[#This Row],[Close]]-R3109)/R3109</f>
        <v>6.5220481956259034E-3</v>
      </c>
      <c r="U3108" s="21"/>
    </row>
    <row r="3109" spans="1:21" x14ac:dyDescent="0.25">
      <c r="A3109" s="2">
        <v>41794</v>
      </c>
      <c r="B3109" s="21">
        <v>40.209999084472656</v>
      </c>
      <c r="C3109" s="21">
        <v>40.369998931884766</v>
      </c>
      <c r="D3109" s="21">
        <v>39.860000610351563</v>
      </c>
      <c r="E3109" s="21">
        <v>40.319999694824219</v>
      </c>
      <c r="F3109" s="16">
        <f>(StockData[[#This Row],[Close]]-E3110)/E3110</f>
        <v>7.4457132328616517E-4</v>
      </c>
      <c r="G3109" s="21">
        <v>23209000</v>
      </c>
      <c r="H3109" s="21">
        <f>IF(ISNUMBER(E3109),MAX($E$2:E3109),"")</f>
        <v>542.07000732421875</v>
      </c>
      <c r="I3109" s="21">
        <f>IF(AND(ISNUMBER(E3109),ISNUMBER(H3109)),E3109/H3109-1,"")</f>
        <v>-0.92561846412817983</v>
      </c>
      <c r="L3109"/>
      <c r="M3109"/>
      <c r="N3109" s="2">
        <v>41794</v>
      </c>
      <c r="O3109" s="21">
        <v>192.47000122070313</v>
      </c>
      <c r="P3109" s="21">
        <v>193.30000305175781</v>
      </c>
      <c r="Q3109" s="21">
        <v>192.27000427246097</v>
      </c>
      <c r="R3109" s="21">
        <v>193.19000244140625</v>
      </c>
      <c r="S3109">
        <v>55529000</v>
      </c>
      <c r="T3109" s="16">
        <f>(SP500_Data[[#This Row],[Close]]-R3110)/R3110</f>
        <v>2.0228183790211916E-3</v>
      </c>
      <c r="U3109" s="21"/>
    </row>
    <row r="3110" spans="1:21" x14ac:dyDescent="0.25">
      <c r="A3110" s="2">
        <v>41793</v>
      </c>
      <c r="B3110" s="21">
        <v>40.599998474121094</v>
      </c>
      <c r="C3110" s="21">
        <v>40.680000305175781</v>
      </c>
      <c r="D3110" s="21">
        <v>40.25</v>
      </c>
      <c r="E3110" s="21">
        <v>40.290000915527344</v>
      </c>
      <c r="F3110" s="16">
        <f>(StockData[[#This Row],[Close]]-E3111)/E3111</f>
        <v>-1.225790607446805E-2</v>
      </c>
      <c r="G3110" s="21">
        <v>18068900</v>
      </c>
      <c r="H3110" s="21">
        <f>IF(ISNUMBER(E3110),MAX($E$2:E3110),"")</f>
        <v>542.07000732421875</v>
      </c>
      <c r="I3110" s="21">
        <f>IF(AND(ISNUMBER(E3110),ISNUMBER(H3110)),E3110/H3110-1,"")</f>
        <v>-0.92567380528133625</v>
      </c>
      <c r="L3110"/>
      <c r="M3110"/>
      <c r="N3110" s="2">
        <v>41793</v>
      </c>
      <c r="O3110" s="21">
        <v>192.42999267578125</v>
      </c>
      <c r="P3110" s="21">
        <v>192.8999938964844</v>
      </c>
      <c r="Q3110" s="21">
        <v>192.25</v>
      </c>
      <c r="R3110" s="21">
        <v>192.80000305175781</v>
      </c>
      <c r="S3110">
        <v>65047000</v>
      </c>
      <c r="T3110" s="16">
        <f>(SP500_Data[[#This Row],[Close]]-R3111)/R3111</f>
        <v>-5.1835587294133789E-4</v>
      </c>
      <c r="U3110" s="21"/>
    </row>
    <row r="3111" spans="1:21" x14ac:dyDescent="0.25">
      <c r="A3111" s="2">
        <v>41792</v>
      </c>
      <c r="B3111" s="21">
        <v>40.950000762939453</v>
      </c>
      <c r="C3111" s="21">
        <v>41.090000152587891</v>
      </c>
      <c r="D3111" s="21">
        <v>40.680000305175781</v>
      </c>
      <c r="E3111" s="21">
        <v>40.790000915527344</v>
      </c>
      <c r="F3111" s="16">
        <f>(StockData[[#This Row],[Close]]-E3112)/E3112</f>
        <v>-3.6638426041319676E-3</v>
      </c>
      <c r="G3111" s="21">
        <v>18504300</v>
      </c>
      <c r="H3111" s="21">
        <f>IF(ISNUMBER(E3111),MAX($E$2:E3111),"")</f>
        <v>542.07000732421875</v>
      </c>
      <c r="I3111" s="21">
        <f>IF(AND(ISNUMBER(E3111),ISNUMBER(H3111)),E3111/H3111-1,"")</f>
        <v>-0.92475141519657933</v>
      </c>
      <c r="L3111"/>
      <c r="M3111"/>
      <c r="N3111" s="2">
        <v>41792</v>
      </c>
      <c r="O3111" s="21">
        <v>192.94999694824219</v>
      </c>
      <c r="P3111" s="21">
        <v>192.99000549316409</v>
      </c>
      <c r="Q3111" s="21">
        <v>191.97000122070313</v>
      </c>
      <c r="R3111" s="21">
        <v>192.8999938964844</v>
      </c>
      <c r="S3111">
        <v>64656000</v>
      </c>
      <c r="T3111" s="16">
        <f>(SP500_Data[[#This Row],[Close]]-R3112)/R3112</f>
        <v>1.1417958743300612E-3</v>
      </c>
      <c r="U3111" s="21"/>
    </row>
    <row r="3112" spans="1:21" x14ac:dyDescent="0.25">
      <c r="A3112" s="2">
        <v>41789</v>
      </c>
      <c r="B3112" s="21">
        <v>40.450000762939453</v>
      </c>
      <c r="C3112" s="21">
        <v>40.970001220703125</v>
      </c>
      <c r="D3112" s="21">
        <v>40.25</v>
      </c>
      <c r="E3112" s="21">
        <v>40.939998626708984</v>
      </c>
      <c r="F3112" s="16">
        <f>(StockData[[#This Row],[Close]]-E3113)/E3113</f>
        <v>1.487353673404988E-2</v>
      </c>
      <c r="G3112" s="21">
        <v>34567600</v>
      </c>
      <c r="H3112" s="21">
        <f>IF(ISNUMBER(E3112),MAX($E$2:E3112),"")</f>
        <v>542.07000732421875</v>
      </c>
      <c r="I3112" s="21">
        <f>IF(AND(ISNUMBER(E3112),ISNUMBER(H3112)),E3112/H3112-1,"")</f>
        <v>-0.92447470239351892</v>
      </c>
      <c r="L3112"/>
      <c r="M3112"/>
      <c r="N3112" s="2">
        <v>41789</v>
      </c>
      <c r="O3112" s="21">
        <v>192.19000244140625</v>
      </c>
      <c r="P3112" s="21">
        <v>192.80000305175781</v>
      </c>
      <c r="Q3112" s="21">
        <v>192.02999877929688</v>
      </c>
      <c r="R3112" s="21">
        <v>192.67999267578125</v>
      </c>
      <c r="S3112">
        <v>76316000</v>
      </c>
      <c r="T3112" s="16">
        <f>(SP500_Data[[#This Row],[Close]]-R3113)/R3113</f>
        <v>1.6114652308688079E-3</v>
      </c>
      <c r="U3112" s="21"/>
    </row>
    <row r="3113" spans="1:21" x14ac:dyDescent="0.25">
      <c r="A3113" s="2">
        <v>41788</v>
      </c>
      <c r="B3113" s="21">
        <v>40.150001525878906</v>
      </c>
      <c r="C3113" s="21">
        <v>40.349998474121094</v>
      </c>
      <c r="D3113" s="21">
        <v>39.909999847412109</v>
      </c>
      <c r="E3113" s="21">
        <v>40.340000152587891</v>
      </c>
      <c r="F3113" s="16">
        <f>(StockData[[#This Row],[Close]]-E3114)/E3114</f>
        <v>8.247984126434767E-3</v>
      </c>
      <c r="G3113" s="21">
        <v>19888200</v>
      </c>
      <c r="H3113" s="21">
        <f>IF(ISNUMBER(E3113),MAX($E$2:E3113),"")</f>
        <v>542.07000732421875</v>
      </c>
      <c r="I3113" s="21">
        <f>IF(AND(ISNUMBER(E3113),ISNUMBER(H3113)),E3113/H3113-1,"")</f>
        <v>-0.92558156768031619</v>
      </c>
      <c r="L3113"/>
      <c r="M3113"/>
      <c r="N3113" s="2">
        <v>41788</v>
      </c>
      <c r="O3113" s="21">
        <v>191.82000732421875</v>
      </c>
      <c r="P3113" s="21">
        <v>192.3999938964844</v>
      </c>
      <c r="Q3113" s="21">
        <v>191.33000183105469</v>
      </c>
      <c r="R3113" s="21">
        <v>192.3699951171875</v>
      </c>
      <c r="S3113">
        <v>64377000</v>
      </c>
      <c r="T3113" s="16">
        <f>(SP500_Data[[#This Row],[Close]]-R3114)/R3114</f>
        <v>5.1729031723099783E-3</v>
      </c>
      <c r="U3113" s="21"/>
    </row>
    <row r="3114" spans="1:21" x14ac:dyDescent="0.25">
      <c r="A3114" s="2">
        <v>41787</v>
      </c>
      <c r="B3114" s="21">
        <v>40.139999389648438</v>
      </c>
      <c r="C3114" s="21">
        <v>40.189998626708984</v>
      </c>
      <c r="D3114" s="21">
        <v>39.819999694824219</v>
      </c>
      <c r="E3114" s="21">
        <v>40.009998321533203</v>
      </c>
      <c r="F3114" s="16">
        <f>(StockData[[#This Row],[Close]]-E3115)/E3115</f>
        <v>-4.478733797620954E-3</v>
      </c>
      <c r="G3114" s="21">
        <v>25711500</v>
      </c>
      <c r="H3114" s="21">
        <f>IF(ISNUMBER(E3114),MAX($E$2:E3114),"")</f>
        <v>542.07000732421875</v>
      </c>
      <c r="I3114" s="21">
        <f>IF(AND(ISNUMBER(E3114),ISNUMBER(H3114)),E3114/H3114-1,"")</f>
        <v>-0.92619034851414916</v>
      </c>
      <c r="L3114"/>
      <c r="M3114"/>
      <c r="N3114" s="2">
        <v>41787</v>
      </c>
      <c r="O3114" s="21">
        <v>191.52000427246097</v>
      </c>
      <c r="P3114" s="21">
        <v>191.82000732421875</v>
      </c>
      <c r="Q3114" s="21">
        <v>191.05999755859375</v>
      </c>
      <c r="R3114" s="21">
        <v>191.3800048828125</v>
      </c>
      <c r="S3114">
        <v>66723000</v>
      </c>
      <c r="T3114" s="16">
        <f>(SP500_Data[[#This Row],[Close]]-R3115)/R3115</f>
        <v>-7.309909488582687E-4</v>
      </c>
      <c r="U3114" s="21"/>
    </row>
    <row r="3115" spans="1:21" x14ac:dyDescent="0.25">
      <c r="A3115" s="2">
        <v>41786</v>
      </c>
      <c r="B3115" s="21">
        <v>40.259998321533203</v>
      </c>
      <c r="C3115" s="21">
        <v>40.259998321533203</v>
      </c>
      <c r="D3115" s="21">
        <v>39.810001373291016</v>
      </c>
      <c r="E3115" s="21">
        <v>40.189998626708984</v>
      </c>
      <c r="F3115" s="16">
        <f>(StockData[[#This Row],[Close]]-E3116)/E3116</f>
        <v>1.7447581427672359E-3</v>
      </c>
      <c r="G3115" s="21">
        <v>26160600</v>
      </c>
      <c r="H3115" s="21">
        <f>IF(ISNUMBER(E3115),MAX($E$2:E3115),"")</f>
        <v>542.07000732421875</v>
      </c>
      <c r="I3115" s="21">
        <f>IF(AND(ISNUMBER(E3115),ISNUMBER(H3115)),E3115/H3115-1,"")</f>
        <v>-0.92585828752065447</v>
      </c>
      <c r="L3115"/>
      <c r="M3115"/>
      <c r="N3115" s="2">
        <v>41786</v>
      </c>
      <c r="O3115" s="21">
        <v>191.05999755859375</v>
      </c>
      <c r="P3115" s="21">
        <v>191.58000183105469</v>
      </c>
      <c r="Q3115" s="21">
        <v>190.94999694824219</v>
      </c>
      <c r="R3115" s="21">
        <v>191.52000427246097</v>
      </c>
      <c r="S3115">
        <v>72010000</v>
      </c>
      <c r="T3115" s="16">
        <f>(SP500_Data[[#This Row],[Close]]-R3116)/R3116</f>
        <v>6.1465622875215686E-3</v>
      </c>
      <c r="U3115" s="21"/>
    </row>
    <row r="3116" spans="1:21" x14ac:dyDescent="0.25">
      <c r="A3116" s="2">
        <v>41782</v>
      </c>
      <c r="B3116" s="21">
        <v>40.369998931884766</v>
      </c>
      <c r="C3116" s="21">
        <v>40.369998931884766</v>
      </c>
      <c r="D3116" s="21">
        <v>40</v>
      </c>
      <c r="E3116" s="21">
        <v>40.119998931884766</v>
      </c>
      <c r="F3116" s="16">
        <f>(StockData[[#This Row],[Close]]-E3117)/E3117</f>
        <v>4.9876455173880759E-4</v>
      </c>
      <c r="G3116" s="21">
        <v>18020000</v>
      </c>
      <c r="H3116" s="21">
        <f>IF(ISNUMBER(E3116),MAX($E$2:E3116),"")</f>
        <v>542.07000732421875</v>
      </c>
      <c r="I3116" s="21">
        <f>IF(AND(ISNUMBER(E3116),ISNUMBER(H3116)),E3116/H3116-1,"")</f>
        <v>-0.92598742156953817</v>
      </c>
      <c r="L3116"/>
      <c r="M3116"/>
      <c r="N3116" s="2">
        <v>41782</v>
      </c>
      <c r="O3116" s="21">
        <v>189.75999450683591</v>
      </c>
      <c r="P3116" s="21">
        <v>190.47999572753903</v>
      </c>
      <c r="Q3116" s="21">
        <v>189.58999633789065</v>
      </c>
      <c r="R3116" s="21">
        <v>190.3500061035156</v>
      </c>
      <c r="S3116">
        <v>61092800</v>
      </c>
      <c r="T3116" s="16">
        <f>(SP500_Data[[#This Row],[Close]]-R3117)/R3117</f>
        <v>4.0087018318753498E-3</v>
      </c>
      <c r="U3116" s="21"/>
    </row>
    <row r="3117" spans="1:21" x14ac:dyDescent="0.25">
      <c r="A3117" s="2">
        <v>41781</v>
      </c>
      <c r="B3117" s="21">
        <v>40.290000915527344</v>
      </c>
      <c r="C3117" s="21">
        <v>40.349998474121094</v>
      </c>
      <c r="D3117" s="21">
        <v>39.849998474121094</v>
      </c>
      <c r="E3117" s="21">
        <v>40.099998474121094</v>
      </c>
      <c r="F3117" s="16">
        <f>(StockData[[#This Row],[Close]]-E3118)/E3118</f>
        <v>-6.1957870992322391E-3</v>
      </c>
      <c r="G3117" s="21">
        <v>20201800</v>
      </c>
      <c r="H3117" s="21">
        <f>IF(ISNUMBER(E3117),MAX($E$2:E3117),"")</f>
        <v>542.07000732421875</v>
      </c>
      <c r="I3117" s="21">
        <f>IF(AND(ISNUMBER(E3117),ISNUMBER(H3117)),E3117/H3117-1,"")</f>
        <v>-0.92602431801740182</v>
      </c>
      <c r="L3117"/>
      <c r="M3117"/>
      <c r="N3117" s="2">
        <v>41781</v>
      </c>
      <c r="O3117" s="21">
        <v>189.17999267578125</v>
      </c>
      <c r="P3117" s="21">
        <v>189.97999572753903</v>
      </c>
      <c r="Q3117" s="21">
        <v>188.86000061035156</v>
      </c>
      <c r="R3117" s="21">
        <v>189.58999633789065</v>
      </c>
      <c r="S3117">
        <v>61549000</v>
      </c>
      <c r="T3117" s="16">
        <f>(SP500_Data[[#This Row],[Close]]-R3118)/R3118</f>
        <v>2.4321442563445725E-3</v>
      </c>
      <c r="U3117" s="21"/>
    </row>
    <row r="3118" spans="1:21" x14ac:dyDescent="0.25">
      <c r="A3118" s="2">
        <v>41780</v>
      </c>
      <c r="B3118" s="21">
        <v>39.799999237060547</v>
      </c>
      <c r="C3118" s="21">
        <v>40.349998474121094</v>
      </c>
      <c r="D3118" s="21">
        <v>39.740001678466797</v>
      </c>
      <c r="E3118" s="21">
        <v>40.349998474121094</v>
      </c>
      <c r="F3118" s="16">
        <f>(StockData[[#This Row],[Close]]-E3119)/E3119</f>
        <v>1.6885034369768369E-2</v>
      </c>
      <c r="G3118" s="21">
        <v>22398700</v>
      </c>
      <c r="H3118" s="21">
        <f>IF(ISNUMBER(E3118),MAX($E$2:E3118),"")</f>
        <v>542.07000732421875</v>
      </c>
      <c r="I3118" s="21">
        <f>IF(AND(ISNUMBER(E3118),ISNUMBER(H3118)),E3118/H3118-1,"")</f>
        <v>-0.9255631229750233</v>
      </c>
      <c r="L3118"/>
      <c r="M3118"/>
      <c r="N3118" s="2">
        <v>41780</v>
      </c>
      <c r="O3118" s="21">
        <v>188.08999633789065</v>
      </c>
      <c r="P3118" s="21">
        <v>189.22000122070313</v>
      </c>
      <c r="Q3118" s="21">
        <v>188.05999755859375</v>
      </c>
      <c r="R3118" s="21">
        <v>189.1300048828125</v>
      </c>
      <c r="S3118">
        <v>89093000</v>
      </c>
      <c r="T3118" s="16">
        <f>(SP500_Data[[#This Row],[Close]]-R3119)/R3119</f>
        <v>8.4244297805671445E-3</v>
      </c>
      <c r="U3118" s="21"/>
    </row>
    <row r="3119" spans="1:21" x14ac:dyDescent="0.25">
      <c r="A3119" s="2">
        <v>41779</v>
      </c>
      <c r="B3119" s="21">
        <v>39.680000305175781</v>
      </c>
      <c r="C3119" s="21">
        <v>39.939998626708984</v>
      </c>
      <c r="D3119" s="21">
        <v>39.459999084472656</v>
      </c>
      <c r="E3119" s="21">
        <v>39.680000305175781</v>
      </c>
      <c r="F3119" s="16">
        <f>(StockData[[#This Row],[Close]]-E3120)/E3120</f>
        <v>-1.7609986119300316E-3</v>
      </c>
      <c r="G3119" s="21">
        <v>21320900</v>
      </c>
      <c r="H3119" s="21">
        <f>IF(ISNUMBER(E3119),MAX($E$2:E3119),"")</f>
        <v>542.07000732421875</v>
      </c>
      <c r="I3119" s="21">
        <f>IF(AND(ISNUMBER(E3119),ISNUMBER(H3119)),E3119/H3119-1,"")</f>
        <v>-0.92679912231070427</v>
      </c>
      <c r="L3119"/>
      <c r="M3119"/>
      <c r="N3119" s="2">
        <v>41779</v>
      </c>
      <c r="O3119" s="21">
        <v>188.6499938964844</v>
      </c>
      <c r="P3119" s="21">
        <v>188.66999816894531</v>
      </c>
      <c r="Q3119" s="21">
        <v>187.07000732421875</v>
      </c>
      <c r="R3119" s="21">
        <v>187.55000305175781</v>
      </c>
      <c r="S3119">
        <v>111644000</v>
      </c>
      <c r="T3119" s="16">
        <f>(SP500_Data[[#This Row],[Close]]-R3120)/R3120</f>
        <v>-6.3049825515098792E-3</v>
      </c>
      <c r="U3119" s="21"/>
    </row>
    <row r="3120" spans="1:21" x14ac:dyDescent="0.25">
      <c r="A3120" s="2">
        <v>41778</v>
      </c>
      <c r="B3120" s="21">
        <v>39.610000610351563</v>
      </c>
      <c r="C3120" s="21">
        <v>39.819999694824219</v>
      </c>
      <c r="D3120" s="21">
        <v>39.459999084472656</v>
      </c>
      <c r="E3120" s="21">
        <v>39.75</v>
      </c>
      <c r="F3120" s="16">
        <f>(StockData[[#This Row],[Close]]-E3121)/E3121</f>
        <v>-2.0085821585956246E-3</v>
      </c>
      <c r="G3120" s="21">
        <v>24537400</v>
      </c>
      <c r="H3120" s="21">
        <f>IF(ISNUMBER(E3120),MAX($E$2:E3120),"")</f>
        <v>542.07000732421875</v>
      </c>
      <c r="I3120" s="21">
        <f>IF(AND(ISNUMBER(E3120),ISNUMBER(H3120)),E3120/H3120-1,"")</f>
        <v>-0.92666998826182057</v>
      </c>
      <c r="L3120"/>
      <c r="M3120"/>
      <c r="N3120" s="2">
        <v>41778</v>
      </c>
      <c r="O3120" s="21">
        <v>187.69000244140625</v>
      </c>
      <c r="P3120" s="21">
        <v>188.88999938964844</v>
      </c>
      <c r="Q3120" s="21">
        <v>187.52000427246097</v>
      </c>
      <c r="R3120" s="21">
        <v>188.74000549316409</v>
      </c>
      <c r="S3120">
        <v>63839000</v>
      </c>
      <c r="T3120" s="16">
        <f>(SP500_Data[[#This Row],[Close]]-R3121)/R3121</f>
        <v>3.6692498282829915E-3</v>
      </c>
      <c r="U3120" s="21"/>
    </row>
    <row r="3121" spans="1:21" x14ac:dyDescent="0.25">
      <c r="A3121" s="2">
        <v>41775</v>
      </c>
      <c r="B3121" s="21">
        <v>39.669998168945313</v>
      </c>
      <c r="C3121" s="21">
        <v>39.840000152587891</v>
      </c>
      <c r="D3121" s="21">
        <v>39.270000457763672</v>
      </c>
      <c r="E3121" s="21">
        <v>39.830001831054688</v>
      </c>
      <c r="F3121" s="16">
        <f>(StockData[[#This Row],[Close]]-E3122)/E3122</f>
        <v>5.8081658029331172E-3</v>
      </c>
      <c r="G3121" s="21">
        <v>29867100</v>
      </c>
      <c r="H3121" s="21">
        <f>IF(ISNUMBER(E3121),MAX($E$2:E3121),"")</f>
        <v>542.07000732421875</v>
      </c>
      <c r="I3121" s="21">
        <f>IF(AND(ISNUMBER(E3121),ISNUMBER(H3121)),E3121/H3121-1,"")</f>
        <v>-0.92652240247036599</v>
      </c>
      <c r="L3121"/>
      <c r="M3121"/>
      <c r="N3121" s="2">
        <v>41775</v>
      </c>
      <c r="O3121" s="21">
        <v>187.50999450683591</v>
      </c>
      <c r="P3121" s="21">
        <v>188.1300048828125</v>
      </c>
      <c r="Q3121" s="21">
        <v>186.72000122070313</v>
      </c>
      <c r="R3121" s="21">
        <v>188.05000305175781</v>
      </c>
      <c r="S3121">
        <v>97458000</v>
      </c>
      <c r="T3121" s="16">
        <f>(SP500_Data[[#This Row],[Close]]-R3122)/R3122</f>
        <v>3.4685655093055108E-3</v>
      </c>
      <c r="U3121" s="21"/>
    </row>
    <row r="3122" spans="1:21" x14ac:dyDescent="0.25">
      <c r="A3122" s="2">
        <v>41774</v>
      </c>
      <c r="B3122" s="21">
        <v>40.090000152587891</v>
      </c>
      <c r="C3122" s="21">
        <v>40.400001525878906</v>
      </c>
      <c r="D3122" s="21">
        <v>39.509998321533203</v>
      </c>
      <c r="E3122" s="21">
        <v>39.599998474121094</v>
      </c>
      <c r="F3122" s="16">
        <f>(StockData[[#This Row],[Close]]-E3123)/E3123</f>
        <v>-1.5904651532064454E-2</v>
      </c>
      <c r="G3122" s="21">
        <v>37793200</v>
      </c>
      <c r="H3122" s="21">
        <f>IF(ISNUMBER(E3122),MAX($E$2:E3122),"")</f>
        <v>542.07000732421875</v>
      </c>
      <c r="I3122" s="21">
        <f>IF(AND(ISNUMBER(E3122),ISNUMBER(H3122)),E3122/H3122-1,"")</f>
        <v>-0.92694670810215873</v>
      </c>
      <c r="L3122"/>
      <c r="M3122"/>
      <c r="N3122" s="2">
        <v>41774</v>
      </c>
      <c r="O3122" s="21">
        <v>188.67999267578125</v>
      </c>
      <c r="P3122" s="21">
        <v>188.72000122070313</v>
      </c>
      <c r="Q3122" s="21">
        <v>186.47999572753903</v>
      </c>
      <c r="R3122" s="21">
        <v>187.3999938964844</v>
      </c>
      <c r="S3122">
        <v>154956000</v>
      </c>
      <c r="T3122" s="16">
        <f>(SP500_Data[[#This Row],[Close]]-R3123)/R3123</f>
        <v>-8.780300875624817E-3</v>
      </c>
      <c r="U3122" s="21"/>
    </row>
    <row r="3123" spans="1:21" x14ac:dyDescent="0.25">
      <c r="A3123" s="2">
        <v>41773</v>
      </c>
      <c r="B3123" s="21">
        <v>40.299999237060547</v>
      </c>
      <c r="C3123" s="21">
        <v>40.450000762939453</v>
      </c>
      <c r="D3123" s="21">
        <v>40.049999237060547</v>
      </c>
      <c r="E3123" s="21">
        <v>40.240001678466797</v>
      </c>
      <c r="F3123" s="16">
        <f>(StockData[[#This Row],[Close]]-E3124)/E3124</f>
        <v>-4.4531543451876484E-3</v>
      </c>
      <c r="G3123" s="21">
        <v>18818700</v>
      </c>
      <c r="H3123" s="21">
        <f>IF(ISNUMBER(E3123),MAX($E$2:E3123),"")</f>
        <v>542.07000732421875</v>
      </c>
      <c r="I3123" s="21">
        <f>IF(AND(ISNUMBER(E3123),ISNUMBER(H3123)),E3123/H3123-1,"")</f>
        <v>-0.92576604288235642</v>
      </c>
      <c r="L3123"/>
      <c r="M3123"/>
      <c r="N3123" s="2">
        <v>41773</v>
      </c>
      <c r="O3123" s="21">
        <v>189.78999328613281</v>
      </c>
      <c r="P3123" s="21">
        <v>189.8800048828125</v>
      </c>
      <c r="Q3123" s="21">
        <v>188.78999328613281</v>
      </c>
      <c r="R3123" s="21">
        <v>189.05999755859375</v>
      </c>
      <c r="S3123">
        <v>72367000</v>
      </c>
      <c r="T3123" s="16">
        <f>(SP500_Data[[#This Row],[Close]]-R3124)/R3124</f>
        <v>-4.7378875735096318E-3</v>
      </c>
      <c r="U3123" s="21"/>
    </row>
    <row r="3124" spans="1:21" x14ac:dyDescent="0.25">
      <c r="A3124" s="2">
        <v>41772</v>
      </c>
      <c r="B3124" s="21">
        <v>39.919998168945313</v>
      </c>
      <c r="C3124" s="21">
        <v>40.5</v>
      </c>
      <c r="D3124" s="21">
        <v>39.849998474121094</v>
      </c>
      <c r="E3124" s="21">
        <v>40.419998168945313</v>
      </c>
      <c r="F3124" s="16">
        <f>(StockData[[#This Row],[Close]]-E3125)/E3125</f>
        <v>1.1258367137829961E-2</v>
      </c>
      <c r="G3124" s="21">
        <v>27004800</v>
      </c>
      <c r="H3124" s="21">
        <f>IF(ISNUMBER(E3124),MAX($E$2:E3124),"")</f>
        <v>542.07000732421875</v>
      </c>
      <c r="I3124" s="21">
        <f>IF(AND(ISNUMBER(E3124),ISNUMBER(H3124)),E3124/H3124-1,"")</f>
        <v>-0.92543398892613959</v>
      </c>
      <c r="L3124"/>
      <c r="M3124"/>
      <c r="N3124" s="2">
        <v>41772</v>
      </c>
      <c r="O3124" s="21">
        <v>190.03999328613281</v>
      </c>
      <c r="P3124" s="21">
        <v>190.41999816894531</v>
      </c>
      <c r="Q3124" s="21">
        <v>189.77000427246097</v>
      </c>
      <c r="R3124" s="21">
        <v>189.96000671386719</v>
      </c>
      <c r="S3124">
        <v>66454000</v>
      </c>
      <c r="T3124" s="16">
        <f>(SP500_Data[[#This Row],[Close]]-R3125)/R3125</f>
        <v>8.9579763817188138E-4</v>
      </c>
      <c r="U3124" s="21"/>
    </row>
    <row r="3125" spans="1:21" x14ac:dyDescent="0.25">
      <c r="A3125" s="2">
        <v>41771</v>
      </c>
      <c r="B3125" s="21">
        <v>39.740001678466797</v>
      </c>
      <c r="C3125" s="21">
        <v>40.020000457763672</v>
      </c>
      <c r="D3125" s="21">
        <v>39.650001525878906</v>
      </c>
      <c r="E3125" s="21">
        <v>39.970001220703125</v>
      </c>
      <c r="F3125" s="16">
        <f>(StockData[[#This Row],[Close]]-E3126)/E3126</f>
        <v>1.0875070693458692E-2</v>
      </c>
      <c r="G3125" s="21">
        <v>22782600</v>
      </c>
      <c r="H3125" s="21">
        <f>IF(ISNUMBER(E3125),MAX($E$2:E3125),"")</f>
        <v>542.07000732421875</v>
      </c>
      <c r="I3125" s="21">
        <f>IF(AND(ISNUMBER(E3125),ISNUMBER(H3125)),E3125/H3125-1,"")</f>
        <v>-0.92626413437259858</v>
      </c>
      <c r="L3125"/>
      <c r="M3125"/>
      <c r="N3125" s="2">
        <v>41771</v>
      </c>
      <c r="O3125" s="21">
        <v>188.80000305175781</v>
      </c>
      <c r="P3125" s="21">
        <v>189.8800048828125</v>
      </c>
      <c r="Q3125" s="21">
        <v>188</v>
      </c>
      <c r="R3125" s="21">
        <v>189.78999328613281</v>
      </c>
      <c r="S3125">
        <v>86940000</v>
      </c>
      <c r="T3125" s="16">
        <f>(SP500_Data[[#This Row],[Close]]-R3126)/R3126</f>
        <v>9.7360422797357436E-3</v>
      </c>
      <c r="U3125" s="21"/>
    </row>
    <row r="3126" spans="1:21" x14ac:dyDescent="0.25">
      <c r="A3126" s="2">
        <v>41768</v>
      </c>
      <c r="B3126" s="21">
        <v>39.540000915527344</v>
      </c>
      <c r="C3126" s="21">
        <v>39.849998474121094</v>
      </c>
      <c r="D3126" s="21">
        <v>39.369998931884766</v>
      </c>
      <c r="E3126" s="21">
        <v>39.540000915527344</v>
      </c>
      <c r="F3126" s="16">
        <f>(StockData[[#This Row],[Close]]-E3127)/E3127</f>
        <v>-2.5226658844804948E-3</v>
      </c>
      <c r="G3126" s="21">
        <v>29647600</v>
      </c>
      <c r="H3126" s="21">
        <f>IF(ISNUMBER(E3126),MAX($E$2:E3126),"")</f>
        <v>542.07000732421875</v>
      </c>
      <c r="I3126" s="21">
        <f>IF(AND(ISNUMBER(E3126),ISNUMBER(H3126)),E3126/H3126-1,"")</f>
        <v>-0.92705739040847179</v>
      </c>
      <c r="L3126"/>
      <c r="M3126"/>
      <c r="N3126" s="2">
        <v>41768</v>
      </c>
      <c r="O3126" s="21">
        <v>187.71000671386719</v>
      </c>
      <c r="P3126" s="21">
        <v>188.03999328613281</v>
      </c>
      <c r="Q3126" s="21">
        <v>186.83000183105469</v>
      </c>
      <c r="R3126" s="21">
        <v>187.96000671386719</v>
      </c>
      <c r="S3126">
        <v>83679000</v>
      </c>
      <c r="T3126" s="16">
        <f>(SP500_Data[[#This Row],[Close]]-R3127)/R3127</f>
        <v>1.4919759644794108E-3</v>
      </c>
      <c r="U3126" s="21"/>
    </row>
    <row r="3127" spans="1:21" x14ac:dyDescent="0.25">
      <c r="A3127" s="2">
        <v>41767</v>
      </c>
      <c r="B3127" s="21">
        <v>39.340000152587891</v>
      </c>
      <c r="C3127" s="21">
        <v>39.900001525878906</v>
      </c>
      <c r="D3127" s="21">
        <v>38.970001220703125</v>
      </c>
      <c r="E3127" s="21">
        <v>39.639999389648438</v>
      </c>
      <c r="F3127" s="16">
        <f>(StockData[[#This Row],[Close]]-E3128)/E3128</f>
        <v>5.5809546149710324E-3</v>
      </c>
      <c r="G3127" s="21">
        <v>32120400</v>
      </c>
      <c r="H3127" s="21">
        <f>IF(ISNUMBER(E3127),MAX($E$2:E3127),"")</f>
        <v>542.07000732421875</v>
      </c>
      <c r="I3127" s="21">
        <f>IF(AND(ISNUMBER(E3127),ISNUMBER(H3127)),E3127/H3127-1,"")</f>
        <v>-0.92687291520643145</v>
      </c>
      <c r="L3127"/>
      <c r="M3127"/>
      <c r="N3127" s="2">
        <v>41767</v>
      </c>
      <c r="O3127" s="21">
        <v>187.71000671386719</v>
      </c>
      <c r="P3127" s="21">
        <v>189.05000305175781</v>
      </c>
      <c r="Q3127" s="21">
        <v>187.08000183105469</v>
      </c>
      <c r="R3127" s="21">
        <v>187.67999267578125</v>
      </c>
      <c r="S3127">
        <v>93618000</v>
      </c>
      <c r="T3127" s="16">
        <f>(SP500_Data[[#This Row],[Close]]-R3128)/R3128</f>
        <v>-1.064574206052447E-3</v>
      </c>
      <c r="U3127" s="21"/>
    </row>
    <row r="3128" spans="1:21" x14ac:dyDescent="0.25">
      <c r="A3128" s="2">
        <v>41766</v>
      </c>
      <c r="B3128" s="21">
        <v>39.220001220703125</v>
      </c>
      <c r="C3128" s="21">
        <v>39.509998321533203</v>
      </c>
      <c r="D3128" s="21">
        <v>38.509998321533203</v>
      </c>
      <c r="E3128" s="21">
        <v>39.419998168945313</v>
      </c>
      <c r="F3128" s="16">
        <f>(StockData[[#This Row],[Close]]-E3129)/E3129</f>
        <v>9.2165075012122354E-3</v>
      </c>
      <c r="G3128" s="21">
        <v>41744500</v>
      </c>
      <c r="H3128" s="21">
        <f>IF(ISNUMBER(E3128),MAX($E$2:E3128),"")</f>
        <v>542.07000732421875</v>
      </c>
      <c r="I3128" s="21">
        <f>IF(AND(ISNUMBER(E3128),ISNUMBER(H3128)),E3128/H3128-1,"")</f>
        <v>-0.92727876909565354</v>
      </c>
      <c r="L3128"/>
      <c r="M3128"/>
      <c r="N3128" s="2">
        <v>41766</v>
      </c>
      <c r="O3128" s="21">
        <v>187.41000366210935</v>
      </c>
      <c r="P3128" s="21">
        <v>187.97000122070313</v>
      </c>
      <c r="Q3128" s="21">
        <v>186.00999450683591</v>
      </c>
      <c r="R3128" s="21">
        <v>187.8800048828125</v>
      </c>
      <c r="S3128">
        <v>106500000</v>
      </c>
      <c r="T3128" s="16">
        <f>(SP500_Data[[#This Row],[Close]]-R3129)/R3129</f>
        <v>5.8893142237109392E-3</v>
      </c>
      <c r="U3128" s="21"/>
    </row>
    <row r="3129" spans="1:21" x14ac:dyDescent="0.25">
      <c r="A3129" s="2">
        <v>41765</v>
      </c>
      <c r="B3129" s="21">
        <v>39.290000915527344</v>
      </c>
      <c r="C3129" s="21">
        <v>39.349998474121094</v>
      </c>
      <c r="D3129" s="21">
        <v>38.950000762939453</v>
      </c>
      <c r="E3129" s="21">
        <v>39.060001373291016</v>
      </c>
      <c r="F3129" s="16">
        <f>(StockData[[#This Row],[Close]]-E3130)/E3130</f>
        <v>-9.3836908197081018E-3</v>
      </c>
      <c r="G3129" s="21">
        <v>27112400</v>
      </c>
      <c r="H3129" s="21">
        <f>IF(ISNUMBER(E3129),MAX($E$2:E3129),"")</f>
        <v>542.07000732421875</v>
      </c>
      <c r="I3129" s="21">
        <f>IF(AND(ISNUMBER(E3129),ISNUMBER(H3129)),E3129/H3129-1,"")</f>
        <v>-0.92794288404536507</v>
      </c>
      <c r="L3129"/>
      <c r="M3129"/>
      <c r="N3129" s="2">
        <v>41765</v>
      </c>
      <c r="O3129" s="21">
        <v>188</v>
      </c>
      <c r="P3129" s="21">
        <v>188.1300048828125</v>
      </c>
      <c r="Q3129" s="21">
        <v>186.74000549316409</v>
      </c>
      <c r="R3129" s="21">
        <v>186.77999877929688</v>
      </c>
      <c r="S3129">
        <v>85454000</v>
      </c>
      <c r="T3129" s="16">
        <f>(SP500_Data[[#This Row],[Close]]-R3130)/R3130</f>
        <v>-8.7039560852661992E-3</v>
      </c>
      <c r="U3129" s="21"/>
    </row>
    <row r="3130" spans="1:21" x14ac:dyDescent="0.25">
      <c r="A3130" s="2">
        <v>41764</v>
      </c>
      <c r="B3130" s="21">
        <v>39.520000457763672</v>
      </c>
      <c r="C3130" s="21">
        <v>39.639999389648438</v>
      </c>
      <c r="D3130" s="21">
        <v>39.299999237060547</v>
      </c>
      <c r="E3130" s="21">
        <v>39.430000305175781</v>
      </c>
      <c r="F3130" s="16">
        <f>(StockData[[#This Row],[Close]]-E3131)/E3131</f>
        <v>-6.55072639277543E-3</v>
      </c>
      <c r="G3130" s="21">
        <v>22460900</v>
      </c>
      <c r="H3130" s="21">
        <f>IF(ISNUMBER(E3130),MAX($E$2:E3130),"")</f>
        <v>542.07000732421875</v>
      </c>
      <c r="I3130" s="21">
        <f>IF(AND(ISNUMBER(E3130),ISNUMBER(H3130)),E3130/H3130-1,"")</f>
        <v>-0.92726031735308279</v>
      </c>
      <c r="L3130"/>
      <c r="M3130"/>
      <c r="N3130" s="2">
        <v>41764</v>
      </c>
      <c r="O3130" s="21">
        <v>187.13999938964844</v>
      </c>
      <c r="P3130" s="21">
        <v>188.55000305175781</v>
      </c>
      <c r="Q3130" s="21">
        <v>186.6199951171875</v>
      </c>
      <c r="R3130" s="21">
        <v>188.41999816894531</v>
      </c>
      <c r="S3130">
        <v>75883000</v>
      </c>
      <c r="T3130" s="16">
        <f>(SP500_Data[[#This Row],[Close]]-R3131)/R3131</f>
        <v>1.9142859461082217E-3</v>
      </c>
      <c r="U3130" s="21"/>
    </row>
    <row r="3131" spans="1:21" x14ac:dyDescent="0.25">
      <c r="A3131" s="2">
        <v>41761</v>
      </c>
      <c r="B3131" s="21">
        <v>40.310001373291016</v>
      </c>
      <c r="C3131" s="21">
        <v>40.340000152587891</v>
      </c>
      <c r="D3131" s="21">
        <v>39.659999847412109</v>
      </c>
      <c r="E3131" s="21">
        <v>39.689998626708984</v>
      </c>
      <c r="F3131" s="16">
        <f>(StockData[[#This Row],[Close]]-E3132)/E3132</f>
        <v>-7.7500343322753906E-3</v>
      </c>
      <c r="G3131" s="21">
        <v>43416600</v>
      </c>
      <c r="H3131" s="21">
        <f>IF(ISNUMBER(E3131),MAX($E$2:E3131),"")</f>
        <v>542.07000732421875</v>
      </c>
      <c r="I3131" s="21">
        <f>IF(AND(ISNUMBER(E3131),ISNUMBER(H3131)),E3131/H3131-1,"")</f>
        <v>-0.92678067760541138</v>
      </c>
      <c r="L3131"/>
      <c r="M3131"/>
      <c r="N3131" s="2">
        <v>41761</v>
      </c>
      <c r="O3131" s="21">
        <v>188.30999755859375</v>
      </c>
      <c r="P3131" s="21">
        <v>189.13999938964844</v>
      </c>
      <c r="Q3131" s="21">
        <v>187.77999877929688</v>
      </c>
      <c r="R3131" s="21">
        <v>188.05999755859375</v>
      </c>
      <c r="S3131">
        <v>98122000</v>
      </c>
      <c r="T3131" s="16">
        <f>(SP500_Data[[#This Row],[Close]]-R3132)/R3132</f>
        <v>-1.4336763650814935E-3</v>
      </c>
      <c r="U3131" s="21"/>
    </row>
    <row r="3132" spans="1:21" x14ac:dyDescent="0.25">
      <c r="A3132" s="2">
        <v>41760</v>
      </c>
      <c r="B3132" s="21">
        <v>40.240001678466797</v>
      </c>
      <c r="C3132" s="21">
        <v>40.360000610351563</v>
      </c>
      <c r="D3132" s="21">
        <v>39.950000762939453</v>
      </c>
      <c r="E3132" s="21">
        <v>40</v>
      </c>
      <c r="F3132" s="16">
        <f>(StockData[[#This Row],[Close]]-E3133)/E3133</f>
        <v>-9.9010274943350796E-3</v>
      </c>
      <c r="G3132" s="21">
        <v>28787400</v>
      </c>
      <c r="H3132" s="21">
        <f>IF(ISNUMBER(E3132),MAX($E$2:E3132),"")</f>
        <v>542.07000732421875</v>
      </c>
      <c r="I3132" s="21">
        <f>IF(AND(ISNUMBER(E3132),ISNUMBER(H3132)),E3132/H3132-1,"")</f>
        <v>-0.92620879321944205</v>
      </c>
      <c r="L3132"/>
      <c r="M3132"/>
      <c r="N3132" s="2">
        <v>41760</v>
      </c>
      <c r="O3132" s="21">
        <v>188.22000122070313</v>
      </c>
      <c r="P3132" s="21">
        <v>188.83999633789065</v>
      </c>
      <c r="Q3132" s="21">
        <v>187.72999572753903</v>
      </c>
      <c r="R3132" s="21">
        <v>188.33000183105469</v>
      </c>
      <c r="S3132">
        <v>93019000</v>
      </c>
      <c r="T3132" s="16">
        <f>(SP500_Data[[#This Row],[Close]]-R3133)/R3133</f>
        <v>1.0623053858153789E-4</v>
      </c>
      <c r="U3132" s="21"/>
    </row>
    <row r="3133" spans="1:21" x14ac:dyDescent="0.25">
      <c r="A3133" s="2">
        <v>41759</v>
      </c>
      <c r="B3133" s="21">
        <v>40.400001525878906</v>
      </c>
      <c r="C3133" s="21">
        <v>40.5</v>
      </c>
      <c r="D3133" s="21">
        <v>40.169998168945313</v>
      </c>
      <c r="E3133" s="21">
        <v>40.400001525878906</v>
      </c>
      <c r="F3133" s="16">
        <f>(StockData[[#This Row],[Close]]-E3134)/E3134</f>
        <v>-2.7152999311734795E-3</v>
      </c>
      <c r="G3133" s="21">
        <v>35458700</v>
      </c>
      <c r="H3133" s="21">
        <f>IF(ISNUMBER(E3133),MAX($E$2:E3133),"")</f>
        <v>542.07000732421875</v>
      </c>
      <c r="I3133" s="21">
        <f>IF(AND(ISNUMBER(E3133),ISNUMBER(H3133)),E3133/H3133-1,"")</f>
        <v>-0.92547087833672526</v>
      </c>
      <c r="L3133"/>
      <c r="M3133"/>
      <c r="N3133" s="2">
        <v>41759</v>
      </c>
      <c r="O3133" s="21">
        <v>187.44000244140625</v>
      </c>
      <c r="P3133" s="21">
        <v>188.5</v>
      </c>
      <c r="Q3133" s="21">
        <v>187.17999267578125</v>
      </c>
      <c r="R3133" s="21">
        <v>188.30999755859375</v>
      </c>
      <c r="S3133">
        <v>101508000</v>
      </c>
      <c r="T3133" s="16">
        <f>(SP500_Data[[#This Row],[Close]]-R3134)/R3134</f>
        <v>2.9826767435086553E-3</v>
      </c>
      <c r="U3133" s="21"/>
    </row>
    <row r="3134" spans="1:21" x14ac:dyDescent="0.25">
      <c r="A3134" s="2">
        <v>41758</v>
      </c>
      <c r="B3134" s="21">
        <v>41.099998474121094</v>
      </c>
      <c r="C3134" s="21">
        <v>41.189998626708984</v>
      </c>
      <c r="D3134" s="21">
        <v>40.389999389648438</v>
      </c>
      <c r="E3134" s="21">
        <v>40.509998321533203</v>
      </c>
      <c r="F3134" s="16">
        <f>(StockData[[#This Row],[Close]]-E3135)/E3135</f>
        <v>-8.8084320959134575E-3</v>
      </c>
      <c r="G3134" s="21">
        <v>29636200</v>
      </c>
      <c r="H3134" s="21">
        <f>IF(ISNUMBER(E3134),MAX($E$2:E3134),"")</f>
        <v>542.07000732421875</v>
      </c>
      <c r="I3134" s="21">
        <f>IF(AND(ISNUMBER(E3134),ISNUMBER(H3134)),E3134/H3134-1,"")</f>
        <v>-0.92526795842939213</v>
      </c>
      <c r="L3134"/>
      <c r="M3134"/>
      <c r="N3134" s="2">
        <v>41758</v>
      </c>
      <c r="O3134" s="21">
        <v>187.47999572753903</v>
      </c>
      <c r="P3134" s="21">
        <v>188.03999328613281</v>
      </c>
      <c r="Q3134" s="21">
        <v>187.08000183105469</v>
      </c>
      <c r="R3134" s="21">
        <v>187.75</v>
      </c>
      <c r="S3134">
        <v>84098000</v>
      </c>
      <c r="T3134" s="16">
        <f>(SP500_Data[[#This Row],[Close]]-R3135)/R3135</f>
        <v>4.6553675859172354E-3</v>
      </c>
      <c r="U3134" s="21"/>
    </row>
    <row r="3135" spans="1:21" x14ac:dyDescent="0.25">
      <c r="A3135" s="2">
        <v>41757</v>
      </c>
      <c r="B3135" s="21">
        <v>40.139999389648438</v>
      </c>
      <c r="C3135" s="21">
        <v>41.290000915527344</v>
      </c>
      <c r="D3135" s="21">
        <v>40.090000152587891</v>
      </c>
      <c r="E3135" s="21">
        <v>40.869998931884766</v>
      </c>
      <c r="F3135" s="16">
        <f>(StockData[[#This Row],[Close]]-E3136)/E3136</f>
        <v>2.4054098926159371E-2</v>
      </c>
      <c r="G3135" s="21">
        <v>50610200</v>
      </c>
      <c r="H3135" s="21">
        <f>IF(ISNUMBER(E3135),MAX($E$2:E3135),"")</f>
        <v>542.07000732421875</v>
      </c>
      <c r="I3135" s="21">
        <f>IF(AND(ISNUMBER(E3135),ISNUMBER(H3135)),E3135/H3135-1,"")</f>
        <v>-0.92460383644240274</v>
      </c>
      <c r="L3135"/>
      <c r="M3135"/>
      <c r="N3135" s="2">
        <v>41757</v>
      </c>
      <c r="O3135" s="21">
        <v>187.05000305175781</v>
      </c>
      <c r="P3135" s="21">
        <v>187.69000244140625</v>
      </c>
      <c r="Q3135" s="21">
        <v>184.96000671386719</v>
      </c>
      <c r="R3135" s="21">
        <v>186.8800048828125</v>
      </c>
      <c r="S3135">
        <v>135121000</v>
      </c>
      <c r="T3135" s="16">
        <f>(SP500_Data[[#This Row],[Close]]-R3136)/R3136</f>
        <v>3.167167416091196E-3</v>
      </c>
      <c r="U3135" s="21"/>
    </row>
    <row r="3136" spans="1:21" x14ac:dyDescent="0.25">
      <c r="A3136" s="2">
        <v>41754</v>
      </c>
      <c r="B3136" s="21">
        <v>40.290000915527344</v>
      </c>
      <c r="C3136" s="21">
        <v>40.680000305175781</v>
      </c>
      <c r="D3136" s="21">
        <v>39.75</v>
      </c>
      <c r="E3136" s="21">
        <v>39.909999847412109</v>
      </c>
      <c r="F3136" s="16">
        <f>(StockData[[#This Row],[Close]]-E3137)/E3137</f>
        <v>1.2543712065965743E-3</v>
      </c>
      <c r="G3136" s="21">
        <v>56876800</v>
      </c>
      <c r="H3136" s="21">
        <f>IF(ISNUMBER(E3136),MAX($E$2:E3136),"")</f>
        <v>542.07000732421875</v>
      </c>
      <c r="I3136" s="21">
        <f>IF(AND(ISNUMBER(E3136),ISNUMBER(H3136)),E3136/H3136-1,"")</f>
        <v>-0.9263748237161894</v>
      </c>
      <c r="L3136"/>
      <c r="M3136"/>
      <c r="N3136" s="2">
        <v>41754</v>
      </c>
      <c r="O3136" s="21">
        <v>187.22000122070313</v>
      </c>
      <c r="P3136" s="21">
        <v>187.33000183105469</v>
      </c>
      <c r="Q3136" s="21">
        <v>185.8699951171875</v>
      </c>
      <c r="R3136" s="21">
        <v>186.28999328613281</v>
      </c>
      <c r="S3136">
        <v>100380000</v>
      </c>
      <c r="T3136" s="16">
        <f>(SP500_Data[[#This Row],[Close]]-R3137)/R3137</f>
        <v>-8.1989486765114816E-3</v>
      </c>
      <c r="U3136" s="21"/>
    </row>
    <row r="3137" spans="1:21" x14ac:dyDescent="0.25">
      <c r="A3137" s="2">
        <v>41753</v>
      </c>
      <c r="B3137" s="21">
        <v>39.740001678466797</v>
      </c>
      <c r="C3137" s="21">
        <v>39.970001220703125</v>
      </c>
      <c r="D3137" s="21">
        <v>39.299999237060547</v>
      </c>
      <c r="E3137" s="21">
        <v>39.860000610351563</v>
      </c>
      <c r="F3137" s="16">
        <f>(StockData[[#This Row],[Close]]-E3138)/E3138</f>
        <v>4.2832448859843747E-3</v>
      </c>
      <c r="G3137" s="21">
        <v>42381600</v>
      </c>
      <c r="H3137" s="21">
        <f>IF(ISNUMBER(E3137),MAX($E$2:E3137),"")</f>
        <v>542.07000732421875</v>
      </c>
      <c r="I3137" s="21">
        <f>IF(AND(ISNUMBER(E3137),ISNUMBER(H3137)),E3137/H3137-1,"")</f>
        <v>-0.92646706131720946</v>
      </c>
      <c r="L3137"/>
      <c r="M3137"/>
      <c r="N3137" s="2">
        <v>41753</v>
      </c>
      <c r="O3137" s="21">
        <v>188.3699951171875</v>
      </c>
      <c r="P3137" s="21">
        <v>188.38999938964844</v>
      </c>
      <c r="Q3137" s="21">
        <v>186.92999267578125</v>
      </c>
      <c r="R3137" s="21">
        <v>187.83000183105469</v>
      </c>
      <c r="S3137">
        <v>88170000</v>
      </c>
      <c r="T3137" s="16">
        <f>(SP500_Data[[#This Row],[Close]]-R3138)/R3138</f>
        <v>2.0272333368851702E-3</v>
      </c>
      <c r="U3137" s="21"/>
    </row>
    <row r="3138" spans="1:21" x14ac:dyDescent="0.25">
      <c r="A3138" s="2">
        <v>41752</v>
      </c>
      <c r="B3138" s="21">
        <v>39.990001678466797</v>
      </c>
      <c r="C3138" s="21">
        <v>39.990001678466797</v>
      </c>
      <c r="D3138" s="21">
        <v>39.470001220703125</v>
      </c>
      <c r="E3138" s="21">
        <v>39.689998626708984</v>
      </c>
      <c r="F3138" s="16">
        <f>(StockData[[#This Row],[Close]]-E3139)/E3139</f>
        <v>-7.5019514670176561E-3</v>
      </c>
      <c r="G3138" s="21">
        <v>24602800</v>
      </c>
      <c r="H3138" s="21">
        <f>IF(ISNUMBER(E3138),MAX($E$2:E3138),"")</f>
        <v>542.07000732421875</v>
      </c>
      <c r="I3138" s="21">
        <f>IF(AND(ISNUMBER(E3138),ISNUMBER(H3138)),E3138/H3138-1,"")</f>
        <v>-0.92678067760541138</v>
      </c>
      <c r="L3138"/>
      <c r="M3138"/>
      <c r="N3138" s="2">
        <v>41752</v>
      </c>
      <c r="O3138" s="21">
        <v>187.82000732421875</v>
      </c>
      <c r="P3138" s="21">
        <v>187.91999816894531</v>
      </c>
      <c r="Q3138" s="21">
        <v>187.30000305175781</v>
      </c>
      <c r="R3138" s="21">
        <v>187.44999694824219</v>
      </c>
      <c r="S3138">
        <v>73869000</v>
      </c>
      <c r="T3138" s="16">
        <f>(SP500_Data[[#This Row],[Close]]-R3139)/R3139</f>
        <v>-2.3418087329585215E-3</v>
      </c>
      <c r="U3138" s="21"/>
    </row>
    <row r="3139" spans="1:21" x14ac:dyDescent="0.25">
      <c r="A3139" s="2">
        <v>41751</v>
      </c>
      <c r="B3139" s="21">
        <v>39.959999084472656</v>
      </c>
      <c r="C3139" s="21">
        <v>40.139999389648438</v>
      </c>
      <c r="D3139" s="21">
        <v>39.830001831054688</v>
      </c>
      <c r="E3139" s="21">
        <v>39.990001678466797</v>
      </c>
      <c r="F3139" s="16">
        <f>(StockData[[#This Row],[Close]]-E3140)/E3140</f>
        <v>1.2519542683302467E-3</v>
      </c>
      <c r="G3139" s="21">
        <v>27056700</v>
      </c>
      <c r="H3139" s="21">
        <f>IF(ISNUMBER(E3139),MAX($E$2:E3139),"")</f>
        <v>542.07000732421875</v>
      </c>
      <c r="I3139" s="21">
        <f>IF(AND(ISNUMBER(E3139),ISNUMBER(H3139)),E3139/H3139-1,"")</f>
        <v>-0.92622723792473494</v>
      </c>
      <c r="L3139"/>
      <c r="M3139"/>
      <c r="N3139" s="2">
        <v>41751</v>
      </c>
      <c r="O3139" s="21">
        <v>187.22999572753903</v>
      </c>
      <c r="P3139" s="21">
        <v>188.3999938964844</v>
      </c>
      <c r="Q3139" s="21">
        <v>187.1300048828125</v>
      </c>
      <c r="R3139" s="21">
        <v>187.88999938964844</v>
      </c>
      <c r="S3139">
        <v>85790000</v>
      </c>
      <c r="T3139" s="16">
        <f>(SP500_Data[[#This Row],[Close]]-R3140)/R3140</f>
        <v>4.5445152589119811E-3</v>
      </c>
      <c r="U3139" s="21"/>
    </row>
    <row r="3140" spans="1:21" x14ac:dyDescent="0.25">
      <c r="A3140" s="2">
        <v>41750</v>
      </c>
      <c r="B3140" s="21">
        <v>40.130001068115234</v>
      </c>
      <c r="C3140" s="21">
        <v>40.150001525878906</v>
      </c>
      <c r="D3140" s="21">
        <v>39.790000915527344</v>
      </c>
      <c r="E3140" s="21">
        <v>39.939998626708984</v>
      </c>
      <c r="F3140" s="16">
        <f>(StockData[[#This Row],[Close]]-E3141)/E3141</f>
        <v>-1.7495550552559065E-3</v>
      </c>
      <c r="G3140" s="21">
        <v>22221200</v>
      </c>
      <c r="H3140" s="21">
        <f>IF(ISNUMBER(E3140),MAX($E$2:E3140),"")</f>
        <v>542.07000732421875</v>
      </c>
      <c r="I3140" s="21">
        <f>IF(AND(ISNUMBER(E3140),ISNUMBER(H3140)),E3140/H3140-1,"")</f>
        <v>-0.92631948256303287</v>
      </c>
      <c r="L3140"/>
      <c r="M3140"/>
      <c r="N3140" s="2">
        <v>41750</v>
      </c>
      <c r="O3140" s="21">
        <v>186.44000244140625</v>
      </c>
      <c r="P3140" s="21">
        <v>187.1000061035156</v>
      </c>
      <c r="Q3140" s="21">
        <v>186.21000671386719</v>
      </c>
      <c r="R3140" s="21">
        <v>187.03999328613281</v>
      </c>
      <c r="S3140">
        <v>68329000</v>
      </c>
      <c r="T3140" s="16">
        <f>(SP500_Data[[#This Row],[Close]]-R3141)/R3141</f>
        <v>3.487278816529004E-3</v>
      </c>
      <c r="U3140" s="21"/>
    </row>
    <row r="3141" spans="1:21" x14ac:dyDescent="0.25">
      <c r="A3141" s="2">
        <v>41746</v>
      </c>
      <c r="B3141" s="21">
        <v>40.009998321533203</v>
      </c>
      <c r="C3141" s="21">
        <v>40.200000762939453</v>
      </c>
      <c r="D3141" s="21">
        <v>39.509998321533203</v>
      </c>
      <c r="E3141" s="21">
        <v>40.009998321533203</v>
      </c>
      <c r="F3141" s="16">
        <f>(StockData[[#This Row],[Close]]-E3142)/E3142</f>
        <v>-9.6535442974149382E-3</v>
      </c>
      <c r="G3141" s="21">
        <v>36688400</v>
      </c>
      <c r="H3141" s="21">
        <f>IF(ISNUMBER(E3141),MAX($E$2:E3141),"")</f>
        <v>542.07000732421875</v>
      </c>
      <c r="I3141" s="21">
        <f>IF(AND(ISNUMBER(E3141),ISNUMBER(H3141)),E3141/H3141-1,"")</f>
        <v>-0.92619034851414916</v>
      </c>
      <c r="L3141"/>
      <c r="M3141"/>
      <c r="N3141" s="2">
        <v>41746</v>
      </c>
      <c r="O3141" s="21">
        <v>185.8800048828125</v>
      </c>
      <c r="P3141" s="21">
        <v>186.91000366210935</v>
      </c>
      <c r="Q3141" s="21">
        <v>185.55999755859375</v>
      </c>
      <c r="R3141" s="21">
        <v>186.38999938964844</v>
      </c>
      <c r="S3141">
        <v>105255000</v>
      </c>
      <c r="T3141" s="16">
        <f>(SP500_Data[[#This Row],[Close]]-R3142)/R3142</f>
        <v>1.3968436040155379E-3</v>
      </c>
      <c r="U3141" s="21"/>
    </row>
    <row r="3142" spans="1:21" x14ac:dyDescent="0.25">
      <c r="A3142" s="2">
        <v>41745</v>
      </c>
      <c r="B3142" s="21">
        <v>40.060001373291016</v>
      </c>
      <c r="C3142" s="21">
        <v>40.419998168945313</v>
      </c>
      <c r="D3142" s="21">
        <v>39.909999847412109</v>
      </c>
      <c r="E3142" s="21">
        <v>40.400001525878906</v>
      </c>
      <c r="F3142" s="16">
        <f>(StockData[[#This Row],[Close]]-E3143)/E3143</f>
        <v>1.635223964475236E-2</v>
      </c>
      <c r="G3142" s="21">
        <v>30615800</v>
      </c>
      <c r="H3142" s="21">
        <f>IF(ISNUMBER(E3142),MAX($E$2:E3142),"")</f>
        <v>542.07000732421875</v>
      </c>
      <c r="I3142" s="21">
        <f>IF(AND(ISNUMBER(E3142),ISNUMBER(H3142)),E3142/H3142-1,"")</f>
        <v>-0.92547087833672526</v>
      </c>
      <c r="L3142"/>
      <c r="M3142"/>
      <c r="N3142" s="2">
        <v>41745</v>
      </c>
      <c r="O3142" s="21">
        <v>185.47000122070313</v>
      </c>
      <c r="P3142" s="21">
        <v>186.13999938964844</v>
      </c>
      <c r="Q3142" s="21">
        <v>184.6499938964844</v>
      </c>
      <c r="R3142" s="21">
        <v>186.1300048828125</v>
      </c>
      <c r="S3142">
        <v>105197000</v>
      </c>
      <c r="T3142" s="16">
        <f>(SP500_Data[[#This Row],[Close]]-R3143)/R3143</f>
        <v>1.0477784834668699E-2</v>
      </c>
      <c r="U3142" s="21"/>
    </row>
    <row r="3143" spans="1:21" x14ac:dyDescent="0.25">
      <c r="A3143" s="2">
        <v>41744</v>
      </c>
      <c r="B3143" s="21">
        <v>39.340000152587891</v>
      </c>
      <c r="C3143" s="21">
        <v>39.959999084472656</v>
      </c>
      <c r="D3143" s="21">
        <v>39.049999237060547</v>
      </c>
      <c r="E3143" s="21">
        <v>39.75</v>
      </c>
      <c r="F3143" s="16">
        <f>(StockData[[#This Row],[Close]]-E3144)/E3144</f>
        <v>1.4548230995008958E-2</v>
      </c>
      <c r="G3143" s="21">
        <v>33968700</v>
      </c>
      <c r="H3143" s="21">
        <f>IF(ISNUMBER(E3143),MAX($E$2:E3143),"")</f>
        <v>542.07000732421875</v>
      </c>
      <c r="I3143" s="21">
        <f>IF(AND(ISNUMBER(E3143),ISNUMBER(H3143)),E3143/H3143-1,"")</f>
        <v>-0.92666998826182057</v>
      </c>
      <c r="L3143"/>
      <c r="M3143"/>
      <c r="N3143" s="2">
        <v>41744</v>
      </c>
      <c r="O3143" s="21">
        <v>183.32000732421875</v>
      </c>
      <c r="P3143" s="21">
        <v>184.33000183105469</v>
      </c>
      <c r="Q3143" s="21">
        <v>181.50999450683591</v>
      </c>
      <c r="R3143" s="21">
        <v>184.19999694824219</v>
      </c>
      <c r="S3143">
        <v>157093000</v>
      </c>
      <c r="T3143" s="16">
        <f>(SP500_Data[[#This Row],[Close]]-R3144)/R3144</f>
        <v>6.8874739806538505E-3</v>
      </c>
      <c r="U3143" s="21"/>
    </row>
    <row r="3144" spans="1:21" x14ac:dyDescent="0.25">
      <c r="A3144" s="2">
        <v>41743</v>
      </c>
      <c r="B3144" s="21">
        <v>39.110000610351563</v>
      </c>
      <c r="C3144" s="21">
        <v>39.409999847412109</v>
      </c>
      <c r="D3144" s="21">
        <v>38.900001525878906</v>
      </c>
      <c r="E3144" s="21">
        <v>39.180000305175781</v>
      </c>
      <c r="F3144" s="16">
        <f>(StockData[[#This Row],[Close]]-E3145)/E3145</f>
        <v>-7.650798265066692E-4</v>
      </c>
      <c r="G3144" s="21">
        <v>32006600</v>
      </c>
      <c r="H3144" s="21">
        <f>IF(ISNUMBER(E3144),MAX($E$2:E3144),"")</f>
        <v>542.07000732421875</v>
      </c>
      <c r="I3144" s="21">
        <f>IF(AND(ISNUMBER(E3144),ISNUMBER(H3144)),E3144/H3144-1,"")</f>
        <v>-0.92772151239546119</v>
      </c>
      <c r="L3144"/>
      <c r="M3144"/>
      <c r="N3144" s="2">
        <v>41743</v>
      </c>
      <c r="O3144" s="21">
        <v>182.92999267578125</v>
      </c>
      <c r="P3144" s="21">
        <v>183.3699951171875</v>
      </c>
      <c r="Q3144" s="21">
        <v>181.44000244140625</v>
      </c>
      <c r="R3144" s="21">
        <v>182.94000244140625</v>
      </c>
      <c r="S3144">
        <v>132382000</v>
      </c>
      <c r="T3144" s="16">
        <f>(SP500_Data[[#This Row],[Close]]-R3145)/R3145</f>
        <v>7.8783977623694147E-3</v>
      </c>
      <c r="U3144" s="21"/>
    </row>
    <row r="3145" spans="1:21" x14ac:dyDescent="0.25">
      <c r="A3145" s="2">
        <v>41740</v>
      </c>
      <c r="B3145" s="21">
        <v>39</v>
      </c>
      <c r="C3145" s="21">
        <v>39.790000915527344</v>
      </c>
      <c r="D3145" s="21">
        <v>39</v>
      </c>
      <c r="E3145" s="21">
        <v>39.209999084472656</v>
      </c>
      <c r="F3145" s="16">
        <f>(StockData[[#This Row],[Close]]-E3146)/E3146</f>
        <v>-3.8110143179077159E-3</v>
      </c>
      <c r="G3145" s="21">
        <v>34330200</v>
      </c>
      <c r="H3145" s="21">
        <f>IF(ISNUMBER(E3145),MAX($E$2:E3145),"")</f>
        <v>542.07000732421875</v>
      </c>
      <c r="I3145" s="21">
        <f>IF(AND(ISNUMBER(E3145),ISNUMBER(H3145)),E3145/H3145-1,"")</f>
        <v>-0.92766617124230477</v>
      </c>
      <c r="L3145"/>
      <c r="M3145"/>
      <c r="N3145" s="2">
        <v>41740</v>
      </c>
      <c r="O3145" s="21">
        <v>182.13999938964844</v>
      </c>
      <c r="P3145" s="21">
        <v>183.41999816894531</v>
      </c>
      <c r="Q3145" s="21">
        <v>181.30999755859375</v>
      </c>
      <c r="R3145" s="21">
        <v>181.50999450683591</v>
      </c>
      <c r="S3145">
        <v>167251000</v>
      </c>
      <c r="T3145" s="16">
        <f>(SP500_Data[[#This Row],[Close]]-R3146)/R3146</f>
        <v>-9.0085669484771796E-3</v>
      </c>
      <c r="U3145" s="21"/>
    </row>
    <row r="3146" spans="1:21" x14ac:dyDescent="0.25">
      <c r="A3146" s="2">
        <v>41739</v>
      </c>
      <c r="B3146" s="21">
        <v>40.439998626708984</v>
      </c>
      <c r="C3146" s="21">
        <v>40.689998626708984</v>
      </c>
      <c r="D3146" s="21">
        <v>39.090000152587891</v>
      </c>
      <c r="E3146" s="21">
        <v>39.360000610351563</v>
      </c>
      <c r="F3146" s="16">
        <f>(StockData[[#This Row],[Close]]-E3147)/E3147</f>
        <v>-2.7427738494451109E-2</v>
      </c>
      <c r="G3146" s="21">
        <v>45960800</v>
      </c>
      <c r="H3146" s="21">
        <f>IF(ISNUMBER(E3146),MAX($E$2:E3146),"")</f>
        <v>542.07000732421875</v>
      </c>
      <c r="I3146" s="21">
        <f>IF(AND(ISNUMBER(E3146),ISNUMBER(H3146)),E3146/H3146-1,"")</f>
        <v>-0.92738945140196649</v>
      </c>
      <c r="L3146"/>
      <c r="M3146"/>
      <c r="N3146" s="2">
        <v>41739</v>
      </c>
      <c r="O3146" s="21">
        <v>187.08000183105469</v>
      </c>
      <c r="P3146" s="21">
        <v>187.16999816894531</v>
      </c>
      <c r="Q3146" s="21">
        <v>182.92999267578125</v>
      </c>
      <c r="R3146" s="21">
        <v>183.16000366210935</v>
      </c>
      <c r="S3146">
        <v>172959000</v>
      </c>
      <c r="T3146" s="16">
        <f>(SP500_Data[[#This Row],[Close]]-R3147)/R3147</f>
        <v>-2.1005894236502155E-2</v>
      </c>
      <c r="U3146" s="21"/>
    </row>
    <row r="3147" spans="1:21" x14ac:dyDescent="0.25">
      <c r="A3147" s="2">
        <v>41738</v>
      </c>
      <c r="B3147" s="21">
        <v>39.930000305175781</v>
      </c>
      <c r="C3147" s="21">
        <v>40.549999237060547</v>
      </c>
      <c r="D3147" s="21">
        <v>39.880001068115234</v>
      </c>
      <c r="E3147" s="21">
        <v>40.470001220703125</v>
      </c>
      <c r="F3147" s="16">
        <f>(StockData[[#This Row],[Close]]-E3148)/E3148</f>
        <v>1.632349399448622E-2</v>
      </c>
      <c r="G3147" s="21">
        <v>27398700</v>
      </c>
      <c r="H3147" s="21">
        <f>IF(ISNUMBER(E3147),MAX($E$2:E3147),"")</f>
        <v>542.07000732421875</v>
      </c>
      <c r="I3147" s="21">
        <f>IF(AND(ISNUMBER(E3147),ISNUMBER(H3147)),E3147/H3147-1,"")</f>
        <v>-0.92534174428784155</v>
      </c>
      <c r="L3147"/>
      <c r="M3147"/>
      <c r="N3147" s="2">
        <v>41738</v>
      </c>
      <c r="O3147" s="21">
        <v>185.6000061035156</v>
      </c>
      <c r="P3147" s="21">
        <v>187.1499938964844</v>
      </c>
      <c r="Q3147" s="21">
        <v>185.05999755859375</v>
      </c>
      <c r="R3147" s="21">
        <v>187.08999633789065</v>
      </c>
      <c r="S3147">
        <v>100254000</v>
      </c>
      <c r="T3147" s="16">
        <f>(SP500_Data[[#This Row],[Close]]-R3148)/R3148</f>
        <v>1.0750892321754824E-2</v>
      </c>
      <c r="U3147" s="21"/>
    </row>
    <row r="3148" spans="1:21" x14ac:dyDescent="0.25">
      <c r="A3148" s="2">
        <v>41737</v>
      </c>
      <c r="B3148" s="21">
        <v>39.75</v>
      </c>
      <c r="C3148" s="21">
        <v>39.930000305175781</v>
      </c>
      <c r="D3148" s="21">
        <v>39.200000762939453</v>
      </c>
      <c r="E3148" s="21">
        <v>39.819999694824219</v>
      </c>
      <c r="F3148" s="16">
        <f>(StockData[[#This Row],[Close]]-E3149)/E3149</f>
        <v>5.0252407404691754E-4</v>
      </c>
      <c r="G3148" s="21">
        <v>35918600</v>
      </c>
      <c r="H3148" s="21">
        <f>IF(ISNUMBER(E3148),MAX($E$2:E3148),"")</f>
        <v>542.07000732421875</v>
      </c>
      <c r="I3148" s="21">
        <f>IF(AND(ISNUMBER(E3148),ISNUMBER(H3148)),E3148/H3148-1,"")</f>
        <v>-0.92654085421293675</v>
      </c>
      <c r="L3148"/>
      <c r="M3148"/>
      <c r="N3148" s="2">
        <v>41737</v>
      </c>
      <c r="O3148" s="21">
        <v>184.25999450683591</v>
      </c>
      <c r="P3148" s="21">
        <v>185.3999938964844</v>
      </c>
      <c r="Q3148" s="21">
        <v>183.58999633789065</v>
      </c>
      <c r="R3148" s="21">
        <v>185.1000061035156</v>
      </c>
      <c r="S3148">
        <v>112660000</v>
      </c>
      <c r="T3148" s="16">
        <f>(SP500_Data[[#This Row],[Close]]-R3149)/R3149</f>
        <v>4.1228695927272565E-3</v>
      </c>
      <c r="U3148" s="21"/>
    </row>
    <row r="3149" spans="1:21" x14ac:dyDescent="0.25">
      <c r="A3149" s="2">
        <v>41736</v>
      </c>
      <c r="B3149" s="21">
        <v>39.959999084472656</v>
      </c>
      <c r="C3149" s="21">
        <v>40.270000457763672</v>
      </c>
      <c r="D3149" s="21">
        <v>39.740001678466797</v>
      </c>
      <c r="E3149" s="21">
        <v>39.799999237060547</v>
      </c>
      <c r="F3149" s="16">
        <f>(StockData[[#This Row],[Close]]-E3150)/E3150</f>
        <v>-1.7556984374092551E-3</v>
      </c>
      <c r="G3149" s="21">
        <v>37559600</v>
      </c>
      <c r="H3149" s="21">
        <f>IF(ISNUMBER(E3149),MAX($E$2:E3149),"")</f>
        <v>542.07000732421875</v>
      </c>
      <c r="I3149" s="21">
        <f>IF(AND(ISNUMBER(E3149),ISNUMBER(H3149)),E3149/H3149-1,"")</f>
        <v>-0.92657775066080039</v>
      </c>
      <c r="L3149"/>
      <c r="M3149"/>
      <c r="N3149" s="2">
        <v>41736</v>
      </c>
      <c r="O3149" s="21">
        <v>185.94999694824219</v>
      </c>
      <c r="P3149" s="21">
        <v>186.25999450683591</v>
      </c>
      <c r="Q3149" s="21">
        <v>183.96000671386719</v>
      </c>
      <c r="R3149" s="21">
        <v>184.33999633789065</v>
      </c>
      <c r="S3149">
        <v>140803000</v>
      </c>
      <c r="T3149" s="16">
        <f>(SP500_Data[[#This Row],[Close]]-R3150)/R3150</f>
        <v>-1.1051489410121717E-2</v>
      </c>
      <c r="U3149" s="21"/>
    </row>
    <row r="3150" spans="1:21" x14ac:dyDescent="0.25">
      <c r="A3150" s="2">
        <v>41733</v>
      </c>
      <c r="B3150" s="21">
        <v>41.25</v>
      </c>
      <c r="C3150" s="21">
        <v>41.389999389648438</v>
      </c>
      <c r="D3150" s="21">
        <v>39.639999389648438</v>
      </c>
      <c r="E3150" s="21">
        <v>39.869998931884766</v>
      </c>
      <c r="F3150" s="16">
        <f>(StockData[[#This Row],[Close]]-E3151)/E3151</f>
        <v>-2.7798084279604951E-2</v>
      </c>
      <c r="G3150" s="21">
        <v>51409600</v>
      </c>
      <c r="H3150" s="21">
        <f>IF(ISNUMBER(E3150),MAX($E$2:E3150),"")</f>
        <v>542.07000732421875</v>
      </c>
      <c r="I3150" s="21">
        <f>IF(AND(ISNUMBER(E3150),ISNUMBER(H3150)),E3150/H3150-1,"")</f>
        <v>-0.92644861661191669</v>
      </c>
      <c r="L3150"/>
      <c r="M3150"/>
      <c r="N3150" s="2">
        <v>41733</v>
      </c>
      <c r="O3150" s="21">
        <v>189.66000366210935</v>
      </c>
      <c r="P3150" s="21">
        <v>189.69999694824219</v>
      </c>
      <c r="Q3150" s="21">
        <v>186.1000061035156</v>
      </c>
      <c r="R3150" s="21">
        <v>186.3999938964844</v>
      </c>
      <c r="S3150">
        <v>169381000</v>
      </c>
      <c r="T3150" s="16">
        <f>(SP500_Data[[#This Row],[Close]]-R3151)/R3151</f>
        <v>-1.1822143501048541E-2</v>
      </c>
      <c r="U3150" s="21"/>
    </row>
    <row r="3151" spans="1:21" x14ac:dyDescent="0.25">
      <c r="A3151" s="2">
        <v>41732</v>
      </c>
      <c r="B3151" s="21">
        <v>41.290000915527344</v>
      </c>
      <c r="C3151" s="21">
        <v>41.290000915527344</v>
      </c>
      <c r="D3151" s="21">
        <v>40.709999084472656</v>
      </c>
      <c r="E3151" s="21">
        <v>41.009998321533203</v>
      </c>
      <c r="F3151" s="16">
        <f>(StockData[[#This Row],[Close]]-E3152)/E3152</f>
        <v>-8.2224949246534999E-3</v>
      </c>
      <c r="G3151" s="21">
        <v>30139600</v>
      </c>
      <c r="H3151" s="21">
        <f>IF(ISNUMBER(E3151),MAX($E$2:E3151),"")</f>
        <v>542.07000732421875</v>
      </c>
      <c r="I3151" s="21">
        <f>IF(AND(ISNUMBER(E3151),ISNUMBER(H3151)),E3151/H3151-1,"")</f>
        <v>-0.92434556834463522</v>
      </c>
      <c r="L3151"/>
      <c r="M3151"/>
      <c r="N3151" s="2">
        <v>41732</v>
      </c>
      <c r="O3151" s="21">
        <v>189.16999816894531</v>
      </c>
      <c r="P3151" s="21">
        <v>189.22000122070313</v>
      </c>
      <c r="Q3151" s="21">
        <v>188.05000305175781</v>
      </c>
      <c r="R3151" s="21">
        <v>188.6300048828125</v>
      </c>
      <c r="S3151">
        <v>77435000</v>
      </c>
      <c r="T3151" s="16">
        <f>(SP500_Data[[#This Row],[Close]]-R3152)/R3152</f>
        <v>-1.3235916642161693E-3</v>
      </c>
      <c r="U3151" s="21"/>
    </row>
    <row r="3152" spans="1:21" x14ac:dyDescent="0.25">
      <c r="A3152" s="2">
        <v>41731</v>
      </c>
      <c r="B3152" s="21">
        <v>41.439998626708984</v>
      </c>
      <c r="C3152" s="21">
        <v>41.659999847412109</v>
      </c>
      <c r="D3152" s="21">
        <v>41.169998168945313</v>
      </c>
      <c r="E3152" s="21">
        <v>41.349998474121094</v>
      </c>
      <c r="F3152" s="16">
        <f>(StockData[[#This Row],[Close]]-E3153)/E3153</f>
        <v>-1.6899975354586348E-3</v>
      </c>
      <c r="G3152" s="21">
        <v>28666700</v>
      </c>
      <c r="H3152" s="21">
        <f>IF(ISNUMBER(E3152),MAX($E$2:E3152),"")</f>
        <v>542.07000732421875</v>
      </c>
      <c r="I3152" s="21">
        <f>IF(AND(ISNUMBER(E3152),ISNUMBER(H3152)),E3152/H3152-1,"")</f>
        <v>-0.92371834280550935</v>
      </c>
      <c r="L3152"/>
      <c r="M3152"/>
      <c r="N3152" s="2">
        <v>41731</v>
      </c>
      <c r="O3152" s="21">
        <v>188.49000549316409</v>
      </c>
      <c r="P3152" s="21">
        <v>189.1300048828125</v>
      </c>
      <c r="Q3152" s="21">
        <v>188.13999938964844</v>
      </c>
      <c r="R3152" s="21">
        <v>188.8800048828125</v>
      </c>
      <c r="S3152">
        <v>78774000</v>
      </c>
      <c r="T3152" s="16">
        <f>(SP500_Data[[#This Row],[Close]]-R3153)/R3153</f>
        <v>3.3466394837317398E-3</v>
      </c>
      <c r="U3152" s="21"/>
    </row>
    <row r="3153" spans="1:21" x14ac:dyDescent="0.25">
      <c r="A3153" s="2">
        <v>41730</v>
      </c>
      <c r="B3153" s="21">
        <v>41.150001525878906</v>
      </c>
      <c r="C3153" s="21">
        <v>41.590000152587891</v>
      </c>
      <c r="D3153" s="21">
        <v>41.069999694824219</v>
      </c>
      <c r="E3153" s="21">
        <v>41.419998168945313</v>
      </c>
      <c r="F3153" s="16">
        <f>(StockData[[#This Row],[Close]]-E3154)/E3154</f>
        <v>1.0490277454767827E-2</v>
      </c>
      <c r="G3153" s="21">
        <v>32605000</v>
      </c>
      <c r="H3153" s="21">
        <f>IF(ISNUMBER(E3153),MAX($E$2:E3153),"")</f>
        <v>542.07000732421875</v>
      </c>
      <c r="I3153" s="21">
        <f>IF(AND(ISNUMBER(E3153),ISNUMBER(H3153)),E3153/H3153-1,"")</f>
        <v>-0.92358920875662553</v>
      </c>
      <c r="L3153"/>
      <c r="M3153"/>
      <c r="N3153" s="2">
        <v>41730</v>
      </c>
      <c r="O3153" s="21">
        <v>187.6199951171875</v>
      </c>
      <c r="P3153" s="21">
        <v>188.36000061035156</v>
      </c>
      <c r="Q3153" s="21">
        <v>187</v>
      </c>
      <c r="R3153" s="21">
        <v>188.25</v>
      </c>
      <c r="S3153">
        <v>89193000</v>
      </c>
      <c r="T3153" s="16">
        <f>(SP500_Data[[#This Row],[Close]]-R3154)/R3154</f>
        <v>6.6306910303596854E-3</v>
      </c>
      <c r="U3153" s="21"/>
    </row>
    <row r="3154" spans="1:21" x14ac:dyDescent="0.25">
      <c r="A3154" s="2">
        <v>41729</v>
      </c>
      <c r="B3154" s="21">
        <v>40.430000305175781</v>
      </c>
      <c r="C3154" s="21">
        <v>41.5</v>
      </c>
      <c r="D3154" s="21">
        <v>40.400001525878906</v>
      </c>
      <c r="E3154" s="21">
        <v>40.990001678466797</v>
      </c>
      <c r="F3154" s="16">
        <f>(StockData[[#This Row],[Close]]-E3155)/E3155</f>
        <v>1.7121648994268771E-2</v>
      </c>
      <c r="G3154" s="21">
        <v>46886300</v>
      </c>
      <c r="H3154" s="21">
        <f>IF(ISNUMBER(E3154),MAX($E$2:E3154),"")</f>
        <v>542.07000732421875</v>
      </c>
      <c r="I3154" s="21">
        <f>IF(AND(ISNUMBER(E3154),ISNUMBER(H3154)),E3154/H3154-1,"")</f>
        <v>-0.92438245775522099</v>
      </c>
      <c r="L3154"/>
      <c r="M3154"/>
      <c r="N3154" s="2">
        <v>41729</v>
      </c>
      <c r="O3154" s="21">
        <v>186.66999816894531</v>
      </c>
      <c r="P3154" s="21">
        <v>187.30000305175781</v>
      </c>
      <c r="Q3154" s="21">
        <v>185.52000427246097</v>
      </c>
      <c r="R3154" s="21">
        <v>187.00999450683591</v>
      </c>
      <c r="S3154">
        <v>99745000</v>
      </c>
      <c r="T3154" s="16">
        <f>(SP500_Data[[#This Row],[Close]]-R3155)/R3155</f>
        <v>8.1944523621669454E-3</v>
      </c>
      <c r="U3154" s="21"/>
    </row>
    <row r="3155" spans="1:21" x14ac:dyDescent="0.25">
      <c r="A3155" s="2">
        <v>41726</v>
      </c>
      <c r="B3155" s="21">
        <v>39.790000915527344</v>
      </c>
      <c r="C3155" s="21">
        <v>40.639999389648438</v>
      </c>
      <c r="D3155" s="21">
        <v>39.680000305175781</v>
      </c>
      <c r="E3155" s="21">
        <v>40.299999237060547</v>
      </c>
      <c r="F3155" s="16">
        <f>(StockData[[#This Row],[Close]]-E3156)/E3156</f>
        <v>2.388207856027745E-2</v>
      </c>
      <c r="G3155" s="21">
        <v>43472700</v>
      </c>
      <c r="H3155" s="21">
        <f>IF(ISNUMBER(E3155),MAX($E$2:E3155),"")</f>
        <v>542.07000732421875</v>
      </c>
      <c r="I3155" s="21">
        <f>IF(AND(ISNUMBER(E3155),ISNUMBER(H3155)),E3155/H3155-1,"")</f>
        <v>-0.92565536057604336</v>
      </c>
      <c r="L3155"/>
      <c r="M3155"/>
      <c r="N3155" s="2">
        <v>41726</v>
      </c>
      <c r="O3155" s="21">
        <v>185.11000061035156</v>
      </c>
      <c r="P3155" s="21">
        <v>186.41999816894531</v>
      </c>
      <c r="Q3155" s="21">
        <v>185</v>
      </c>
      <c r="R3155" s="21">
        <v>185.49000549316409</v>
      </c>
      <c r="S3155">
        <v>101642000</v>
      </c>
      <c r="T3155" s="16">
        <f>(SP500_Data[[#This Row],[Close]]-R3156)/R3156</f>
        <v>4.9301313960454177E-3</v>
      </c>
      <c r="U3155" s="21"/>
    </row>
    <row r="3156" spans="1:21" x14ac:dyDescent="0.25">
      <c r="A3156" s="2">
        <v>41725</v>
      </c>
      <c r="B3156" s="21">
        <v>39.740001678466797</v>
      </c>
      <c r="C3156" s="21">
        <v>39.970001220703125</v>
      </c>
      <c r="D3156" s="21">
        <v>39.340000152587891</v>
      </c>
      <c r="E3156" s="21">
        <v>39.360000610351563</v>
      </c>
      <c r="F3156" s="16">
        <f>(StockData[[#This Row],[Close]]-E3157)/E3157</f>
        <v>-1.0806742781651489E-2</v>
      </c>
      <c r="G3156" s="21">
        <v>35369200</v>
      </c>
      <c r="H3156" s="21">
        <f>IF(ISNUMBER(E3156),MAX($E$2:E3156),"")</f>
        <v>542.07000732421875</v>
      </c>
      <c r="I3156" s="21">
        <f>IF(AND(ISNUMBER(E3156),ISNUMBER(H3156)),E3156/H3156-1,"")</f>
        <v>-0.92738945140196649</v>
      </c>
      <c r="L3156"/>
      <c r="M3156"/>
      <c r="N3156" s="2">
        <v>41725</v>
      </c>
      <c r="O3156" s="21">
        <v>184.75</v>
      </c>
      <c r="P3156" s="21">
        <v>185.33999633789065</v>
      </c>
      <c r="Q3156" s="21">
        <v>183.8999938964844</v>
      </c>
      <c r="R3156" s="21">
        <v>184.58000183105469</v>
      </c>
      <c r="S3156">
        <v>142383000</v>
      </c>
      <c r="T3156" s="16">
        <f>(SP500_Data[[#This Row],[Close]]-R3157)/R3157</f>
        <v>-2.1084467052746394E-3</v>
      </c>
      <c r="U3156" s="21"/>
    </row>
    <row r="3157" spans="1:21" x14ac:dyDescent="0.25">
      <c r="A3157" s="2">
        <v>41724</v>
      </c>
      <c r="B3157" s="21">
        <v>40.479999542236328</v>
      </c>
      <c r="C3157" s="21">
        <v>40.709999084472656</v>
      </c>
      <c r="D3157" s="21">
        <v>39.599998474121094</v>
      </c>
      <c r="E3157" s="21">
        <v>39.790000915527344</v>
      </c>
      <c r="F3157" s="16">
        <f>(StockData[[#This Row],[Close]]-E3158)/E3158</f>
        <v>-1.3634091100152446E-2</v>
      </c>
      <c r="G3157" s="21">
        <v>41977500</v>
      </c>
      <c r="H3157" s="21">
        <f>IF(ISNUMBER(E3157),MAX($E$2:E3157),"")</f>
        <v>542.07000732421875</v>
      </c>
      <c r="I3157" s="21">
        <f>IF(AND(ISNUMBER(E3157),ISNUMBER(H3157)),E3157/H3157-1,"")</f>
        <v>-0.92659619536609328</v>
      </c>
      <c r="L3157"/>
      <c r="M3157"/>
      <c r="N3157" s="2">
        <v>41724</v>
      </c>
      <c r="O3157" s="21">
        <v>187.03999328613281</v>
      </c>
      <c r="P3157" s="21">
        <v>187.33999633789065</v>
      </c>
      <c r="Q3157" s="21">
        <v>184.91999816894531</v>
      </c>
      <c r="R3157" s="21">
        <v>184.97000122070313</v>
      </c>
      <c r="S3157">
        <v>119843000</v>
      </c>
      <c r="T3157" s="16">
        <f>(SP500_Data[[#This Row],[Close]]-R3158)/R3158</f>
        <v>-7.192294323707462E-3</v>
      </c>
      <c r="U3157" s="21"/>
    </row>
    <row r="3158" spans="1:21" x14ac:dyDescent="0.25">
      <c r="A3158" s="2">
        <v>41723</v>
      </c>
      <c r="B3158" s="21">
        <v>40.659999847412109</v>
      </c>
      <c r="C3158" s="21">
        <v>40.990001678466797</v>
      </c>
      <c r="D3158" s="21">
        <v>39.959999084472656</v>
      </c>
      <c r="E3158" s="21">
        <v>40.340000152587891</v>
      </c>
      <c r="F3158" s="16">
        <f>(StockData[[#This Row],[Close]]-E3159)/E3159</f>
        <v>-3.9506135163483794E-3</v>
      </c>
      <c r="G3158" s="21">
        <v>43193100</v>
      </c>
      <c r="H3158" s="21">
        <f>IF(ISNUMBER(E3158),MAX($E$2:E3158),"")</f>
        <v>542.07000732421875</v>
      </c>
      <c r="I3158" s="21">
        <f>IF(AND(ISNUMBER(E3158),ISNUMBER(H3158)),E3158/H3158-1,"")</f>
        <v>-0.92558156768031619</v>
      </c>
      <c r="L3158"/>
      <c r="M3158"/>
      <c r="N3158" s="2">
        <v>41723</v>
      </c>
      <c r="O3158" s="21">
        <v>186.3699951171875</v>
      </c>
      <c r="P3158" s="21">
        <v>186.94000244140625</v>
      </c>
      <c r="Q3158" s="21">
        <v>185.27000427246097</v>
      </c>
      <c r="R3158" s="21">
        <v>186.30999755859375</v>
      </c>
      <c r="S3158">
        <v>103852000</v>
      </c>
      <c r="T3158" s="16">
        <f>(SP500_Data[[#This Row],[Close]]-R3159)/R3159</f>
        <v>4.7457526698561755E-3</v>
      </c>
      <c r="U3158" s="21"/>
    </row>
    <row r="3159" spans="1:21" x14ac:dyDescent="0.25">
      <c r="A3159" s="2">
        <v>41722</v>
      </c>
      <c r="B3159" s="21">
        <v>40.340000152587891</v>
      </c>
      <c r="C3159" s="21">
        <v>40.639999389648438</v>
      </c>
      <c r="D3159" s="21">
        <v>39.860000610351563</v>
      </c>
      <c r="E3159" s="21">
        <v>40.5</v>
      </c>
      <c r="F3159" s="16">
        <f>(StockData[[#This Row],[Close]]-E3160)/E3160</f>
        <v>8.4661392898336893E-3</v>
      </c>
      <c r="G3159" s="21">
        <v>46098400</v>
      </c>
      <c r="H3159" s="21">
        <f>IF(ISNUMBER(E3159),MAX($E$2:E3159),"")</f>
        <v>542.07000732421875</v>
      </c>
      <c r="I3159" s="21">
        <f>IF(AND(ISNUMBER(E3159),ISNUMBER(H3159)),E3159/H3159-1,"")</f>
        <v>-0.92528640313468502</v>
      </c>
      <c r="L3159"/>
      <c r="M3159"/>
      <c r="N3159" s="2">
        <v>41722</v>
      </c>
      <c r="O3159" s="21">
        <v>186.83999633789065</v>
      </c>
      <c r="P3159" s="21">
        <v>187.07000732421875</v>
      </c>
      <c r="Q3159" s="21">
        <v>184.6199951171875</v>
      </c>
      <c r="R3159" s="21">
        <v>185.42999267578125</v>
      </c>
      <c r="S3159">
        <v>121411000</v>
      </c>
      <c r="T3159" s="16">
        <f>(SP500_Data[[#This Row],[Close]]-R3160)/R3160</f>
        <v>-4.1353613591893603E-3</v>
      </c>
      <c r="U3159" s="21"/>
    </row>
    <row r="3160" spans="1:21" x14ac:dyDescent="0.25">
      <c r="A3160" s="2">
        <v>41719</v>
      </c>
      <c r="B3160" s="21">
        <v>40.720001220703125</v>
      </c>
      <c r="C3160" s="21">
        <v>40.939998626708984</v>
      </c>
      <c r="D3160" s="21">
        <v>40.009998321533203</v>
      </c>
      <c r="E3160" s="21">
        <v>40.159999847412109</v>
      </c>
      <c r="F3160" s="16">
        <f>(StockData[[#This Row],[Close]]-E3161)/E3161</f>
        <v>-4.2152733926154725E-3</v>
      </c>
      <c r="G3160" s="21">
        <v>80721800</v>
      </c>
      <c r="H3160" s="21">
        <f>IF(ISNUMBER(E3160),MAX($E$2:E3160),"")</f>
        <v>542.07000732421875</v>
      </c>
      <c r="I3160" s="21">
        <f>IF(AND(ISNUMBER(E3160),ISNUMBER(H3160)),E3160/H3160-1,"")</f>
        <v>-0.92591362867381088</v>
      </c>
      <c r="L3160"/>
      <c r="M3160"/>
      <c r="N3160" s="2">
        <v>41719</v>
      </c>
      <c r="O3160" s="21">
        <v>187.71000671386719</v>
      </c>
      <c r="P3160" s="21">
        <v>189.02000427246097</v>
      </c>
      <c r="Q3160" s="21">
        <v>186.02999877929688</v>
      </c>
      <c r="R3160" s="21">
        <v>186.19999694824219</v>
      </c>
      <c r="S3160">
        <v>163128000</v>
      </c>
      <c r="T3160" s="16">
        <f>(SP500_Data[[#This Row],[Close]]-R3161)/R3161</f>
        <v>-8.2556753755409461E-3</v>
      </c>
      <c r="U3160" s="21"/>
    </row>
    <row r="3161" spans="1:21" x14ac:dyDescent="0.25">
      <c r="A3161" s="2">
        <v>41718</v>
      </c>
      <c r="B3161" s="21">
        <v>39.25</v>
      </c>
      <c r="C3161" s="21">
        <v>40.650001525878906</v>
      </c>
      <c r="D3161" s="21">
        <v>39.240001678466797</v>
      </c>
      <c r="E3161" s="21">
        <v>40.330001831054688</v>
      </c>
      <c r="F3161" s="16">
        <f>(StockData[[#This Row],[Close]]-E3162)/E3162</f>
        <v>2.6992649883747419E-2</v>
      </c>
      <c r="G3161" s="21">
        <v>59269800</v>
      </c>
      <c r="H3161" s="21">
        <f>IF(ISNUMBER(E3161),MAX($E$2:E3161),"")</f>
        <v>542.07000732421875</v>
      </c>
      <c r="I3161" s="21">
        <f>IF(AND(ISNUMBER(E3161),ISNUMBER(H3161)),E3161/H3161-1,"")</f>
        <v>-0.92560001238560907</v>
      </c>
      <c r="L3161"/>
      <c r="M3161"/>
      <c r="N3161" s="2">
        <v>41718</v>
      </c>
      <c r="O3161" s="21">
        <v>186.25</v>
      </c>
      <c r="P3161" s="21">
        <v>187.88999938964844</v>
      </c>
      <c r="Q3161" s="21">
        <v>185.91999816894531</v>
      </c>
      <c r="R3161" s="21">
        <v>187.75</v>
      </c>
      <c r="S3161">
        <v>117241000</v>
      </c>
      <c r="T3161" s="16">
        <f>(SP500_Data[[#This Row],[Close]]-R3162)/R3162</f>
        <v>5.8394745339433148E-3</v>
      </c>
      <c r="U3161" s="21"/>
    </row>
    <row r="3162" spans="1:21" x14ac:dyDescent="0.25">
      <c r="A3162" s="2">
        <v>41717</v>
      </c>
      <c r="B3162" s="21">
        <v>39.470001220703125</v>
      </c>
      <c r="C3162" s="21">
        <v>39.549999237060547</v>
      </c>
      <c r="D3162" s="21">
        <v>38.909999847412109</v>
      </c>
      <c r="E3162" s="21">
        <v>39.270000457763672</v>
      </c>
      <c r="F3162" s="16">
        <f>(StockData[[#This Row],[Close]]-E3163)/E3163</f>
        <v>-7.0796152894612597E-3</v>
      </c>
      <c r="G3162" s="21">
        <v>35597200</v>
      </c>
      <c r="H3162" s="21">
        <f>IF(ISNUMBER(E3162),MAX($E$2:E3162),"")</f>
        <v>542.07000732421875</v>
      </c>
      <c r="I3162" s="21">
        <f>IF(AND(ISNUMBER(E3162),ISNUMBER(H3162)),E3162/H3162-1,"")</f>
        <v>-0.92755548189871384</v>
      </c>
      <c r="L3162"/>
      <c r="M3162"/>
      <c r="N3162" s="2">
        <v>41717</v>
      </c>
      <c r="O3162" s="21">
        <v>187.67999267578125</v>
      </c>
      <c r="P3162" s="21">
        <v>187.94000244140625</v>
      </c>
      <c r="Q3162" s="21">
        <v>185.47000122070313</v>
      </c>
      <c r="R3162" s="21">
        <v>186.66000366210935</v>
      </c>
      <c r="S3162">
        <v>176267300</v>
      </c>
      <c r="T3162" s="16">
        <f>(SP500_Data[[#This Row],[Close]]-R3163)/R3163</f>
        <v>-5.3287859985367315E-3</v>
      </c>
      <c r="U3162" s="21"/>
    </row>
    <row r="3163" spans="1:21" x14ac:dyDescent="0.25">
      <c r="A3163" s="2">
        <v>41716</v>
      </c>
      <c r="B3163" s="21">
        <v>38.259998321533203</v>
      </c>
      <c r="C3163" s="21">
        <v>39.900001525878906</v>
      </c>
      <c r="D3163" s="21">
        <v>38.220001220703125</v>
      </c>
      <c r="E3163" s="21">
        <v>39.549999237060547</v>
      </c>
      <c r="F3163" s="16">
        <f>(StockData[[#This Row],[Close]]-E3164)/E3164</f>
        <v>3.9421814193862217E-2</v>
      </c>
      <c r="G3163" s="21">
        <v>64063900</v>
      </c>
      <c r="H3163" s="21">
        <f>IF(ISNUMBER(E3163),MAX($E$2:E3163),"")</f>
        <v>542.07000732421875</v>
      </c>
      <c r="I3163" s="21">
        <f>IF(AND(ISNUMBER(E3163),ISNUMBER(H3163)),E3163/H3163-1,"")</f>
        <v>-0.92703894570317891</v>
      </c>
      <c r="L3163"/>
      <c r="M3163"/>
      <c r="N3163" s="2">
        <v>41716</v>
      </c>
      <c r="O3163" s="21">
        <v>186.71000671386719</v>
      </c>
      <c r="P3163" s="21">
        <v>187.91000366210935</v>
      </c>
      <c r="Q3163" s="21">
        <v>186.50999450683591</v>
      </c>
      <c r="R3163" s="21">
        <v>187.66000366210935</v>
      </c>
      <c r="S3163">
        <v>101804600</v>
      </c>
      <c r="T3163" s="16">
        <f>(SP500_Data[[#This Row],[Close]]-R3164)/R3164</f>
        <v>7.1378834218043478E-3</v>
      </c>
      <c r="U3163" s="21"/>
    </row>
    <row r="3164" spans="1:21" x14ac:dyDescent="0.25">
      <c r="A3164" s="2">
        <v>41715</v>
      </c>
      <c r="B3164" s="21">
        <v>37.900001525878906</v>
      </c>
      <c r="C3164" s="21">
        <v>38.409999847412109</v>
      </c>
      <c r="D3164" s="21">
        <v>37.790000915527344</v>
      </c>
      <c r="E3164" s="21">
        <v>38.049999237060547</v>
      </c>
      <c r="F3164" s="16">
        <f>(StockData[[#This Row],[Close]]-E3165)/E3165</f>
        <v>9.2837789665287142E-3</v>
      </c>
      <c r="G3164" s="21">
        <v>20479600</v>
      </c>
      <c r="H3164" s="21">
        <f>IF(ISNUMBER(E3164),MAX($E$2:E3164),"")</f>
        <v>542.07000732421875</v>
      </c>
      <c r="I3164" s="21">
        <f>IF(AND(ISNUMBER(E3164),ISNUMBER(H3164)),E3164/H3164-1,"")</f>
        <v>-0.92980611595744977</v>
      </c>
      <c r="L3164"/>
      <c r="M3164"/>
      <c r="N3164" s="2">
        <v>41715</v>
      </c>
      <c r="O3164" s="21">
        <v>185.58999633789065</v>
      </c>
      <c r="P3164" s="21">
        <v>186.77000427246097</v>
      </c>
      <c r="Q3164" s="21">
        <v>185.50999450683591</v>
      </c>
      <c r="R3164" s="21">
        <v>186.33000183105469</v>
      </c>
      <c r="S3164">
        <v>98359500</v>
      </c>
      <c r="T3164" s="16">
        <f>(SP500_Data[[#This Row],[Close]]-R3165)/R3165</f>
        <v>9.0436376899520783E-3</v>
      </c>
      <c r="U3164" s="21"/>
    </row>
    <row r="3165" spans="1:21" x14ac:dyDescent="0.25">
      <c r="A3165" s="2">
        <v>41712</v>
      </c>
      <c r="B3165" s="21">
        <v>37.650001525878906</v>
      </c>
      <c r="C3165" s="21">
        <v>38.139999389648438</v>
      </c>
      <c r="D3165" s="21">
        <v>37.509998321533203</v>
      </c>
      <c r="E3165" s="21">
        <v>37.700000762939453</v>
      </c>
      <c r="F3165" s="16">
        <f>(StockData[[#This Row],[Close]]-E3166)/E3166</f>
        <v>-5.0144795399730746E-3</v>
      </c>
      <c r="G3165" s="21">
        <v>27195600</v>
      </c>
      <c r="H3165" s="21">
        <f>IF(ISNUMBER(E3165),MAX($E$2:E3165),"")</f>
        <v>542.07000732421875</v>
      </c>
      <c r="I3165" s="21">
        <f>IF(AND(ISNUMBER(E3165),ISNUMBER(H3165)),E3165/H3165-1,"")</f>
        <v>-0.93045178620186852</v>
      </c>
      <c r="L3165"/>
      <c r="M3165"/>
      <c r="N3165" s="2">
        <v>41712</v>
      </c>
      <c r="O3165" s="21">
        <v>184.8500061035156</v>
      </c>
      <c r="P3165" s="21">
        <v>185.80000305175781</v>
      </c>
      <c r="Q3165" s="21">
        <v>184.44000244140625</v>
      </c>
      <c r="R3165" s="21">
        <v>184.66000366210935</v>
      </c>
      <c r="S3165">
        <v>153919600</v>
      </c>
      <c r="T3165" s="16">
        <f>(SP500_Data[[#This Row],[Close]]-R3166)/R3166</f>
        <v>-2.8080194094311037E-3</v>
      </c>
      <c r="U3165" s="21"/>
    </row>
    <row r="3166" spans="1:21" x14ac:dyDescent="0.25">
      <c r="A3166" s="2">
        <v>41711</v>
      </c>
      <c r="B3166" s="21">
        <v>38.419998168945313</v>
      </c>
      <c r="C3166" s="21">
        <v>38.450000762939453</v>
      </c>
      <c r="D3166" s="21">
        <v>37.639999389648438</v>
      </c>
      <c r="E3166" s="21">
        <v>37.889999389648438</v>
      </c>
      <c r="F3166" s="16">
        <f>(StockData[[#This Row],[Close]]-E3167)/E3167</f>
        <v>-9.9294764455155685E-3</v>
      </c>
      <c r="G3166" s="21">
        <v>32169700</v>
      </c>
      <c r="H3166" s="21">
        <f>IF(ISNUMBER(E3166),MAX($E$2:E3166),"")</f>
        <v>542.07000732421875</v>
      </c>
      <c r="I3166" s="21">
        <f>IF(AND(ISNUMBER(E3166),ISNUMBER(H3166)),E3166/H3166-1,"")</f>
        <v>-0.93010128050308094</v>
      </c>
      <c r="L3166"/>
      <c r="M3166"/>
      <c r="N3166" s="2">
        <v>41711</v>
      </c>
      <c r="O3166" s="21">
        <v>187.83999633789065</v>
      </c>
      <c r="P3166" s="21">
        <v>187.99000549316409</v>
      </c>
      <c r="Q3166" s="21">
        <v>184.66000366210935</v>
      </c>
      <c r="R3166" s="21">
        <v>185.17999267578125</v>
      </c>
      <c r="S3166">
        <v>155014300</v>
      </c>
      <c r="T3166" s="16">
        <f>(SP500_Data[[#This Row],[Close]]-R3167)/R3167</f>
        <v>-1.1213189434021787E-2</v>
      </c>
      <c r="U3166" s="21"/>
    </row>
    <row r="3167" spans="1:21" x14ac:dyDescent="0.25">
      <c r="A3167" s="2">
        <v>41710</v>
      </c>
      <c r="B3167" s="21">
        <v>37.799999237060547</v>
      </c>
      <c r="C3167" s="21">
        <v>38.430000305175781</v>
      </c>
      <c r="D3167" s="21">
        <v>37.790000915527344</v>
      </c>
      <c r="E3167" s="21">
        <v>38.270000457763672</v>
      </c>
      <c r="F3167" s="16">
        <f>(StockData[[#This Row],[Close]]-E3168)/E3168</f>
        <v>6.5754865068380101E-3</v>
      </c>
      <c r="G3167" s="21">
        <v>30494100</v>
      </c>
      <c r="H3167" s="21">
        <f>IF(ISNUMBER(E3167),MAX($E$2:E3167),"")</f>
        <v>542.07000732421875</v>
      </c>
      <c r="I3167" s="21">
        <f>IF(AND(ISNUMBER(E3167),ISNUMBER(H3167)),E3167/H3167-1,"")</f>
        <v>-0.92940026206822779</v>
      </c>
      <c r="L3167"/>
      <c r="M3167"/>
      <c r="N3167" s="2">
        <v>41710</v>
      </c>
      <c r="O3167" s="21">
        <v>186.32000732421875</v>
      </c>
      <c r="P3167" s="21">
        <v>187.3500061035156</v>
      </c>
      <c r="Q3167" s="21">
        <v>185.8999938964844</v>
      </c>
      <c r="R3167" s="21">
        <v>187.27999877929688</v>
      </c>
      <c r="S3167">
        <v>104824400</v>
      </c>
      <c r="T3167" s="16">
        <f>(SP500_Data[[#This Row],[Close]]-R3168)/R3168</f>
        <v>2.6706752603149338E-4</v>
      </c>
      <c r="U3167" s="21"/>
    </row>
    <row r="3168" spans="1:21" x14ac:dyDescent="0.25">
      <c r="A3168" s="2">
        <v>41709</v>
      </c>
      <c r="B3168" s="21">
        <v>37.869998931884766</v>
      </c>
      <c r="C3168" s="21">
        <v>38.229999542236328</v>
      </c>
      <c r="D3168" s="21">
        <v>37.720001220703125</v>
      </c>
      <c r="E3168" s="21">
        <v>38.020000457763672</v>
      </c>
      <c r="F3168" s="16">
        <f>(StockData[[#This Row],[Close]]-E3169)/E3169</f>
        <v>5.2882275133075644E-3</v>
      </c>
      <c r="G3168" s="21">
        <v>25216400</v>
      </c>
      <c r="H3168" s="21">
        <f>IF(ISNUMBER(E3168),MAX($E$2:E3168),"")</f>
        <v>542.07000732421875</v>
      </c>
      <c r="I3168" s="21">
        <f>IF(AND(ISNUMBER(E3168),ISNUMBER(H3168)),E3168/H3168-1,"")</f>
        <v>-0.9298614571106063</v>
      </c>
      <c r="L3168"/>
      <c r="M3168"/>
      <c r="N3168" s="2">
        <v>41709</v>
      </c>
      <c r="O3168" s="21">
        <v>188.44000244140625</v>
      </c>
      <c r="P3168" s="21">
        <v>188.71000671386719</v>
      </c>
      <c r="Q3168" s="21">
        <v>186.80000305175781</v>
      </c>
      <c r="R3168" s="21">
        <v>187.22999572753903</v>
      </c>
      <c r="S3168">
        <v>99009100</v>
      </c>
      <c r="T3168" s="16">
        <f>(SP500_Data[[#This Row],[Close]]-R3169)/R3169</f>
        <v>-4.9426441138914184E-3</v>
      </c>
      <c r="U3168" s="21"/>
    </row>
    <row r="3169" spans="1:21" x14ac:dyDescent="0.25">
      <c r="A3169" s="2">
        <v>41708</v>
      </c>
      <c r="B3169" s="21">
        <v>37.990001678466797</v>
      </c>
      <c r="C3169" s="21">
        <v>38.009998321533203</v>
      </c>
      <c r="D3169" s="21">
        <v>37.720001220703125</v>
      </c>
      <c r="E3169" s="21">
        <v>37.819999694824219</v>
      </c>
      <c r="F3169" s="16">
        <f>(StockData[[#This Row],[Close]]-E3170)/E3170</f>
        <v>-2.1108661697562358E-3</v>
      </c>
      <c r="G3169" s="21">
        <v>19006600</v>
      </c>
      <c r="H3169" s="21">
        <f>IF(ISNUMBER(E3169),MAX($E$2:E3169),"")</f>
        <v>542.07000732421875</v>
      </c>
      <c r="I3169" s="21">
        <f>IF(AND(ISNUMBER(E3169),ISNUMBER(H3169)),E3169/H3169-1,"")</f>
        <v>-0.93023041455196465</v>
      </c>
      <c r="L3169"/>
      <c r="M3169"/>
      <c r="N3169" s="2">
        <v>41708</v>
      </c>
      <c r="O3169" s="21">
        <v>187.97000122070313</v>
      </c>
      <c r="P3169" s="21">
        <v>188.22999572753903</v>
      </c>
      <c r="Q3169" s="21">
        <v>187.08000183105469</v>
      </c>
      <c r="R3169" s="21">
        <v>188.16000366210935</v>
      </c>
      <c r="S3169">
        <v>74939200</v>
      </c>
      <c r="T3169" s="16">
        <f>(SP500_Data[[#This Row],[Close]]-R3170)/R3170</f>
        <v>-5.3113166707827425E-4</v>
      </c>
      <c r="U3169" s="21"/>
    </row>
    <row r="3170" spans="1:21" x14ac:dyDescent="0.25">
      <c r="A3170" s="2">
        <v>41705</v>
      </c>
      <c r="B3170" s="21">
        <v>38.279998779296875</v>
      </c>
      <c r="C3170" s="21">
        <v>38.360000610351563</v>
      </c>
      <c r="D3170" s="21">
        <v>37.689998626708984</v>
      </c>
      <c r="E3170" s="21">
        <v>37.900001525878906</v>
      </c>
      <c r="F3170" s="16">
        <f>(StockData[[#This Row],[Close]]-E3171)/E3171</f>
        <v>-6.5530796854729734E-3</v>
      </c>
      <c r="G3170" s="21">
        <v>26591600</v>
      </c>
      <c r="H3170" s="21">
        <f>IF(ISNUMBER(E3170),MAX($E$2:E3170),"")</f>
        <v>542.07000732421875</v>
      </c>
      <c r="I3170" s="21">
        <f>IF(AND(ISNUMBER(E3170),ISNUMBER(H3170)),E3170/H3170-1,"")</f>
        <v>-0.93008282876051018</v>
      </c>
      <c r="L3170"/>
      <c r="M3170"/>
      <c r="N3170" s="2">
        <v>41705</v>
      </c>
      <c r="O3170" s="21">
        <v>188.96000671386719</v>
      </c>
      <c r="P3170" s="21">
        <v>188.96000671386719</v>
      </c>
      <c r="Q3170" s="21">
        <v>187.42999267578125</v>
      </c>
      <c r="R3170" s="21">
        <v>188.25999450683591</v>
      </c>
      <c r="S3170">
        <v>114513500</v>
      </c>
      <c r="T3170" s="16">
        <f>(SP500_Data[[#This Row],[Close]]-R3171)/R3171</f>
        <v>4.2513462731660158E-4</v>
      </c>
      <c r="U3170" s="21"/>
    </row>
    <row r="3171" spans="1:21" x14ac:dyDescent="0.25">
      <c r="A3171" s="2">
        <v>41704</v>
      </c>
      <c r="B3171" s="21">
        <v>38.139999389648438</v>
      </c>
      <c r="C3171" s="21">
        <v>38.240001678466797</v>
      </c>
      <c r="D3171" s="21">
        <v>37.889999389648438</v>
      </c>
      <c r="E3171" s="21">
        <v>38.150001525878906</v>
      </c>
      <c r="F3171" s="16">
        <f>(StockData[[#This Row],[Close]]-E3172)/E3172</f>
        <v>1.0496172890765731E-3</v>
      </c>
      <c r="G3171" s="21">
        <v>23582200</v>
      </c>
      <c r="H3171" s="21">
        <f>IF(ISNUMBER(E3171),MAX($E$2:E3171),"")</f>
        <v>542.07000732421875</v>
      </c>
      <c r="I3171" s="21">
        <f>IF(AND(ISNUMBER(E3171),ISNUMBER(H3171)),E3171/H3171-1,"")</f>
        <v>-0.92962163371813167</v>
      </c>
      <c r="L3171"/>
      <c r="M3171"/>
      <c r="N3171" s="2">
        <v>41704</v>
      </c>
      <c r="O3171" s="21">
        <v>188.21000671386719</v>
      </c>
      <c r="P3171" s="21">
        <v>188.61000061035156</v>
      </c>
      <c r="Q3171" s="21">
        <v>187.77999877929688</v>
      </c>
      <c r="R3171" s="21">
        <v>188.17999267578125</v>
      </c>
      <c r="S3171">
        <v>82516500</v>
      </c>
      <c r="T3171" s="16">
        <f>(SP500_Data[[#This Row],[Close]]-R3172)/R3172</f>
        <v>2.2902406166777629E-3</v>
      </c>
      <c r="U3171" s="21"/>
    </row>
    <row r="3172" spans="1:21" x14ac:dyDescent="0.25">
      <c r="A3172" s="2">
        <v>41703</v>
      </c>
      <c r="B3172" s="21">
        <v>38.25</v>
      </c>
      <c r="C3172" s="21">
        <v>38.270000457763672</v>
      </c>
      <c r="D3172" s="21">
        <v>37.930000305175781</v>
      </c>
      <c r="E3172" s="21">
        <v>38.110000610351563</v>
      </c>
      <c r="F3172" s="16">
        <f>(StockData[[#This Row],[Close]]-E3173)/E3173</f>
        <v>-7.8104461924583804E-3</v>
      </c>
      <c r="G3172" s="21">
        <v>20520100</v>
      </c>
      <c r="H3172" s="21">
        <f>IF(ISNUMBER(E3172),MAX($E$2:E3172),"")</f>
        <v>542.07000732421875</v>
      </c>
      <c r="I3172" s="21">
        <f>IF(AND(ISNUMBER(E3172),ISNUMBER(H3172)),E3172/H3172-1,"")</f>
        <v>-0.92969542661385896</v>
      </c>
      <c r="L3172"/>
      <c r="M3172"/>
      <c r="N3172" s="2">
        <v>41703</v>
      </c>
      <c r="O3172" s="21">
        <v>187.74000549316409</v>
      </c>
      <c r="P3172" s="21">
        <v>188.07000732421875</v>
      </c>
      <c r="Q3172" s="21">
        <v>187.44999694824219</v>
      </c>
      <c r="R3172" s="21">
        <v>187.75</v>
      </c>
      <c r="S3172">
        <v>88376900</v>
      </c>
      <c r="T3172" s="16">
        <f>(SP500_Data[[#This Row],[Close]]-R3173)/R3173</f>
        <v>9.0627021689882804E-4</v>
      </c>
      <c r="U3172" s="21"/>
    </row>
    <row r="3173" spans="1:21" x14ac:dyDescent="0.25">
      <c r="A3173" s="2">
        <v>41702</v>
      </c>
      <c r="B3173" s="21">
        <v>38.200000762939453</v>
      </c>
      <c r="C3173" s="21">
        <v>38.479999542236328</v>
      </c>
      <c r="D3173" s="21">
        <v>38.069999694824219</v>
      </c>
      <c r="E3173" s="21">
        <v>38.409999847412109</v>
      </c>
      <c r="F3173" s="16">
        <f>(StockData[[#This Row],[Close]]-E3174)/E3174</f>
        <v>1.6675518487853147E-2</v>
      </c>
      <c r="G3173" s="21">
        <v>26802400</v>
      </c>
      <c r="H3173" s="21">
        <f>IF(ISNUMBER(E3173),MAX($E$2:E3173),"")</f>
        <v>542.07000732421875</v>
      </c>
      <c r="I3173" s="21">
        <f>IF(AND(ISNUMBER(E3173),ISNUMBER(H3173)),E3173/H3173-1,"")</f>
        <v>-0.92914199397046038</v>
      </c>
      <c r="L3173"/>
      <c r="M3173"/>
      <c r="N3173" s="2">
        <v>41702</v>
      </c>
      <c r="O3173" s="21">
        <v>186.78999328613281</v>
      </c>
      <c r="P3173" s="21">
        <v>187.97999572753903</v>
      </c>
      <c r="Q3173" s="21">
        <v>186.75</v>
      </c>
      <c r="R3173" s="21">
        <v>187.58000183105469</v>
      </c>
      <c r="S3173">
        <v>167545900</v>
      </c>
      <c r="T3173" s="16">
        <f>(SP500_Data[[#This Row],[Close]]-R3174)/R3174</f>
        <v>1.4055606895705942E-2</v>
      </c>
      <c r="U3173" s="21"/>
    </row>
    <row r="3174" spans="1:21" x14ac:dyDescent="0.25">
      <c r="A3174" s="2">
        <v>41701</v>
      </c>
      <c r="B3174" s="21">
        <v>37.919998168945313</v>
      </c>
      <c r="C3174" s="21">
        <v>38.130001068115234</v>
      </c>
      <c r="D3174" s="21">
        <v>37.490001678466797</v>
      </c>
      <c r="E3174" s="21">
        <v>37.779998779296875</v>
      </c>
      <c r="F3174" s="16">
        <f>(StockData[[#This Row],[Close]]-E3175)/E3175</f>
        <v>-1.383457517607003E-2</v>
      </c>
      <c r="G3174" s="21">
        <v>29717500</v>
      </c>
      <c r="H3174" s="21">
        <f>IF(ISNUMBER(E3174),MAX($E$2:E3174),"")</f>
        <v>542.07000732421875</v>
      </c>
      <c r="I3174" s="21">
        <f>IF(AND(ISNUMBER(E3174),ISNUMBER(H3174)),E3174/H3174-1,"")</f>
        <v>-0.93030420744769193</v>
      </c>
      <c r="L3174"/>
      <c r="M3174"/>
      <c r="N3174" s="2">
        <v>41701</v>
      </c>
      <c r="O3174" s="21">
        <v>184.6499938964844</v>
      </c>
      <c r="P3174" s="21">
        <v>185.44999694824219</v>
      </c>
      <c r="Q3174" s="21">
        <v>183.75</v>
      </c>
      <c r="R3174" s="21">
        <v>184.97999572753903</v>
      </c>
      <c r="S3174">
        <v>167748500</v>
      </c>
      <c r="T3174" s="16">
        <f>(SP500_Data[[#This Row],[Close]]-R3175)/R3175</f>
        <v>-7.0320339567659053E-3</v>
      </c>
      <c r="U3174" s="21"/>
    </row>
    <row r="3175" spans="1:21" x14ac:dyDescent="0.25">
      <c r="A3175" s="2">
        <v>41698</v>
      </c>
      <c r="B3175" s="21">
        <v>37.979999542236328</v>
      </c>
      <c r="C3175" s="21">
        <v>38.459999084472656</v>
      </c>
      <c r="D3175" s="21">
        <v>37.819999694824219</v>
      </c>
      <c r="E3175" s="21">
        <v>38.310001373291016</v>
      </c>
      <c r="F3175" s="16">
        <f>(StockData[[#This Row],[Close]]-E3176)/E3176</f>
        <v>1.1885915364101059E-2</v>
      </c>
      <c r="G3175" s="21">
        <v>41215000</v>
      </c>
      <c r="H3175" s="21">
        <f>IF(ISNUMBER(E3175),MAX($E$2:E3175),"")</f>
        <v>542.07000732421875</v>
      </c>
      <c r="I3175" s="21">
        <f>IF(AND(ISNUMBER(E3175),ISNUMBER(H3175)),E3175/H3175-1,"")</f>
        <v>-0.92932646917250061</v>
      </c>
      <c r="L3175"/>
      <c r="M3175"/>
      <c r="N3175" s="2">
        <v>41698</v>
      </c>
      <c r="O3175" s="21">
        <v>185.78999328613281</v>
      </c>
      <c r="P3175" s="21">
        <v>187.1499938964844</v>
      </c>
      <c r="Q3175" s="21">
        <v>185.05000305175781</v>
      </c>
      <c r="R3175" s="21">
        <v>186.28999328613281</v>
      </c>
      <c r="S3175">
        <v>150842000</v>
      </c>
      <c r="T3175" s="16">
        <f>(SP500_Data[[#This Row],[Close]]-R3176)/R3176</f>
        <v>2.5292538122336362E-3</v>
      </c>
      <c r="U3175" s="21"/>
    </row>
    <row r="3176" spans="1:21" x14ac:dyDescent="0.25">
      <c r="A3176" s="2">
        <v>41697</v>
      </c>
      <c r="B3176" s="21">
        <v>37.450000762939453</v>
      </c>
      <c r="C3176" s="21">
        <v>37.889999389648438</v>
      </c>
      <c r="D3176" s="21">
        <v>37.229999542236328</v>
      </c>
      <c r="E3176" s="21">
        <v>37.860000610351563</v>
      </c>
      <c r="F3176" s="16">
        <f>(StockData[[#This Row],[Close]]-E3177)/E3177</f>
        <v>1.0408310033172696E-2</v>
      </c>
      <c r="G3176" s="21">
        <v>33903400</v>
      </c>
      <c r="H3176" s="21">
        <f>IF(ISNUMBER(E3176),MAX($E$2:E3176),"")</f>
        <v>542.07000732421875</v>
      </c>
      <c r="I3176" s="21">
        <f>IF(AND(ISNUMBER(E3176),ISNUMBER(H3176)),E3176/H3176-1,"")</f>
        <v>-0.93015662165623736</v>
      </c>
      <c r="L3176"/>
      <c r="M3176"/>
      <c r="N3176" s="2">
        <v>41697</v>
      </c>
      <c r="O3176" s="21">
        <v>184.58000183105469</v>
      </c>
      <c r="P3176" s="21">
        <v>185.8699951171875</v>
      </c>
      <c r="Q3176" s="21">
        <v>184.3699951171875</v>
      </c>
      <c r="R3176" s="21">
        <v>185.82000732421875</v>
      </c>
      <c r="S3176">
        <v>93880800</v>
      </c>
      <c r="T3176" s="16">
        <f>(SP500_Data[[#This Row],[Close]]-R3177)/R3177</f>
        <v>5.2475044018118928E-3</v>
      </c>
      <c r="U3176" s="21"/>
    </row>
    <row r="3177" spans="1:21" x14ac:dyDescent="0.25">
      <c r="A3177" s="2">
        <v>41696</v>
      </c>
      <c r="B3177" s="21">
        <v>37.580001831054688</v>
      </c>
      <c r="C3177" s="21">
        <v>37.740001678466797</v>
      </c>
      <c r="D3177" s="21">
        <v>37.189998626708984</v>
      </c>
      <c r="E3177" s="21">
        <v>37.470001220703125</v>
      </c>
      <c r="F3177" s="16">
        <f>(StockData[[#This Row],[Close]]-E3178)/E3178</f>
        <v>-1.8646695023192016E-3</v>
      </c>
      <c r="G3177" s="21">
        <v>41041800</v>
      </c>
      <c r="H3177" s="21">
        <f>IF(ISNUMBER(E3177),MAX($E$2:E3177),"")</f>
        <v>542.07000732421875</v>
      </c>
      <c r="I3177" s="21">
        <f>IF(AND(ISNUMBER(E3177),ISNUMBER(H3177)),E3177/H3177-1,"")</f>
        <v>-0.9308760847963834</v>
      </c>
      <c r="L3177"/>
      <c r="M3177"/>
      <c r="N3177" s="2">
        <v>41696</v>
      </c>
      <c r="O3177" s="21">
        <v>185.11000061035156</v>
      </c>
      <c r="P3177" s="21">
        <v>185.6000061035156</v>
      </c>
      <c r="Q3177" s="21">
        <v>184.33000183105469</v>
      </c>
      <c r="R3177" s="21">
        <v>184.8500061035156</v>
      </c>
      <c r="S3177">
        <v>98677200</v>
      </c>
      <c r="T3177" s="16">
        <f>(SP500_Data[[#This Row],[Close]]-R3178)/R3178</f>
        <v>5.4153677901211031E-5</v>
      </c>
      <c r="U3177" s="21"/>
    </row>
    <row r="3178" spans="1:21" x14ac:dyDescent="0.25">
      <c r="A3178" s="2">
        <v>41695</v>
      </c>
      <c r="B3178" s="21">
        <v>37.610000610351563</v>
      </c>
      <c r="C3178" s="21">
        <v>37.849998474121094</v>
      </c>
      <c r="D3178" s="21">
        <v>37.349998474121094</v>
      </c>
      <c r="E3178" s="21">
        <v>37.540000915527344</v>
      </c>
      <c r="F3178" s="16">
        <f>(StockData[[#This Row],[Close]]-E3179)/E3179</f>
        <v>-3.9797749176712595E-3</v>
      </c>
      <c r="G3178" s="21">
        <v>30736500</v>
      </c>
      <c r="H3178" s="21">
        <f>IF(ISNUMBER(E3178),MAX($E$2:E3178),"")</f>
        <v>542.07000732421875</v>
      </c>
      <c r="I3178" s="21">
        <f>IF(AND(ISNUMBER(E3178),ISNUMBER(H3178)),E3178/H3178-1,"")</f>
        <v>-0.93074695074749969</v>
      </c>
      <c r="L3178"/>
      <c r="M3178"/>
      <c r="N3178" s="2">
        <v>41695</v>
      </c>
      <c r="O3178" s="21">
        <v>185.05999755859375</v>
      </c>
      <c r="P3178" s="21">
        <v>185.58999633789065</v>
      </c>
      <c r="Q3178" s="21">
        <v>184.22999572753903</v>
      </c>
      <c r="R3178" s="21">
        <v>184.83999633789065</v>
      </c>
      <c r="S3178">
        <v>117085000</v>
      </c>
      <c r="T3178" s="16">
        <f>(SP500_Data[[#This Row],[Close]]-R3179)/R3179</f>
        <v>-3.7860214608301712E-4</v>
      </c>
      <c r="U3178" s="21"/>
    </row>
    <row r="3179" spans="1:21" x14ac:dyDescent="0.25">
      <c r="A3179" s="2">
        <v>41694</v>
      </c>
      <c r="B3179" s="21">
        <v>37.689998626708984</v>
      </c>
      <c r="C3179" s="21">
        <v>37.979999542236328</v>
      </c>
      <c r="D3179" s="21">
        <v>37.540000915527344</v>
      </c>
      <c r="E3179" s="21">
        <v>37.689998626708984</v>
      </c>
      <c r="F3179" s="16">
        <f>(StockData[[#This Row],[Close]]-E3180)/E3180</f>
        <v>-7.6356218805332821E-3</v>
      </c>
      <c r="G3179" s="21">
        <v>32085100</v>
      </c>
      <c r="H3179" s="21">
        <f>IF(ISNUMBER(E3179),MAX($E$2:E3179),"")</f>
        <v>542.07000732421875</v>
      </c>
      <c r="I3179" s="21">
        <f>IF(AND(ISNUMBER(E3179),ISNUMBER(H3179)),E3179/H3179-1,"")</f>
        <v>-0.93047023794443928</v>
      </c>
      <c r="L3179"/>
      <c r="M3179"/>
      <c r="N3179" s="2">
        <v>41694</v>
      </c>
      <c r="O3179" s="21">
        <v>184.27999877929688</v>
      </c>
      <c r="P3179" s="21">
        <v>186.1499938964844</v>
      </c>
      <c r="Q3179" s="21">
        <v>184.19999694824219</v>
      </c>
      <c r="R3179" s="21">
        <v>184.91000366210935</v>
      </c>
      <c r="S3179">
        <v>114063900</v>
      </c>
      <c r="T3179" s="16">
        <f>(SP500_Data[[#This Row],[Close]]-R3180)/R3180</f>
        <v>5.5468175313851641E-3</v>
      </c>
      <c r="U3179" s="21"/>
    </row>
    <row r="3180" spans="1:21" x14ac:dyDescent="0.25">
      <c r="A3180" s="2">
        <v>41691</v>
      </c>
      <c r="B3180" s="21">
        <v>37.939998626708984</v>
      </c>
      <c r="C3180" s="21">
        <v>38.349998474121094</v>
      </c>
      <c r="D3180" s="21">
        <v>37.860000610351563</v>
      </c>
      <c r="E3180" s="21">
        <v>37.979999542236328</v>
      </c>
      <c r="F3180" s="16">
        <f>(StockData[[#This Row],[Close]]-E3181)/E3181</f>
        <v>6.0927031055980959E-3</v>
      </c>
      <c r="G3180" s="21">
        <v>38021300</v>
      </c>
      <c r="H3180" s="21">
        <f>IF(ISNUMBER(E3180),MAX($E$2:E3180),"")</f>
        <v>542.07000732421875</v>
      </c>
      <c r="I3180" s="21">
        <f>IF(AND(ISNUMBER(E3180),ISNUMBER(H3180)),E3180/H3180-1,"")</f>
        <v>-0.92993525000633359</v>
      </c>
      <c r="L3180"/>
      <c r="M3180"/>
      <c r="N3180" s="2">
        <v>41691</v>
      </c>
      <c r="O3180" s="21">
        <v>184.44999694824219</v>
      </c>
      <c r="P3180" s="21">
        <v>184.88999938964844</v>
      </c>
      <c r="Q3180" s="21">
        <v>183.80000305175781</v>
      </c>
      <c r="R3180" s="21">
        <v>183.88999938964844</v>
      </c>
      <c r="S3180">
        <v>118116400</v>
      </c>
      <c r="T3180" s="16">
        <f>(SP500_Data[[#This Row],[Close]]-R3181)/R3181</f>
        <v>-1.1407208414163587E-3</v>
      </c>
      <c r="U3180" s="21"/>
    </row>
    <row r="3181" spans="1:21" x14ac:dyDescent="0.25">
      <c r="A3181" s="2">
        <v>41690</v>
      </c>
      <c r="B3181" s="21">
        <v>37.569999694824219</v>
      </c>
      <c r="C3181" s="21">
        <v>37.869998931884766</v>
      </c>
      <c r="D3181" s="21">
        <v>37.400001525878906</v>
      </c>
      <c r="E3181" s="21">
        <v>37.75</v>
      </c>
      <c r="F3181" s="16">
        <f>(StockData[[#This Row],[Close]]-E3182)/E3182</f>
        <v>6.3983388218127471E-3</v>
      </c>
      <c r="G3181" s="21">
        <v>27526100</v>
      </c>
      <c r="H3181" s="21">
        <f>IF(ISNUMBER(E3181),MAX($E$2:E3181),"")</f>
        <v>542.07000732421875</v>
      </c>
      <c r="I3181" s="21">
        <f>IF(AND(ISNUMBER(E3181),ISNUMBER(H3181)),E3181/H3181-1,"")</f>
        <v>-0.93035954860084846</v>
      </c>
      <c r="L3181"/>
      <c r="M3181"/>
      <c r="N3181" s="2">
        <v>41690</v>
      </c>
      <c r="O3181" s="21">
        <v>183.27000427246097</v>
      </c>
      <c r="P3181" s="21">
        <v>184.52000427246097</v>
      </c>
      <c r="Q3181" s="21">
        <v>182.6000061035156</v>
      </c>
      <c r="R3181" s="21">
        <v>184.1000061035156</v>
      </c>
      <c r="S3181">
        <v>104998100</v>
      </c>
      <c r="T3181" s="16">
        <f>(SP500_Data[[#This Row],[Close]]-R3182)/R3182</f>
        <v>5.9010042937537978E-3</v>
      </c>
      <c r="U3181" s="21"/>
    </row>
    <row r="3182" spans="1:21" x14ac:dyDescent="0.25">
      <c r="A3182" s="2">
        <v>41689</v>
      </c>
      <c r="B3182" s="21">
        <v>37.220001220703125</v>
      </c>
      <c r="C3182" s="21">
        <v>37.75</v>
      </c>
      <c r="D3182" s="21">
        <v>37.209999084472656</v>
      </c>
      <c r="E3182" s="21">
        <v>37.509998321533203</v>
      </c>
      <c r="F3182" s="16">
        <f>(StockData[[#This Row],[Close]]-E3183)/E3183</f>
        <v>2.4051351414170123E-3</v>
      </c>
      <c r="G3182" s="21">
        <v>29750400</v>
      </c>
      <c r="H3182" s="21">
        <f>IF(ISNUMBER(E3182),MAX($E$2:E3182),"")</f>
        <v>542.07000732421875</v>
      </c>
      <c r="I3182" s="21">
        <f>IF(AND(ISNUMBER(E3182),ISNUMBER(H3182)),E3182/H3182-1,"")</f>
        <v>-0.93080229893793398</v>
      </c>
      <c r="L3182"/>
      <c r="M3182"/>
      <c r="N3182" s="2">
        <v>41689</v>
      </c>
      <c r="O3182" s="21">
        <v>183.75999450683591</v>
      </c>
      <c r="P3182" s="21">
        <v>184.94999694824219</v>
      </c>
      <c r="Q3182" s="21">
        <v>182.8699951171875</v>
      </c>
      <c r="R3182" s="21">
        <v>183.02000427246097</v>
      </c>
      <c r="S3182">
        <v>126524300</v>
      </c>
      <c r="T3182" s="16">
        <f>(SP500_Data[[#This Row],[Close]]-R3183)/R3183</f>
        <v>-6.6218040834154831E-3</v>
      </c>
      <c r="U3182" s="21"/>
    </row>
    <row r="3183" spans="1:21" x14ac:dyDescent="0.25">
      <c r="A3183" s="2">
        <v>41688</v>
      </c>
      <c r="B3183" s="21">
        <v>37.630001068115234</v>
      </c>
      <c r="C3183" s="21">
        <v>37.779998779296875</v>
      </c>
      <c r="D3183" s="21">
        <v>37.409999847412109</v>
      </c>
      <c r="E3183" s="21">
        <v>37.419998168945313</v>
      </c>
      <c r="F3183" s="16">
        <f>(StockData[[#This Row],[Close]]-E3184)/E3184</f>
        <v>-5.3163415368931025E-3</v>
      </c>
      <c r="G3183" s="21">
        <v>32834000</v>
      </c>
      <c r="H3183" s="21">
        <f>IF(ISNUMBER(E3183),MAX($E$2:E3183),"")</f>
        <v>542.07000732421875</v>
      </c>
      <c r="I3183" s="21">
        <f>IF(AND(ISNUMBER(E3183),ISNUMBER(H3183)),E3183/H3183-1,"")</f>
        <v>-0.93096832943468144</v>
      </c>
      <c r="L3183"/>
      <c r="M3183"/>
      <c r="N3183" s="2">
        <v>41688</v>
      </c>
      <c r="O3183" s="21">
        <v>184.17999267578125</v>
      </c>
      <c r="P3183" s="21">
        <v>184.49000549316409</v>
      </c>
      <c r="Q3183" s="21">
        <v>183.6499938964844</v>
      </c>
      <c r="R3183" s="21">
        <v>184.24000549316409</v>
      </c>
      <c r="S3183">
        <v>80460900</v>
      </c>
      <c r="T3183" s="16">
        <f>(SP500_Data[[#This Row],[Close]]-R3184)/R3184</f>
        <v>1.1955288316230557E-3</v>
      </c>
      <c r="U3183" s="21"/>
    </row>
    <row r="3184" spans="1:21" x14ac:dyDescent="0.25">
      <c r="A3184" s="2">
        <v>41684</v>
      </c>
      <c r="B3184" s="21">
        <v>37.389999389648438</v>
      </c>
      <c r="C3184" s="21">
        <v>37.779998779296875</v>
      </c>
      <c r="D3184" s="21">
        <v>37.330001831054688</v>
      </c>
      <c r="E3184" s="21">
        <v>37.619998931884766</v>
      </c>
      <c r="F3184" s="16">
        <f>(StockData[[#This Row],[Close]]-E3185)/E3185</f>
        <v>2.6584209973267705E-4</v>
      </c>
      <c r="G3184" s="21">
        <v>31407500</v>
      </c>
      <c r="H3184" s="21">
        <f>IF(ISNUMBER(E3184),MAX($E$2:E3184),"")</f>
        <v>542.07000732421875</v>
      </c>
      <c r="I3184" s="21">
        <f>IF(AND(ISNUMBER(E3184),ISNUMBER(H3184)),E3184/H3184-1,"")</f>
        <v>-0.93059937199332299</v>
      </c>
      <c r="L3184"/>
      <c r="M3184"/>
      <c r="N3184" s="2">
        <v>41684</v>
      </c>
      <c r="O3184" s="21">
        <v>182.83999633789065</v>
      </c>
      <c r="P3184" s="21">
        <v>184.36000061035156</v>
      </c>
      <c r="Q3184" s="21">
        <v>182.66999816894531</v>
      </c>
      <c r="R3184" s="21">
        <v>184.02000427246097</v>
      </c>
      <c r="S3184">
        <v>96498400</v>
      </c>
      <c r="T3184" s="16">
        <f>(SP500_Data[[#This Row],[Close]]-R3185)/R3185</f>
        <v>5.5188776347803795E-3</v>
      </c>
      <c r="U3184" s="21"/>
    </row>
    <row r="3185" spans="1:21" x14ac:dyDescent="0.25">
      <c r="A3185" s="2">
        <v>41683</v>
      </c>
      <c r="B3185" s="21">
        <v>37.330001831054688</v>
      </c>
      <c r="C3185" s="21">
        <v>37.860000610351563</v>
      </c>
      <c r="D3185" s="21">
        <v>37.330001831054688</v>
      </c>
      <c r="E3185" s="21">
        <v>37.610000610351563</v>
      </c>
      <c r="F3185" s="16">
        <f>(StockData[[#This Row],[Close]]-E3186)/E3186</f>
        <v>3.7363059804514844E-3</v>
      </c>
      <c r="G3185" s="21">
        <v>37635500</v>
      </c>
      <c r="H3185" s="21">
        <f>IF(ISNUMBER(E3185),MAX($E$2:E3185),"")</f>
        <v>542.07000732421875</v>
      </c>
      <c r="I3185" s="21">
        <f>IF(AND(ISNUMBER(E3185),ISNUMBER(H3185)),E3185/H3185-1,"")</f>
        <v>-0.93061781669861587</v>
      </c>
      <c r="L3185"/>
      <c r="M3185"/>
      <c r="N3185" s="2">
        <v>41683</v>
      </c>
      <c r="O3185" s="21">
        <v>180.83999633789065</v>
      </c>
      <c r="P3185" s="21">
        <v>183.19999694824219</v>
      </c>
      <c r="Q3185" s="21">
        <v>180.83000183105469</v>
      </c>
      <c r="R3185" s="21">
        <v>183.00999450683591</v>
      </c>
      <c r="S3185">
        <v>100542200</v>
      </c>
      <c r="T3185" s="16">
        <f>(SP500_Data[[#This Row],[Close]]-R3186)/R3186</f>
        <v>5.1627788477170179E-3</v>
      </c>
      <c r="U3185" s="21"/>
    </row>
    <row r="3186" spans="1:21" x14ac:dyDescent="0.25">
      <c r="A3186" s="2">
        <v>41682</v>
      </c>
      <c r="B3186" s="21">
        <v>37.349998474121094</v>
      </c>
      <c r="C3186" s="21">
        <v>37.599998474121094</v>
      </c>
      <c r="D3186" s="21">
        <v>37.299999237060547</v>
      </c>
      <c r="E3186" s="21">
        <v>37.470001220703125</v>
      </c>
      <c r="F3186" s="16">
        <f>(StockData[[#This Row],[Close]]-E3187)/E3187</f>
        <v>8.0711075204856538E-3</v>
      </c>
      <c r="G3186" s="21">
        <v>27051800</v>
      </c>
      <c r="H3186" s="21">
        <f>IF(ISNUMBER(E3186),MAX($E$2:E3186),"")</f>
        <v>542.07000732421875</v>
      </c>
      <c r="I3186" s="21">
        <f>IF(AND(ISNUMBER(E3186),ISNUMBER(H3186)),E3186/H3186-1,"")</f>
        <v>-0.9308760847963834</v>
      </c>
      <c r="L3186"/>
      <c r="M3186"/>
      <c r="N3186" s="2">
        <v>41682</v>
      </c>
      <c r="O3186" s="21">
        <v>182.25</v>
      </c>
      <c r="P3186" s="21">
        <v>182.83000183105469</v>
      </c>
      <c r="Q3186" s="21">
        <v>181.71000671386719</v>
      </c>
      <c r="R3186" s="21">
        <v>182.07000732421875</v>
      </c>
      <c r="S3186">
        <v>94717700</v>
      </c>
      <c r="T3186" s="16">
        <f>(SP500_Data[[#This Row],[Close]]-R3187)/R3187</f>
        <v>4.9462357837661204E-4</v>
      </c>
      <c r="U3186" s="21"/>
    </row>
    <row r="3187" spans="1:21" x14ac:dyDescent="0.25">
      <c r="A3187" s="2">
        <v>41681</v>
      </c>
      <c r="B3187" s="21">
        <v>36.880001068115234</v>
      </c>
      <c r="C3187" s="21">
        <v>37.259998321533203</v>
      </c>
      <c r="D3187" s="21">
        <v>36.860000610351563</v>
      </c>
      <c r="E3187" s="21">
        <v>37.169998168945313</v>
      </c>
      <c r="F3187" s="16">
        <f>(StockData[[#This Row],[Close]]-E3188)/E3188</f>
        <v>1.0054319009663104E-2</v>
      </c>
      <c r="G3187" s="21">
        <v>32141400</v>
      </c>
      <c r="H3187" s="21">
        <f>IF(ISNUMBER(E3187),MAX($E$2:E3187),"")</f>
        <v>542.07000732421875</v>
      </c>
      <c r="I3187" s="21">
        <f>IF(AND(ISNUMBER(E3187),ISNUMBER(H3187)),E3187/H3187-1,"")</f>
        <v>-0.93142952447705984</v>
      </c>
      <c r="L3187"/>
      <c r="M3187"/>
      <c r="N3187" s="2">
        <v>41681</v>
      </c>
      <c r="O3187" s="21">
        <v>180.16000366210935</v>
      </c>
      <c r="P3187" s="21">
        <v>182.44000244140625</v>
      </c>
      <c r="Q3187" s="21">
        <v>180.03999328613281</v>
      </c>
      <c r="R3187" s="21">
        <v>181.97999572753903</v>
      </c>
      <c r="S3187">
        <v>117814100</v>
      </c>
      <c r="T3187" s="16">
        <f>(SP500_Data[[#This Row],[Close]]-R3188)/R3188</f>
        <v>1.0943843568798538E-2</v>
      </c>
      <c r="U3187" s="21"/>
    </row>
    <row r="3188" spans="1:21" x14ac:dyDescent="0.25">
      <c r="A3188" s="2">
        <v>41680</v>
      </c>
      <c r="B3188" s="21">
        <v>36.630001068115234</v>
      </c>
      <c r="C3188" s="21">
        <v>36.799999237060547</v>
      </c>
      <c r="D3188" s="21">
        <v>36.290000915527344</v>
      </c>
      <c r="E3188" s="21">
        <v>36.799999237060547</v>
      </c>
      <c r="F3188" s="16">
        <f>(StockData[[#This Row],[Close]]-E3189)/E3189</f>
        <v>6.5644927449281278E-3</v>
      </c>
      <c r="G3188" s="21">
        <v>26767000</v>
      </c>
      <c r="H3188" s="21">
        <f>IF(ISNUMBER(E3188),MAX($E$2:E3188),"")</f>
        <v>542.07000732421875</v>
      </c>
      <c r="I3188" s="21">
        <f>IF(AND(ISNUMBER(E3188),ISNUMBER(H3188)),E3188/H3188-1,"")</f>
        <v>-0.93211209116934224</v>
      </c>
      <c r="L3188"/>
      <c r="M3188"/>
      <c r="N3188" s="2">
        <v>41680</v>
      </c>
      <c r="O3188" s="21">
        <v>179.69999694824219</v>
      </c>
      <c r="P3188" s="21">
        <v>180.07000732421875</v>
      </c>
      <c r="Q3188" s="21">
        <v>179.21000671386719</v>
      </c>
      <c r="R3188" s="21">
        <v>180.00999450683594</v>
      </c>
      <c r="S3188">
        <v>92218800</v>
      </c>
      <c r="T3188" s="16">
        <f>(SP500_Data[[#This Row],[Close]]-R3189)/R3189</f>
        <v>1.8366086626581206E-3</v>
      </c>
      <c r="U3188" s="21"/>
    </row>
    <row r="3189" spans="1:21" x14ac:dyDescent="0.25">
      <c r="A3189" s="2">
        <v>41677</v>
      </c>
      <c r="B3189" s="21">
        <v>36.319999694824219</v>
      </c>
      <c r="C3189" s="21">
        <v>36.590000152587891</v>
      </c>
      <c r="D3189" s="21">
        <v>36.009998321533203</v>
      </c>
      <c r="E3189" s="21">
        <v>36.560001373291016</v>
      </c>
      <c r="F3189" s="16">
        <f>(StockData[[#This Row],[Close]]-E3190)/E3190</f>
        <v>1.05030697874503E-2</v>
      </c>
      <c r="G3189" s="21">
        <v>33260500</v>
      </c>
      <c r="H3189" s="21">
        <f>IF(ISNUMBER(E3189),MAX($E$2:E3189),"")</f>
        <v>542.07000732421875</v>
      </c>
      <c r="I3189" s="21">
        <f>IF(AND(ISNUMBER(E3189),ISNUMBER(H3189)),E3189/H3189-1,"")</f>
        <v>-0.93255483446915</v>
      </c>
      <c r="L3189"/>
      <c r="M3189"/>
      <c r="N3189" s="2">
        <v>41677</v>
      </c>
      <c r="O3189" s="21">
        <v>178.30999755859375</v>
      </c>
      <c r="P3189" s="21">
        <v>179.8699951171875</v>
      </c>
      <c r="Q3189" s="21">
        <v>177.72999572753906</v>
      </c>
      <c r="R3189" s="21">
        <v>179.67999267578125</v>
      </c>
      <c r="S3189">
        <v>170787200</v>
      </c>
      <c r="T3189" s="16">
        <f>(SP500_Data[[#This Row],[Close]]-R3190)/R3190</f>
        <v>1.2395746006324815E-2</v>
      </c>
      <c r="U3189" s="21"/>
    </row>
    <row r="3190" spans="1:21" x14ac:dyDescent="0.25">
      <c r="A3190" s="2">
        <v>41676</v>
      </c>
      <c r="B3190" s="21">
        <v>35.799999237060547</v>
      </c>
      <c r="C3190" s="21">
        <v>36.25</v>
      </c>
      <c r="D3190" s="21">
        <v>35.689998626708984</v>
      </c>
      <c r="E3190" s="21">
        <v>36.180000305175781</v>
      </c>
      <c r="F3190" s="16">
        <f>(StockData[[#This Row],[Close]]-E3191)/E3191</f>
        <v>1.0050268381313818E-2</v>
      </c>
      <c r="G3190" s="21">
        <v>35351800</v>
      </c>
      <c r="H3190" s="21">
        <f>IF(ISNUMBER(E3190),MAX($E$2:E3190),"")</f>
        <v>542.07000732421875</v>
      </c>
      <c r="I3190" s="21">
        <f>IF(AND(ISNUMBER(E3190),ISNUMBER(H3190)),E3190/H3190-1,"")</f>
        <v>-0.93325585290400315</v>
      </c>
      <c r="L3190"/>
      <c r="M3190"/>
      <c r="N3190" s="2">
        <v>41676</v>
      </c>
      <c r="O3190" s="21">
        <v>175.58000183105469</v>
      </c>
      <c r="P3190" s="21">
        <v>177.47999572753906</v>
      </c>
      <c r="Q3190" s="21">
        <v>175.22000122070313</v>
      </c>
      <c r="R3190" s="21">
        <v>177.47999572753906</v>
      </c>
      <c r="S3190">
        <v>132877600</v>
      </c>
      <c r="T3190" s="16">
        <f>(SP500_Data[[#This Row],[Close]]-R3191)/R3191</f>
        <v>1.3187175787750128E-2</v>
      </c>
      <c r="U3190" s="21"/>
    </row>
    <row r="3191" spans="1:21" x14ac:dyDescent="0.25">
      <c r="A3191" s="2">
        <v>41675</v>
      </c>
      <c r="B3191" s="21">
        <v>36.290000915527344</v>
      </c>
      <c r="C3191" s="21">
        <v>36.470001220703125</v>
      </c>
      <c r="D3191" s="21">
        <v>35.799999237060547</v>
      </c>
      <c r="E3191" s="21">
        <v>35.819999694824219</v>
      </c>
      <c r="F3191" s="16">
        <f>(StockData[[#This Row],[Close]]-E3192)/E3192</f>
        <v>-1.4580434705498012E-2</v>
      </c>
      <c r="G3191" s="21">
        <v>55814400</v>
      </c>
      <c r="H3191" s="21">
        <f>IF(ISNUMBER(E3191),MAX($E$2:E3191),"")</f>
        <v>542.07000732421875</v>
      </c>
      <c r="I3191" s="21">
        <f>IF(AND(ISNUMBER(E3191),ISNUMBER(H3191)),E3191/H3191-1,"")</f>
        <v>-0.93391997489099254</v>
      </c>
      <c r="L3191"/>
      <c r="M3191"/>
      <c r="N3191" s="2">
        <v>41675</v>
      </c>
      <c r="O3191" s="21">
        <v>174.77999877929688</v>
      </c>
      <c r="P3191" s="21">
        <v>175.55999755859375</v>
      </c>
      <c r="Q3191" s="21">
        <v>173.71000671386719</v>
      </c>
      <c r="R3191" s="21">
        <v>175.16999816894531</v>
      </c>
      <c r="S3191">
        <v>164230500</v>
      </c>
      <c r="T3191" s="16">
        <f>(SP500_Data[[#This Row],[Close]]-R3192)/R3192</f>
        <v>-1.2543544185456535E-3</v>
      </c>
      <c r="U3191" s="21"/>
    </row>
    <row r="3192" spans="1:21" x14ac:dyDescent="0.25">
      <c r="A3192" s="2">
        <v>41674</v>
      </c>
      <c r="B3192" s="21">
        <v>36.970001220703125</v>
      </c>
      <c r="C3192" s="21">
        <v>37.189998626708984</v>
      </c>
      <c r="D3192" s="21">
        <v>36.25</v>
      </c>
      <c r="E3192" s="21">
        <v>36.349998474121094</v>
      </c>
      <c r="F3192" s="16">
        <f>(StockData[[#This Row],[Close]]-E3193)/E3193</f>
        <v>-3.5636258154203072E-3</v>
      </c>
      <c r="G3192" s="21">
        <v>54697900</v>
      </c>
      <c r="H3192" s="21">
        <f>IF(ISNUMBER(E3192),MAX($E$2:E3192),"")</f>
        <v>542.07000732421875</v>
      </c>
      <c r="I3192" s="21">
        <f>IF(AND(ISNUMBER(E3192),ISNUMBER(H3192)),E3192/H3192-1,"")</f>
        <v>-0.9329422436530791</v>
      </c>
      <c r="L3192"/>
      <c r="M3192"/>
      <c r="N3192" s="2">
        <v>41674</v>
      </c>
      <c r="O3192" s="21">
        <v>174.94999694824219</v>
      </c>
      <c r="P3192" s="21">
        <v>175.83999633789063</v>
      </c>
      <c r="Q3192" s="21">
        <v>174.11000061035156</v>
      </c>
      <c r="R3192" s="21">
        <v>175.38999938964844</v>
      </c>
      <c r="S3192">
        <v>165012400</v>
      </c>
      <c r="T3192" s="16">
        <f>(SP500_Data[[#This Row],[Close]]-R3193)/R3193</f>
        <v>7.0046577110239212E-3</v>
      </c>
      <c r="U3192" s="21"/>
    </row>
    <row r="3193" spans="1:21" x14ac:dyDescent="0.25">
      <c r="A3193" s="2">
        <v>41673</v>
      </c>
      <c r="B3193" s="21">
        <v>37.740001678466797</v>
      </c>
      <c r="C3193" s="21">
        <v>37.990001678466797</v>
      </c>
      <c r="D3193" s="21">
        <v>36.430000305175781</v>
      </c>
      <c r="E3193" s="21">
        <v>36.479999542236328</v>
      </c>
      <c r="F3193" s="16">
        <f>(StockData[[#This Row],[Close]]-E3194)/E3194</f>
        <v>-3.5940819367532469E-2</v>
      </c>
      <c r="G3193" s="21">
        <v>64063100</v>
      </c>
      <c r="H3193" s="21">
        <f>IF(ISNUMBER(E3193),MAX($E$2:E3193),"")</f>
        <v>542.07000732421875</v>
      </c>
      <c r="I3193" s="21">
        <f>IF(AND(ISNUMBER(E3193),ISNUMBER(H3193)),E3193/H3193-1,"")</f>
        <v>-0.93270242026060446</v>
      </c>
      <c r="L3193"/>
      <c r="M3193"/>
      <c r="N3193" s="2">
        <v>41673</v>
      </c>
      <c r="O3193" s="21">
        <v>177.97000122070313</v>
      </c>
      <c r="P3193" s="21">
        <v>178.3699951171875</v>
      </c>
      <c r="Q3193" s="21">
        <v>173.83000183105469</v>
      </c>
      <c r="R3193" s="21">
        <v>174.16999816894531</v>
      </c>
      <c r="S3193">
        <v>254837100</v>
      </c>
      <c r="T3193" s="16">
        <f>(SP500_Data[[#This Row],[Close]]-R3194)/R3194</f>
        <v>-2.2505301782858294E-2</v>
      </c>
      <c r="U3193" s="21"/>
    </row>
    <row r="3194" spans="1:21" x14ac:dyDescent="0.25">
      <c r="A3194" s="2">
        <v>41670</v>
      </c>
      <c r="B3194" s="21">
        <v>36.950000762939453</v>
      </c>
      <c r="C3194" s="21">
        <v>37.889999389648438</v>
      </c>
      <c r="D3194" s="21">
        <v>36.560001373291016</v>
      </c>
      <c r="E3194" s="21">
        <v>37.840000152587891</v>
      </c>
      <c r="F3194" s="16">
        <f>(StockData[[#This Row],[Close]]-E3195)/E3195</f>
        <v>2.6587073413154267E-2</v>
      </c>
      <c r="G3194" s="21">
        <v>93162300</v>
      </c>
      <c r="H3194" s="21">
        <f>IF(ISNUMBER(E3194),MAX($E$2:E3194),"")</f>
        <v>542.07000732421875</v>
      </c>
      <c r="I3194" s="21">
        <f>IF(AND(ISNUMBER(E3194),ISNUMBER(H3194)),E3194/H3194-1,"")</f>
        <v>-0.930193518104101</v>
      </c>
      <c r="L3194"/>
      <c r="M3194"/>
      <c r="N3194" s="2">
        <v>41670</v>
      </c>
      <c r="O3194" s="21">
        <v>177.00999450683594</v>
      </c>
      <c r="P3194" s="21">
        <v>179.28999328613281</v>
      </c>
      <c r="Q3194" s="21">
        <v>176.91999816894531</v>
      </c>
      <c r="R3194" s="21">
        <v>178.17999267578125</v>
      </c>
      <c r="S3194">
        <v>194677900</v>
      </c>
      <c r="T3194" s="16">
        <f>(SP500_Data[[#This Row],[Close]]-R3195)/R3195</f>
        <v>-5.858411408735404E-3</v>
      </c>
      <c r="U3194" s="21"/>
    </row>
    <row r="3195" spans="1:21" x14ac:dyDescent="0.25">
      <c r="A3195" s="2">
        <v>41669</v>
      </c>
      <c r="B3195" s="21">
        <v>36.790000915527344</v>
      </c>
      <c r="C3195" s="21">
        <v>36.880001068115234</v>
      </c>
      <c r="D3195" s="21">
        <v>36.229999542236328</v>
      </c>
      <c r="E3195" s="21">
        <v>36.860000610351563</v>
      </c>
      <c r="F3195" s="16">
        <f>(StockData[[#This Row],[Close]]-E3196)/E3196</f>
        <v>5.4555582043618453E-3</v>
      </c>
      <c r="G3195" s="21">
        <v>35036300</v>
      </c>
      <c r="H3195" s="21">
        <f>IF(ISNUMBER(E3195),MAX($E$2:E3195),"")</f>
        <v>542.07000732421875</v>
      </c>
      <c r="I3195" s="21">
        <f>IF(AND(ISNUMBER(E3195),ISNUMBER(H3195)),E3195/H3195-1,"")</f>
        <v>-0.93200140182575142</v>
      </c>
      <c r="L3195"/>
      <c r="M3195"/>
      <c r="N3195" s="2">
        <v>41669</v>
      </c>
      <c r="O3195" s="21">
        <v>178.83000183105469</v>
      </c>
      <c r="P3195" s="21">
        <v>179.80999755859375</v>
      </c>
      <c r="Q3195" s="21">
        <v>178.25999450683594</v>
      </c>
      <c r="R3195" s="21">
        <v>179.22999572753906</v>
      </c>
      <c r="S3195">
        <v>118938100</v>
      </c>
      <c r="T3195" s="16">
        <f>(SP500_Data[[#This Row],[Close]]-R3196)/R3196</f>
        <v>1.0600448600639604E-2</v>
      </c>
      <c r="U3195" s="21"/>
    </row>
    <row r="3196" spans="1:21" x14ac:dyDescent="0.25">
      <c r="A3196" s="2">
        <v>41668</v>
      </c>
      <c r="B3196" s="21">
        <v>35.979999542236328</v>
      </c>
      <c r="C3196" s="21">
        <v>36.880001068115234</v>
      </c>
      <c r="D3196" s="21">
        <v>35.900001525878906</v>
      </c>
      <c r="E3196" s="21">
        <v>36.659999847412109</v>
      </c>
      <c r="F3196" s="16">
        <f>(StockData[[#This Row],[Close]]-E3197)/E3197</f>
        <v>1.0752671208333477E-2</v>
      </c>
      <c r="G3196" s="21">
        <v>52745900</v>
      </c>
      <c r="H3196" s="21">
        <f>IF(ISNUMBER(E3196),MAX($E$2:E3196),"")</f>
        <v>542.07000732421875</v>
      </c>
      <c r="I3196" s="21">
        <f>IF(AND(ISNUMBER(E3196),ISNUMBER(H3196)),E3196/H3196-1,"")</f>
        <v>-0.93237035926710976</v>
      </c>
      <c r="L3196"/>
      <c r="M3196"/>
      <c r="N3196" s="2">
        <v>41668</v>
      </c>
      <c r="O3196" s="21">
        <v>177.58000183105469</v>
      </c>
      <c r="P3196" s="21">
        <v>178.55000305175781</v>
      </c>
      <c r="Q3196" s="21">
        <v>176.8800048828125</v>
      </c>
      <c r="R3196" s="21">
        <v>177.35000610351563</v>
      </c>
      <c r="S3196">
        <v>216597300</v>
      </c>
      <c r="T3196" s="16">
        <f>(SP500_Data[[#This Row],[Close]]-R3197)/R3197</f>
        <v>-9.6051887549708018E-3</v>
      </c>
      <c r="U3196" s="21"/>
    </row>
    <row r="3197" spans="1:21" x14ac:dyDescent="0.25">
      <c r="A3197" s="2">
        <v>41667</v>
      </c>
      <c r="B3197" s="21">
        <v>36.119998931884766</v>
      </c>
      <c r="C3197" s="21">
        <v>36.389999389648438</v>
      </c>
      <c r="D3197" s="21">
        <v>35.75</v>
      </c>
      <c r="E3197" s="21">
        <v>36.270000457763672</v>
      </c>
      <c r="F3197" s="16">
        <f>(StockData[[#This Row],[Close]]-E3198)/E3198</f>
        <v>6.6611625478240023E-3</v>
      </c>
      <c r="G3197" s="21">
        <v>36205500</v>
      </c>
      <c r="H3197" s="21">
        <f>IF(ISNUMBER(E3197),MAX($E$2:E3197),"")</f>
        <v>542.07000732421875</v>
      </c>
      <c r="I3197" s="21">
        <f>IF(AND(ISNUMBER(E3197),ISNUMBER(H3197)),E3197/H3197-1,"")</f>
        <v>-0.93308982240725569</v>
      </c>
      <c r="L3197"/>
      <c r="M3197"/>
      <c r="N3197" s="2">
        <v>41667</v>
      </c>
      <c r="O3197" s="21">
        <v>178.13999938964844</v>
      </c>
      <c r="P3197" s="21">
        <v>179.30000305175781</v>
      </c>
      <c r="Q3197" s="21">
        <v>178.1199951171875</v>
      </c>
      <c r="R3197" s="21">
        <v>179.07000732421875</v>
      </c>
      <c r="S3197">
        <v>110463200</v>
      </c>
      <c r="T3197" s="16">
        <f>(SP500_Data[[#This Row],[Close]]-R3198)/R3198</f>
        <v>5.9547938323322959E-3</v>
      </c>
      <c r="U3197" s="21"/>
    </row>
    <row r="3198" spans="1:21" x14ac:dyDescent="0.25">
      <c r="A3198" s="2">
        <v>41666</v>
      </c>
      <c r="B3198" s="21">
        <v>36.869998931884766</v>
      </c>
      <c r="C3198" s="21">
        <v>36.889999389648438</v>
      </c>
      <c r="D3198" s="21">
        <v>35.979999542236328</v>
      </c>
      <c r="E3198" s="21">
        <v>36.029998779296875</v>
      </c>
      <c r="F3198" s="16">
        <f>(StockData[[#This Row],[Close]]-E3199)/E3199</f>
        <v>-2.1189963729805864E-2</v>
      </c>
      <c r="G3198" s="21">
        <v>44420800</v>
      </c>
      <c r="H3198" s="21">
        <f>IF(ISNUMBER(E3198),MAX($E$2:E3198),"")</f>
        <v>542.07000732421875</v>
      </c>
      <c r="I3198" s="21">
        <f>IF(AND(ISNUMBER(E3198),ISNUMBER(H3198)),E3198/H3198-1,"")</f>
        <v>-0.93353257274434132</v>
      </c>
      <c r="L3198"/>
      <c r="M3198"/>
      <c r="N3198" s="2">
        <v>41666</v>
      </c>
      <c r="O3198" s="21">
        <v>179.05999755859375</v>
      </c>
      <c r="P3198" s="21">
        <v>179.52000427246094</v>
      </c>
      <c r="Q3198" s="21">
        <v>177.1199951171875</v>
      </c>
      <c r="R3198" s="21">
        <v>178.00999450683594</v>
      </c>
      <c r="S3198">
        <v>180843100</v>
      </c>
      <c r="T3198" s="16">
        <f>(SP500_Data[[#This Row],[Close]]-R3199)/R3199</f>
        <v>-4.9192514160376361E-3</v>
      </c>
      <c r="U3198" s="21"/>
    </row>
    <row r="3199" spans="1:21" x14ac:dyDescent="0.25">
      <c r="A3199" s="2">
        <v>41663</v>
      </c>
      <c r="B3199" s="21">
        <v>37.450000762939453</v>
      </c>
      <c r="C3199" s="21">
        <v>37.549999237060547</v>
      </c>
      <c r="D3199" s="21">
        <v>36.529998779296875</v>
      </c>
      <c r="E3199" s="21">
        <v>36.810001373291016</v>
      </c>
      <c r="F3199" s="16">
        <f>(StockData[[#This Row],[Close]]-E3200)/E3200</f>
        <v>2.0798668093105269E-2</v>
      </c>
      <c r="G3199" s="21">
        <v>76395500</v>
      </c>
      <c r="H3199" s="21">
        <f>IF(ISNUMBER(E3199),MAX($E$2:E3199),"")</f>
        <v>542.07000732421875</v>
      </c>
      <c r="I3199" s="21">
        <f>IF(AND(ISNUMBER(E3199),ISNUMBER(H3199)),E3199/H3199-1,"")</f>
        <v>-0.93209363942677148</v>
      </c>
      <c r="L3199"/>
      <c r="M3199"/>
      <c r="N3199" s="2">
        <v>41663</v>
      </c>
      <c r="O3199" s="21">
        <v>181.6000061035156</v>
      </c>
      <c r="P3199" s="21">
        <v>181.66000366210935</v>
      </c>
      <c r="Q3199" s="21">
        <v>178.83000183105469</v>
      </c>
      <c r="R3199" s="21">
        <v>178.88999938964844</v>
      </c>
      <c r="S3199">
        <v>208677100</v>
      </c>
      <c r="T3199" s="16">
        <f>(SP500_Data[[#This Row],[Close]]-R3200)/R3200</f>
        <v>-2.1335926690360267E-2</v>
      </c>
      <c r="U3199" s="21"/>
    </row>
    <row r="3200" spans="1:21" x14ac:dyDescent="0.25">
      <c r="A3200" s="2">
        <v>41662</v>
      </c>
      <c r="B3200" s="21">
        <v>36.090000152587891</v>
      </c>
      <c r="C3200" s="21">
        <v>36.130001068115234</v>
      </c>
      <c r="D3200" s="21">
        <v>35.520000457763672</v>
      </c>
      <c r="E3200" s="21">
        <v>36.060001373291016</v>
      </c>
      <c r="F3200" s="16">
        <f>(StockData[[#This Row],[Close]]-E3201)/E3201</f>
        <v>3.6181760927095647E-3</v>
      </c>
      <c r="G3200" s="21">
        <v>43954000</v>
      </c>
      <c r="H3200" s="21">
        <f>IF(ISNUMBER(E3200),MAX($E$2:E3200),"")</f>
        <v>542.07000732421875</v>
      </c>
      <c r="I3200" s="21">
        <f>IF(AND(ISNUMBER(E3200),ISNUMBER(H3200)),E3200/H3200-1,"")</f>
        <v>-0.93347722455390691</v>
      </c>
      <c r="L3200"/>
      <c r="M3200"/>
      <c r="N3200" s="2">
        <v>41662</v>
      </c>
      <c r="O3200" s="21">
        <v>183.3699951171875</v>
      </c>
      <c r="P3200" s="21">
        <v>183.3999938964844</v>
      </c>
      <c r="Q3200" s="21">
        <v>181.82000732421875</v>
      </c>
      <c r="R3200" s="21">
        <v>182.78999328613281</v>
      </c>
      <c r="S3200">
        <v>132496900</v>
      </c>
      <c r="T3200" s="16">
        <f>(SP500_Data[[#This Row],[Close]]-R3201)/R3201</f>
        <v>-8.1932161726602747E-3</v>
      </c>
      <c r="U3200" s="21"/>
    </row>
    <row r="3201" spans="1:21" x14ac:dyDescent="0.25">
      <c r="A3201" s="2">
        <v>41661</v>
      </c>
      <c r="B3201" s="21">
        <v>36.259998321533203</v>
      </c>
      <c r="C3201" s="21">
        <v>36.319999694824219</v>
      </c>
      <c r="D3201" s="21">
        <v>35.75</v>
      </c>
      <c r="E3201" s="21">
        <v>35.930000305175781</v>
      </c>
      <c r="F3201" s="16">
        <f>(StockData[[#This Row],[Close]]-E3202)/E3202</f>
        <v>-6.6352744240829858E-3</v>
      </c>
      <c r="G3201" s="21">
        <v>21904300</v>
      </c>
      <c r="H3201" s="21">
        <f>IF(ISNUMBER(E3201),MAX($E$2:E3201),"")</f>
        <v>542.07000732421875</v>
      </c>
      <c r="I3201" s="21">
        <f>IF(AND(ISNUMBER(E3201),ISNUMBER(H3201)),E3201/H3201-1,"")</f>
        <v>-0.93371704794638155</v>
      </c>
      <c r="L3201"/>
      <c r="M3201"/>
      <c r="N3201" s="2">
        <v>41661</v>
      </c>
      <c r="O3201" s="21">
        <v>184.49000549316409</v>
      </c>
      <c r="P3201" s="21">
        <v>184.57000732421875</v>
      </c>
      <c r="Q3201" s="21">
        <v>183.91000366210935</v>
      </c>
      <c r="R3201" s="21">
        <v>184.30000305175781</v>
      </c>
      <c r="S3201">
        <v>61270900</v>
      </c>
      <c r="T3201" s="16">
        <f>(SP500_Data[[#This Row],[Close]]-R3202)/R3202</f>
        <v>6.5159290231822924E-4</v>
      </c>
      <c r="U3201" s="21"/>
    </row>
    <row r="3202" spans="1:21" x14ac:dyDescent="0.25">
      <c r="A3202" s="2">
        <v>41660</v>
      </c>
      <c r="B3202" s="21">
        <v>36.819999694824219</v>
      </c>
      <c r="C3202" s="21">
        <v>36.819999694824219</v>
      </c>
      <c r="D3202" s="21">
        <v>36.060001373291016</v>
      </c>
      <c r="E3202" s="21">
        <v>36.169998168945313</v>
      </c>
      <c r="F3202" s="16">
        <f>(StockData[[#This Row],[Close]]-E3203)/E3203</f>
        <v>-5.7724819407434297E-3</v>
      </c>
      <c r="G3202" s="21">
        <v>31567300</v>
      </c>
      <c r="H3202" s="21">
        <f>IF(ISNUMBER(E3202),MAX($E$2:E3202),"")</f>
        <v>542.07000732421875</v>
      </c>
      <c r="I3202" s="21">
        <f>IF(AND(ISNUMBER(E3202),ISNUMBER(H3202)),E3202/H3202-1,"")</f>
        <v>-0.93327430464657379</v>
      </c>
      <c r="L3202"/>
      <c r="M3202"/>
      <c r="N3202" s="2">
        <v>41660</v>
      </c>
      <c r="O3202" s="21">
        <v>184.69999694824219</v>
      </c>
      <c r="P3202" s="21">
        <v>184.77000427246097</v>
      </c>
      <c r="Q3202" s="21">
        <v>183.05000305175781</v>
      </c>
      <c r="R3202" s="21">
        <v>184.17999267578125</v>
      </c>
      <c r="S3202">
        <v>88621200</v>
      </c>
      <c r="T3202" s="16">
        <f>(SP500_Data[[#This Row],[Close]]-R3203)/R3203</f>
        <v>2.9404992808078349E-3</v>
      </c>
      <c r="U3202" s="21"/>
    </row>
    <row r="3203" spans="1:21" x14ac:dyDescent="0.25">
      <c r="A3203" s="2">
        <v>41656</v>
      </c>
      <c r="B3203" s="21">
        <v>36.830001831054688</v>
      </c>
      <c r="C3203" s="21">
        <v>36.830001831054688</v>
      </c>
      <c r="D3203" s="21">
        <v>36.150001525878906</v>
      </c>
      <c r="E3203" s="21">
        <v>36.380001068115234</v>
      </c>
      <c r="F3203" s="16">
        <f>(StockData[[#This Row],[Close]]-E3204)/E3204</f>
        <v>-1.3824839522125659E-2</v>
      </c>
      <c r="G3203" s="21">
        <v>46267500</v>
      </c>
      <c r="H3203" s="21">
        <f>IF(ISNUMBER(E3203),MAX($E$2:E3203),"")</f>
        <v>542.07000732421875</v>
      </c>
      <c r="I3203" s="21">
        <f>IF(AND(ISNUMBER(E3203),ISNUMBER(H3203)),E3203/H3203-1,"")</f>
        <v>-0.93288689546264469</v>
      </c>
      <c r="L3203"/>
      <c r="M3203"/>
      <c r="N3203" s="2">
        <v>41656</v>
      </c>
      <c r="O3203" s="21">
        <v>184.1000061035156</v>
      </c>
      <c r="P3203" s="21">
        <v>184.44999694824219</v>
      </c>
      <c r="Q3203" s="21">
        <v>183.32000732421875</v>
      </c>
      <c r="R3203" s="21">
        <v>183.63999938964844</v>
      </c>
      <c r="S3203">
        <v>107848700</v>
      </c>
      <c r="T3203" s="16">
        <f>(SP500_Data[[#This Row],[Close]]-R3204)/R3204</f>
        <v>-4.2294696184864179E-3</v>
      </c>
      <c r="U3203" s="21"/>
    </row>
    <row r="3204" spans="1:21" x14ac:dyDescent="0.25">
      <c r="A3204" s="2">
        <v>41655</v>
      </c>
      <c r="B3204" s="21">
        <v>36.689998626708984</v>
      </c>
      <c r="C3204" s="21">
        <v>37</v>
      </c>
      <c r="D3204" s="21">
        <v>36.310001373291016</v>
      </c>
      <c r="E3204" s="21">
        <v>36.889999389648438</v>
      </c>
      <c r="F3204" s="16">
        <f>(StockData[[#This Row],[Close]]-E3205)/E3205</f>
        <v>3.5364818838711045E-3</v>
      </c>
      <c r="G3204" s="21">
        <v>38018700</v>
      </c>
      <c r="H3204" s="21">
        <f>IF(ISNUMBER(E3204),MAX($E$2:E3204),"")</f>
        <v>542.07000732421875</v>
      </c>
      <c r="I3204" s="21">
        <f>IF(AND(ISNUMBER(E3204),ISNUMBER(H3204)),E3204/H3204-1,"")</f>
        <v>-0.93194606067259489</v>
      </c>
      <c r="L3204"/>
      <c r="M3204"/>
      <c r="N3204" s="2">
        <v>41655</v>
      </c>
      <c r="O3204" s="21">
        <v>184.27999877929688</v>
      </c>
      <c r="P3204" s="21">
        <v>184.66000366210935</v>
      </c>
      <c r="Q3204" s="21">
        <v>183.83000183105469</v>
      </c>
      <c r="R3204" s="21">
        <v>184.41999816894531</v>
      </c>
      <c r="S3204">
        <v>72290600</v>
      </c>
      <c r="T3204" s="16">
        <f>(SP500_Data[[#This Row],[Close]]-R3205)/R3205</f>
        <v>-1.2997156309126681E-3</v>
      </c>
      <c r="U3204" s="21"/>
    </row>
    <row r="3205" spans="1:21" x14ac:dyDescent="0.25">
      <c r="A3205" s="2">
        <v>41654</v>
      </c>
      <c r="B3205" s="21">
        <v>35.900001525878906</v>
      </c>
      <c r="C3205" s="21">
        <v>36.790000915527344</v>
      </c>
      <c r="D3205" s="21">
        <v>35.849998474121094</v>
      </c>
      <c r="E3205" s="21">
        <v>36.759998321533203</v>
      </c>
      <c r="F3205" s="16">
        <f>(StockData[[#This Row],[Close]]-E3206)/E3206</f>
        <v>2.7389591270846499E-2</v>
      </c>
      <c r="G3205" s="21">
        <v>44812600</v>
      </c>
      <c r="H3205" s="21">
        <f>IF(ISNUMBER(E3205),MAX($E$2:E3205),"")</f>
        <v>542.07000732421875</v>
      </c>
      <c r="I3205" s="21">
        <f>IF(AND(ISNUMBER(E3205),ISNUMBER(H3205)),E3205/H3205-1,"")</f>
        <v>-0.93218588406506953</v>
      </c>
      <c r="L3205"/>
      <c r="M3205"/>
      <c r="N3205" s="2">
        <v>41654</v>
      </c>
      <c r="O3205" s="21">
        <v>184.1000061035156</v>
      </c>
      <c r="P3205" s="21">
        <v>184.94000244140625</v>
      </c>
      <c r="Q3205" s="21">
        <v>183.71000671386719</v>
      </c>
      <c r="R3205" s="21">
        <v>184.66000366210935</v>
      </c>
      <c r="S3205">
        <v>98525800</v>
      </c>
      <c r="T3205" s="16">
        <f>(SP500_Data[[#This Row],[Close]]-R3206)/R3206</f>
        <v>5.3901317745612244E-3</v>
      </c>
      <c r="U3205" s="21"/>
    </row>
    <row r="3206" spans="1:21" x14ac:dyDescent="0.25">
      <c r="A3206" s="2">
        <v>41653</v>
      </c>
      <c r="B3206" s="21">
        <v>34.729999542236328</v>
      </c>
      <c r="C3206" s="21">
        <v>35.880001068115234</v>
      </c>
      <c r="D3206" s="21">
        <v>34.630001068115234</v>
      </c>
      <c r="E3206" s="21">
        <v>35.779998779296875</v>
      </c>
      <c r="F3206" s="16">
        <f>(StockData[[#This Row],[Close]]-E3207)/E3207</f>
        <v>2.2870190038012838E-2</v>
      </c>
      <c r="G3206" s="21">
        <v>41623300</v>
      </c>
      <c r="H3206" s="21">
        <f>IF(ISNUMBER(E3206),MAX($E$2:E3206),"")</f>
        <v>542.07000732421875</v>
      </c>
      <c r="I3206" s="21">
        <f>IF(AND(ISNUMBER(E3206),ISNUMBER(H3206)),E3206/H3206-1,"")</f>
        <v>-0.93399376778671983</v>
      </c>
      <c r="L3206"/>
      <c r="M3206"/>
      <c r="N3206" s="2">
        <v>41653</v>
      </c>
      <c r="O3206" s="21">
        <v>182.28999328613281</v>
      </c>
      <c r="P3206" s="21">
        <v>183.77000427246097</v>
      </c>
      <c r="Q3206" s="21">
        <v>181.94999694824219</v>
      </c>
      <c r="R3206" s="21">
        <v>183.66999816894531</v>
      </c>
      <c r="S3206">
        <v>105016100</v>
      </c>
      <c r="T3206" s="16">
        <f>(SP500_Data[[#This Row],[Close]]-R3207)/R3207</f>
        <v>1.0897659204873407E-2</v>
      </c>
      <c r="U3206" s="21"/>
    </row>
    <row r="3207" spans="1:21" x14ac:dyDescent="0.25">
      <c r="A3207" s="2">
        <v>41652</v>
      </c>
      <c r="B3207" s="21">
        <v>35.990001678466797</v>
      </c>
      <c r="C3207" s="21">
        <v>36.020000457763672</v>
      </c>
      <c r="D3207" s="21">
        <v>34.830001831054688</v>
      </c>
      <c r="E3207" s="21">
        <v>34.979999542236328</v>
      </c>
      <c r="F3207" s="16">
        <f>(StockData[[#This Row],[Close]]-E3208)/E3208</f>
        <v>-2.941180206336589E-2</v>
      </c>
      <c r="G3207" s="21">
        <v>45901900</v>
      </c>
      <c r="H3207" s="21">
        <f>IF(ISNUMBER(E3207),MAX($E$2:E3207),"")</f>
        <v>542.07000732421875</v>
      </c>
      <c r="I3207" s="21">
        <f>IF(AND(ISNUMBER(E3207),ISNUMBER(H3207)),E3207/H3207-1,"")</f>
        <v>-0.93546959051487544</v>
      </c>
      <c r="L3207"/>
      <c r="M3207"/>
      <c r="N3207" s="2">
        <v>41652</v>
      </c>
      <c r="O3207" s="21">
        <v>183.66999816894531</v>
      </c>
      <c r="P3207" s="21">
        <v>184.17999267578125</v>
      </c>
      <c r="Q3207" s="21">
        <v>181.33999633789065</v>
      </c>
      <c r="R3207" s="21">
        <v>181.69000244140625</v>
      </c>
      <c r="S3207">
        <v>149892000</v>
      </c>
      <c r="T3207" s="16">
        <f>(SP500_Data[[#This Row],[Close]]-R3208)/R3208</f>
        <v>-1.330507742132596E-2</v>
      </c>
      <c r="U3207" s="21"/>
    </row>
    <row r="3208" spans="1:21" x14ac:dyDescent="0.25">
      <c r="A3208" s="2">
        <v>41649</v>
      </c>
      <c r="B3208" s="21">
        <v>35.900001525878906</v>
      </c>
      <c r="C3208" s="21">
        <v>36.150001525878906</v>
      </c>
      <c r="D3208" s="21">
        <v>35.75</v>
      </c>
      <c r="E3208" s="21">
        <v>36.040000915527344</v>
      </c>
      <c r="F3208" s="16">
        <f>(StockData[[#This Row],[Close]]-E3209)/E3209</f>
        <v>1.4354127603506815E-2</v>
      </c>
      <c r="G3208" s="21">
        <v>40548800</v>
      </c>
      <c r="H3208" s="21">
        <f>IF(ISNUMBER(E3208),MAX($E$2:E3208),"")</f>
        <v>542.07000732421875</v>
      </c>
      <c r="I3208" s="21">
        <f>IF(AND(ISNUMBER(E3208),ISNUMBER(H3208)),E3208/H3208-1,"")</f>
        <v>-0.93351412100177056</v>
      </c>
      <c r="L3208"/>
      <c r="M3208"/>
      <c r="N3208" s="2">
        <v>41649</v>
      </c>
      <c r="O3208" s="21">
        <v>183.94999694824219</v>
      </c>
      <c r="P3208" s="21">
        <v>184.22000122070313</v>
      </c>
      <c r="Q3208" s="21">
        <v>183.00999450683591</v>
      </c>
      <c r="R3208" s="21">
        <v>184.13999938964844</v>
      </c>
      <c r="S3208">
        <v>102026400</v>
      </c>
      <c r="T3208" s="16">
        <f>(SP500_Data[[#This Row],[Close]]-R3209)/R3209</f>
        <v>2.722718371061944E-3</v>
      </c>
      <c r="U3208" s="21"/>
    </row>
    <row r="3209" spans="1:21" x14ac:dyDescent="0.25">
      <c r="A3209" s="2">
        <v>41648</v>
      </c>
      <c r="B3209" s="21">
        <v>35.880001068115234</v>
      </c>
      <c r="C3209" s="21">
        <v>35.909999847412109</v>
      </c>
      <c r="D3209" s="21">
        <v>35.400001525878906</v>
      </c>
      <c r="E3209" s="21">
        <v>35.529998779296875</v>
      </c>
      <c r="F3209" s="16">
        <f>(StockData[[#This Row],[Close]]-E3210)/E3210</f>
        <v>-6.4317548386972892E-3</v>
      </c>
      <c r="G3209" s="21">
        <v>36516300</v>
      </c>
      <c r="H3209" s="21">
        <f>IF(ISNUMBER(E3209),MAX($E$2:E3209),"")</f>
        <v>542.07000732421875</v>
      </c>
      <c r="I3209" s="21">
        <f>IF(AND(ISNUMBER(E3209),ISNUMBER(H3209)),E3209/H3209-1,"")</f>
        <v>-0.93445496282909835</v>
      </c>
      <c r="L3209"/>
      <c r="M3209"/>
      <c r="N3209" s="2">
        <v>41648</v>
      </c>
      <c r="O3209" s="21">
        <v>184.11000061035156</v>
      </c>
      <c r="P3209" s="21">
        <v>184.1300048828125</v>
      </c>
      <c r="Q3209" s="21">
        <v>182.80000305175781</v>
      </c>
      <c r="R3209" s="21">
        <v>183.63999938964844</v>
      </c>
      <c r="S3209">
        <v>90683400</v>
      </c>
      <c r="T3209" s="16">
        <f>(SP500_Data[[#This Row],[Close]]-R3210)/R3210</f>
        <v>6.5385306448294397E-4</v>
      </c>
      <c r="U3209" s="21"/>
    </row>
    <row r="3210" spans="1:21" x14ac:dyDescent="0.25">
      <c r="A3210" s="2">
        <v>41647</v>
      </c>
      <c r="B3210" s="21">
        <v>36</v>
      </c>
      <c r="C3210" s="21">
        <v>36.139999389648438</v>
      </c>
      <c r="D3210" s="21">
        <v>35.580001831054688</v>
      </c>
      <c r="E3210" s="21">
        <v>35.759998321533203</v>
      </c>
      <c r="F3210" s="16">
        <f>(StockData[[#This Row],[Close]]-E3211)/E3211</f>
        <v>-1.7852280379097724E-2</v>
      </c>
      <c r="G3210" s="21">
        <v>59971700</v>
      </c>
      <c r="H3210" s="21">
        <f>IF(ISNUMBER(E3210),MAX($E$2:E3210),"")</f>
        <v>542.07000732421875</v>
      </c>
      <c r="I3210" s="21">
        <f>IF(AND(ISNUMBER(E3210),ISNUMBER(H3210)),E3210/H3210-1,"")</f>
        <v>-0.93403066423458347</v>
      </c>
      <c r="L3210"/>
      <c r="M3210"/>
      <c r="N3210" s="2">
        <v>41647</v>
      </c>
      <c r="O3210" s="21">
        <v>183.44999694824219</v>
      </c>
      <c r="P3210" s="21">
        <v>183.83000183105469</v>
      </c>
      <c r="Q3210" s="21">
        <v>182.88999938964844</v>
      </c>
      <c r="R3210" s="21">
        <v>183.52000427246097</v>
      </c>
      <c r="S3210">
        <v>96582300</v>
      </c>
      <c r="T3210" s="16">
        <f>(SP500_Data[[#This Row],[Close]]-R3211)/R3211</f>
        <v>2.1805398873751361E-4</v>
      </c>
      <c r="U3210" s="21"/>
    </row>
    <row r="3211" spans="1:21" x14ac:dyDescent="0.25">
      <c r="A3211" s="2">
        <v>41646</v>
      </c>
      <c r="B3211" s="21">
        <v>36.330001831054688</v>
      </c>
      <c r="C3211" s="21">
        <v>36.490001678466797</v>
      </c>
      <c r="D3211" s="21">
        <v>36.209999084472656</v>
      </c>
      <c r="E3211" s="21">
        <v>36.409999847412109</v>
      </c>
      <c r="F3211" s="16">
        <f>(StockData[[#This Row],[Close]]-E3212)/E3212</f>
        <v>7.7497584007539437E-3</v>
      </c>
      <c r="G3211" s="21">
        <v>35802800</v>
      </c>
      <c r="H3211" s="21">
        <f>IF(ISNUMBER(E3211),MAX($E$2:E3211),"")</f>
        <v>542.07000732421875</v>
      </c>
      <c r="I3211" s="21">
        <f>IF(AND(ISNUMBER(E3211),ISNUMBER(H3211)),E3211/H3211-1,"")</f>
        <v>-0.93283155430948828</v>
      </c>
      <c r="L3211"/>
      <c r="M3211"/>
      <c r="N3211" s="2">
        <v>41646</v>
      </c>
      <c r="O3211" s="21">
        <v>183.08999633789065</v>
      </c>
      <c r="P3211" s="21">
        <v>183.78999328613281</v>
      </c>
      <c r="Q3211" s="21">
        <v>182.94999694824219</v>
      </c>
      <c r="R3211" s="21">
        <v>183.47999572753903</v>
      </c>
      <c r="S3211">
        <v>86144200</v>
      </c>
      <c r="T3211" s="16">
        <f>(SP500_Data[[#This Row],[Close]]-R3212)/R3212</f>
        <v>6.1416709444993044E-3</v>
      </c>
      <c r="U3211" s="21"/>
    </row>
    <row r="3212" spans="1:21" x14ac:dyDescent="0.25">
      <c r="A3212" s="2">
        <v>41645</v>
      </c>
      <c r="B3212" s="21">
        <v>36.849998474121094</v>
      </c>
      <c r="C3212" s="21">
        <v>36.889999389648438</v>
      </c>
      <c r="D3212" s="21">
        <v>36.110000610351563</v>
      </c>
      <c r="E3212" s="21">
        <v>36.130001068115234</v>
      </c>
      <c r="F3212" s="16">
        <f>(StockData[[#This Row],[Close]]-E3213)/E3213</f>
        <v>-2.1132451436505856E-2</v>
      </c>
      <c r="G3212" s="21">
        <v>43603700</v>
      </c>
      <c r="H3212" s="21">
        <f>IF(ISNUMBER(E3212),MAX($E$2:E3212),"")</f>
        <v>542.07000732421875</v>
      </c>
      <c r="I3212" s="21">
        <f>IF(AND(ISNUMBER(E3212),ISNUMBER(H3212)),E3212/H3212-1,"")</f>
        <v>-0.93334809050502321</v>
      </c>
      <c r="L3212"/>
      <c r="M3212"/>
      <c r="N3212" s="2">
        <v>41645</v>
      </c>
      <c r="O3212" s="21">
        <v>183.49000549316409</v>
      </c>
      <c r="P3212" s="21">
        <v>183.55999755859375</v>
      </c>
      <c r="Q3212" s="21">
        <v>182.08000183105469</v>
      </c>
      <c r="R3212" s="21">
        <v>182.36000061035156</v>
      </c>
      <c r="S3212">
        <v>108028200</v>
      </c>
      <c r="T3212" s="16">
        <f>(SP500_Data[[#This Row],[Close]]-R3213)/R3213</f>
        <v>-2.8979101157286836E-3</v>
      </c>
      <c r="U3212" s="21"/>
    </row>
    <row r="3213" spans="1:21" x14ac:dyDescent="0.25">
      <c r="A3213" s="2">
        <v>41642</v>
      </c>
      <c r="B3213" s="21">
        <v>37.200000762939453</v>
      </c>
      <c r="C3213" s="21">
        <v>37.220001220703125</v>
      </c>
      <c r="D3213" s="21">
        <v>36.599998474121094</v>
      </c>
      <c r="E3213" s="21">
        <v>36.909999847412109</v>
      </c>
      <c r="F3213" s="16">
        <f>(StockData[[#This Row],[Close]]-E3214)/E3214</f>
        <v>-6.7276641826307885E-3</v>
      </c>
      <c r="G3213" s="21">
        <v>31134800</v>
      </c>
      <c r="H3213" s="21">
        <f>IF(ISNUMBER(E3213),MAX($E$2:E3213),"")</f>
        <v>542.07000732421875</v>
      </c>
      <c r="I3213" s="21">
        <f>IF(AND(ISNUMBER(E3213),ISNUMBER(H3213)),E3213/H3213-1,"")</f>
        <v>-0.93190916422473125</v>
      </c>
      <c r="L3213"/>
      <c r="M3213"/>
      <c r="N3213" s="2">
        <v>41642</v>
      </c>
      <c r="O3213" s="21">
        <v>183.22999572753903</v>
      </c>
      <c r="P3213" s="21">
        <v>183.6000061035156</v>
      </c>
      <c r="Q3213" s="21">
        <v>182.6300048828125</v>
      </c>
      <c r="R3213" s="21">
        <v>182.88999938964844</v>
      </c>
      <c r="S3213">
        <v>81390600</v>
      </c>
      <c r="T3213" s="16">
        <f>(SP500_Data[[#This Row],[Close]]-R3214)/R3214</f>
        <v>-1.6399945111068753E-4</v>
      </c>
      <c r="U3213" s="21"/>
    </row>
    <row r="3214" spans="1:21" x14ac:dyDescent="0.25">
      <c r="A3214" s="2">
        <v>41641</v>
      </c>
      <c r="B3214" s="21">
        <v>37.349998474121094</v>
      </c>
      <c r="C3214" s="21">
        <v>37.400001525878906</v>
      </c>
      <c r="D3214" s="21">
        <v>37.099998474121094</v>
      </c>
      <c r="E3214" s="21">
        <v>37.159999847412109</v>
      </c>
      <c r="F3214" s="16">
        <f>(StockData[[#This Row],[Close]]-E3215)/E3215</f>
        <v>-6.6827051863057978E-3</v>
      </c>
      <c r="G3214" s="21">
        <v>30632200</v>
      </c>
      <c r="H3214" s="21">
        <f>IF(ISNUMBER(E3214),MAX($E$2:E3214),"")</f>
        <v>542.07000732421875</v>
      </c>
      <c r="I3214" s="21">
        <f>IF(AND(ISNUMBER(E3214),ISNUMBER(H3214)),E3214/H3214-1,"")</f>
        <v>-0.93144796918235273</v>
      </c>
      <c r="L3214"/>
      <c r="M3214"/>
      <c r="N3214" s="2">
        <v>41641</v>
      </c>
      <c r="O3214" s="21">
        <v>183.97999572753903</v>
      </c>
      <c r="P3214" s="21">
        <v>184.07000732421875</v>
      </c>
      <c r="Q3214" s="21">
        <v>182.47999572753903</v>
      </c>
      <c r="R3214" s="21">
        <v>182.91999816894531</v>
      </c>
      <c r="S3214">
        <v>119636900</v>
      </c>
      <c r="T3214" s="16">
        <f>(SP500_Data[[#This Row],[Close]]-R3215)/R3215</f>
        <v>-9.5836496240367941E-3</v>
      </c>
      <c r="U3214" s="21"/>
    </row>
    <row r="3215" spans="1:21" x14ac:dyDescent="0.25">
      <c r="A3215" s="2">
        <v>41639</v>
      </c>
      <c r="B3215" s="21">
        <v>37.400001525878906</v>
      </c>
      <c r="C3215" s="21">
        <v>37.580001831054688</v>
      </c>
      <c r="D3215" s="21">
        <v>37.220001220703125</v>
      </c>
      <c r="E3215" s="21">
        <v>37.409999847412109</v>
      </c>
      <c r="F3215" s="16">
        <f>(StockData[[#This Row],[Close]]-E3216)/E3216</f>
        <v>3.217992194652877E-3</v>
      </c>
      <c r="G3215" s="21">
        <v>17503500</v>
      </c>
      <c r="H3215" s="21">
        <f>IF(ISNUMBER(E3215),MAX($E$2:E3215),"")</f>
        <v>542.07000732421875</v>
      </c>
      <c r="I3215" s="21">
        <f>IF(AND(ISNUMBER(E3215),ISNUMBER(H3215)),E3215/H3215-1,"")</f>
        <v>-0.93098677413997422</v>
      </c>
      <c r="L3215"/>
      <c r="M3215"/>
      <c r="N3215" s="2">
        <v>41639</v>
      </c>
      <c r="O3215" s="21">
        <v>184.07000732421875</v>
      </c>
      <c r="P3215" s="21">
        <v>184.69000244140625</v>
      </c>
      <c r="Q3215" s="21">
        <v>183.92999267578125</v>
      </c>
      <c r="R3215" s="21">
        <v>184.69000244140625</v>
      </c>
      <c r="S3215">
        <v>86119900</v>
      </c>
      <c r="T3215" s="16">
        <f>(SP500_Data[[#This Row],[Close]]-R3216)/R3216</f>
        <v>4.7328641199160474E-3</v>
      </c>
      <c r="U3215" s="21"/>
    </row>
    <row r="3216" spans="1:21" x14ac:dyDescent="0.25">
      <c r="A3216" s="2">
        <v>41638</v>
      </c>
      <c r="B3216" s="21">
        <v>37.220001220703125</v>
      </c>
      <c r="C3216" s="21">
        <v>37.380001068115234</v>
      </c>
      <c r="D3216" s="21">
        <v>36.900001525878906</v>
      </c>
      <c r="E3216" s="21">
        <v>37.290000915527344</v>
      </c>
      <c r="F3216" s="16">
        <f>(StockData[[#This Row],[Close]]-E3217)/E3217</f>
        <v>0</v>
      </c>
      <c r="G3216" s="21">
        <v>16290500</v>
      </c>
      <c r="H3216" s="21">
        <f>IF(ISNUMBER(E3216),MAX($E$2:E3216),"")</f>
        <v>542.07000732421875</v>
      </c>
      <c r="I3216" s="21">
        <f>IF(AND(ISNUMBER(E3216),ISNUMBER(H3216)),E3216/H3216-1,"")</f>
        <v>-0.93120814578987809</v>
      </c>
      <c r="L3216"/>
      <c r="M3216"/>
      <c r="N3216" s="2">
        <v>41638</v>
      </c>
      <c r="O3216" s="21">
        <v>183.8699951171875</v>
      </c>
      <c r="P3216" s="21">
        <v>184.02000427246097</v>
      </c>
      <c r="Q3216" s="21">
        <v>183.58000183105469</v>
      </c>
      <c r="R3216" s="21">
        <v>183.82000732421875</v>
      </c>
      <c r="S3216">
        <v>56857000</v>
      </c>
      <c r="T3216" s="16">
        <f>(SP500_Data[[#This Row],[Close]]-R3217)/R3217</f>
        <v>-1.6316985749761657E-4</v>
      </c>
      <c r="U3216" s="21"/>
    </row>
    <row r="3217" spans="1:21" x14ac:dyDescent="0.25">
      <c r="A3217" s="2">
        <v>41635</v>
      </c>
      <c r="B3217" s="21">
        <v>37.580001831054688</v>
      </c>
      <c r="C3217" s="21">
        <v>37.619998931884766</v>
      </c>
      <c r="D3217" s="21">
        <v>37.169998168945313</v>
      </c>
      <c r="E3217" s="21">
        <v>37.290000915527344</v>
      </c>
      <c r="F3217" s="16">
        <f>(StockData[[#This Row],[Close]]-E3218)/E3218</f>
        <v>-4.0063492703932713E-3</v>
      </c>
      <c r="G3217" s="21">
        <v>14563000</v>
      </c>
      <c r="H3217" s="21">
        <f>IF(ISNUMBER(E3217),MAX($E$2:E3217),"")</f>
        <v>542.07000732421875</v>
      </c>
      <c r="I3217" s="21">
        <f>IF(AND(ISNUMBER(E3217),ISNUMBER(H3217)),E3217/H3217-1,"")</f>
        <v>-0.93120814578987809</v>
      </c>
      <c r="L3217"/>
      <c r="M3217"/>
      <c r="N3217" s="2">
        <v>41635</v>
      </c>
      <c r="O3217" s="21">
        <v>184.1000061035156</v>
      </c>
      <c r="P3217" s="21">
        <v>184.17999267578125</v>
      </c>
      <c r="Q3217" s="21">
        <v>183.66000366210935</v>
      </c>
      <c r="R3217" s="21">
        <v>183.8500061035156</v>
      </c>
      <c r="S3217">
        <v>61814000</v>
      </c>
      <c r="T3217" s="16">
        <f>(SP500_Data[[#This Row],[Close]]-R3218)/R3218</f>
        <v>-5.4359332115672893E-5</v>
      </c>
      <c r="U3217" s="21"/>
    </row>
    <row r="3218" spans="1:21" x14ac:dyDescent="0.25">
      <c r="A3218" s="2">
        <v>41634</v>
      </c>
      <c r="B3218" s="21">
        <v>37.200000762939453</v>
      </c>
      <c r="C3218" s="21">
        <v>37.490001678466797</v>
      </c>
      <c r="D3218" s="21">
        <v>37.169998168945313</v>
      </c>
      <c r="E3218" s="21">
        <v>37.439998626708984</v>
      </c>
      <c r="F3218" s="16">
        <f>(StockData[[#This Row],[Close]]-E3219)/E3219</f>
        <v>9.7086509675627288E-3</v>
      </c>
      <c r="G3218" s="21">
        <v>17612800</v>
      </c>
      <c r="H3218" s="21">
        <f>IF(ISNUMBER(E3218),MAX($E$2:E3218),"")</f>
        <v>542.07000732421875</v>
      </c>
      <c r="I3218" s="21">
        <f>IF(AND(ISNUMBER(E3218),ISNUMBER(H3218)),E3218/H3218-1,"")</f>
        <v>-0.9309314329868178</v>
      </c>
      <c r="L3218"/>
      <c r="M3218"/>
      <c r="N3218" s="2">
        <v>41634</v>
      </c>
      <c r="O3218" s="21">
        <v>183.33999633789065</v>
      </c>
      <c r="P3218" s="21">
        <v>183.96000671386719</v>
      </c>
      <c r="Q3218" s="21">
        <v>183.32000732421875</v>
      </c>
      <c r="R3218" s="21">
        <v>183.86000061035156</v>
      </c>
      <c r="S3218">
        <v>63365000</v>
      </c>
      <c r="T3218" s="16">
        <f>(SP500_Data[[#This Row],[Close]]-R3219)/R3219</f>
        <v>5.0839554573132587E-3</v>
      </c>
      <c r="U3218" s="21"/>
    </row>
    <row r="3219" spans="1:21" x14ac:dyDescent="0.25">
      <c r="A3219" s="2">
        <v>41632</v>
      </c>
      <c r="B3219" s="21">
        <v>36.720001220703125</v>
      </c>
      <c r="C3219" s="21">
        <v>37.169998168945313</v>
      </c>
      <c r="D3219" s="21">
        <v>36.639999389648438</v>
      </c>
      <c r="E3219" s="21">
        <v>37.080001831054688</v>
      </c>
      <c r="F3219" s="16">
        <f>(StockData[[#This Row],[Close]]-E3220)/E3220</f>
        <v>1.2561521370482638E-2</v>
      </c>
      <c r="G3219" s="21">
        <v>14243000</v>
      </c>
      <c r="H3219" s="21">
        <f>IF(ISNUMBER(E3219),MAX($E$2:E3219),"")</f>
        <v>542.07000732421875</v>
      </c>
      <c r="I3219" s="21">
        <f>IF(AND(ISNUMBER(E3219),ISNUMBER(H3219)),E3219/H3219-1,"")</f>
        <v>-0.93159554793652943</v>
      </c>
      <c r="L3219"/>
      <c r="M3219"/>
      <c r="N3219" s="2">
        <v>41632</v>
      </c>
      <c r="O3219" s="21">
        <v>182.53999328613281</v>
      </c>
      <c r="P3219" s="21">
        <v>183.00999450683591</v>
      </c>
      <c r="Q3219" s="21">
        <v>182.52999877929688</v>
      </c>
      <c r="R3219" s="21">
        <v>182.92999267578125</v>
      </c>
      <c r="S3219">
        <v>45368800</v>
      </c>
      <c r="T3219" s="16">
        <f>(SP500_Data[[#This Row],[Close]]-R3220)/R3220</f>
        <v>2.1913871646272293E-3</v>
      </c>
      <c r="U3219" s="21"/>
    </row>
    <row r="3220" spans="1:21" x14ac:dyDescent="0.25">
      <c r="A3220" s="2">
        <v>41631</v>
      </c>
      <c r="B3220" s="21">
        <v>36.810001373291016</v>
      </c>
      <c r="C3220" s="21">
        <v>36.889999389648438</v>
      </c>
      <c r="D3220" s="21">
        <v>36.549999237060547</v>
      </c>
      <c r="E3220" s="21">
        <v>36.619998931884766</v>
      </c>
      <c r="F3220" s="16">
        <f>(StockData[[#This Row],[Close]]-E3221)/E3221</f>
        <v>-4.8913127420531716E-3</v>
      </c>
      <c r="G3220" s="21">
        <v>25128700</v>
      </c>
      <c r="H3220" s="21">
        <f>IF(ISNUMBER(E3220),MAX($E$2:E3220),"")</f>
        <v>542.07000732421875</v>
      </c>
      <c r="I3220" s="21">
        <f>IF(AND(ISNUMBER(E3220),ISNUMBER(H3220)),E3220/H3220-1,"")</f>
        <v>-0.93244415216283694</v>
      </c>
      <c r="L3220"/>
      <c r="M3220"/>
      <c r="N3220" s="2">
        <v>41631</v>
      </c>
      <c r="O3220" s="21">
        <v>182.44999694824219</v>
      </c>
      <c r="P3220" s="21">
        <v>182.63999938964844</v>
      </c>
      <c r="Q3220" s="21">
        <v>182.07000732421875</v>
      </c>
      <c r="R3220" s="21">
        <v>182.52999877929688</v>
      </c>
      <c r="S3220">
        <v>85598000</v>
      </c>
      <c r="T3220" s="16">
        <f>(SP500_Data[[#This Row],[Close]]-R3221)/R3221</f>
        <v>5.3425932680467372E-3</v>
      </c>
      <c r="U3220" s="21"/>
    </row>
    <row r="3221" spans="1:21" x14ac:dyDescent="0.25">
      <c r="A3221" s="2">
        <v>41628</v>
      </c>
      <c r="B3221" s="21">
        <v>36.200000762939453</v>
      </c>
      <c r="C3221" s="21">
        <v>36.930000305175781</v>
      </c>
      <c r="D3221" s="21">
        <v>36.189998626708984</v>
      </c>
      <c r="E3221" s="21">
        <v>36.799999237060547</v>
      </c>
      <c r="F3221" s="16">
        <f>(StockData[[#This Row],[Close]]-E3222)/E3222</f>
        <v>1.5172392746497844E-2</v>
      </c>
      <c r="G3221" s="21">
        <v>62649100</v>
      </c>
      <c r="H3221" s="21">
        <f>IF(ISNUMBER(E3221),MAX($E$2:E3221),"")</f>
        <v>542.07000732421875</v>
      </c>
      <c r="I3221" s="21">
        <f>IF(AND(ISNUMBER(E3221),ISNUMBER(H3221)),E3221/H3221-1,"")</f>
        <v>-0.93211209116934224</v>
      </c>
      <c r="L3221"/>
      <c r="M3221"/>
      <c r="N3221" s="2">
        <v>41628</v>
      </c>
      <c r="O3221" s="21">
        <v>180.69000244140625</v>
      </c>
      <c r="P3221" s="21">
        <v>181.99000549316409</v>
      </c>
      <c r="Q3221" s="21">
        <v>180.57000732421875</v>
      </c>
      <c r="R3221" s="21">
        <v>181.55999755859375</v>
      </c>
      <c r="S3221">
        <v>197087000</v>
      </c>
      <c r="T3221" s="16">
        <f>(SP500_Data[[#This Row],[Close]]-R3222)/R3222</f>
        <v>3.8565245088548617E-4</v>
      </c>
      <c r="U3221" s="21"/>
    </row>
    <row r="3222" spans="1:21" x14ac:dyDescent="0.25">
      <c r="A3222" s="2">
        <v>41627</v>
      </c>
      <c r="B3222" s="21">
        <v>36.509998321533203</v>
      </c>
      <c r="C3222" s="21">
        <v>36.549999237060547</v>
      </c>
      <c r="D3222" s="21">
        <v>36.080001831054688</v>
      </c>
      <c r="E3222" s="21">
        <v>36.25</v>
      </c>
      <c r="F3222" s="16">
        <f>(StockData[[#This Row],[Close]]-E3223)/E3223</f>
        <v>-9.0213727319863497E-3</v>
      </c>
      <c r="G3222" s="21">
        <v>34160100</v>
      </c>
      <c r="H3222" s="21">
        <f>IF(ISNUMBER(E3222),MAX($E$2:E3222),"")</f>
        <v>542.07000732421875</v>
      </c>
      <c r="I3222" s="21">
        <f>IF(AND(ISNUMBER(E3222),ISNUMBER(H3222)),E3222/H3222-1,"")</f>
        <v>-0.93312671885511933</v>
      </c>
      <c r="L3222"/>
      <c r="M3222"/>
      <c r="N3222" s="2">
        <v>41627</v>
      </c>
      <c r="O3222" s="21">
        <v>181.17999267578125</v>
      </c>
      <c r="P3222" s="21">
        <v>181.69999694824219</v>
      </c>
      <c r="Q3222" s="21">
        <v>180.71000671386719</v>
      </c>
      <c r="R3222" s="21">
        <v>181.49000549316409</v>
      </c>
      <c r="S3222">
        <v>136531200</v>
      </c>
      <c r="T3222" s="16">
        <f>(SP500_Data[[#This Row],[Close]]-R3223)/R3223</f>
        <v>-1.1557042300771932E-3</v>
      </c>
      <c r="U3222" s="21"/>
    </row>
    <row r="3223" spans="1:21" x14ac:dyDescent="0.25">
      <c r="A3223" s="2">
        <v>41626</v>
      </c>
      <c r="B3223" s="21">
        <v>36.360000610351563</v>
      </c>
      <c r="C3223" s="21">
        <v>36.599998474121094</v>
      </c>
      <c r="D3223" s="21">
        <v>35.529998779296875</v>
      </c>
      <c r="E3223" s="21">
        <v>36.580001831054688</v>
      </c>
      <c r="F3223" s="16">
        <f>(StockData[[#This Row],[Close]]-E3224)/E3224</f>
        <v>1.6429729610876859E-3</v>
      </c>
      <c r="G3223" s="21">
        <v>63192100</v>
      </c>
      <c r="H3223" s="21">
        <f>IF(ISNUMBER(E3223),MAX($E$2:E3223),"")</f>
        <v>542.07000732421875</v>
      </c>
      <c r="I3223" s="21">
        <f>IF(AND(ISNUMBER(E3223),ISNUMBER(H3223)),E3223/H3223-1,"")</f>
        <v>-0.93251793802128635</v>
      </c>
      <c r="L3223"/>
      <c r="M3223"/>
      <c r="N3223" s="2">
        <v>41626</v>
      </c>
      <c r="O3223" s="21">
        <v>178.91999816894531</v>
      </c>
      <c r="P3223" s="21">
        <v>181.72999572753903</v>
      </c>
      <c r="Q3223" s="21">
        <v>177.32000732421875</v>
      </c>
      <c r="R3223" s="21">
        <v>181.69999694824219</v>
      </c>
      <c r="S3223">
        <v>234906000</v>
      </c>
      <c r="T3223" s="16">
        <f>(SP500_Data[[#This Row],[Close]]-R3224)/R3224</f>
        <v>1.7072505770837493E-2</v>
      </c>
      <c r="U3223" s="21"/>
    </row>
    <row r="3224" spans="1:21" x14ac:dyDescent="0.25">
      <c r="A3224" s="2">
        <v>41625</v>
      </c>
      <c r="B3224" s="21">
        <v>36.939998626708984</v>
      </c>
      <c r="C3224" s="21">
        <v>37.110000610351563</v>
      </c>
      <c r="D3224" s="21">
        <v>36.330001831054688</v>
      </c>
      <c r="E3224" s="21">
        <v>36.520000457763672</v>
      </c>
      <c r="F3224" s="16">
        <f>(StockData[[#This Row],[Close]]-E3225)/E3225</f>
        <v>-1.0029789590850186E-2</v>
      </c>
      <c r="G3224" s="21">
        <v>45687700</v>
      </c>
      <c r="H3224" s="21">
        <f>IF(ISNUMBER(E3224),MAX($E$2:E3224),"")</f>
        <v>542.07000732421875</v>
      </c>
      <c r="I3224" s="21">
        <f>IF(AND(ISNUMBER(E3224),ISNUMBER(H3224)),E3224/H3224-1,"")</f>
        <v>-0.93262862736487717</v>
      </c>
      <c r="L3224"/>
      <c r="M3224"/>
      <c r="N3224" s="2">
        <v>41625</v>
      </c>
      <c r="O3224" s="21">
        <v>179.3800048828125</v>
      </c>
      <c r="P3224" s="21">
        <v>179.41000366210938</v>
      </c>
      <c r="Q3224" s="21">
        <v>178.25</v>
      </c>
      <c r="R3224" s="21">
        <v>178.64999389648438</v>
      </c>
      <c r="S3224">
        <v>89886000</v>
      </c>
      <c r="T3224" s="16">
        <f>(SP500_Data[[#This Row],[Close]]-R3225)/R3225</f>
        <v>-3.1804894561785323E-3</v>
      </c>
      <c r="U3224" s="21"/>
    </row>
    <row r="3225" spans="1:21" x14ac:dyDescent="0.25">
      <c r="A3225" s="2">
        <v>41624</v>
      </c>
      <c r="B3225" s="21">
        <v>36.729999542236328</v>
      </c>
      <c r="C3225" s="21">
        <v>37</v>
      </c>
      <c r="D3225" s="21">
        <v>36.540000915527344</v>
      </c>
      <c r="E3225" s="21">
        <v>36.889999389648438</v>
      </c>
      <c r="F3225" s="16">
        <f>(StockData[[#This Row],[Close]]-E3226)/E3226</f>
        <v>5.4510975858652619E-3</v>
      </c>
      <c r="G3225" s="21">
        <v>31734200</v>
      </c>
      <c r="H3225" s="21">
        <f>IF(ISNUMBER(E3225),MAX($E$2:E3225),"")</f>
        <v>542.07000732421875</v>
      </c>
      <c r="I3225" s="21">
        <f>IF(AND(ISNUMBER(E3225),ISNUMBER(H3225)),E3225/H3225-1,"")</f>
        <v>-0.93194606067259489</v>
      </c>
      <c r="L3225"/>
      <c r="M3225"/>
      <c r="N3225" s="2">
        <v>41624</v>
      </c>
      <c r="O3225" s="21">
        <v>178.94999694824219</v>
      </c>
      <c r="P3225" s="21">
        <v>179.80999755859375</v>
      </c>
      <c r="Q3225" s="21">
        <v>178.89999389648438</v>
      </c>
      <c r="R3225" s="21">
        <v>179.22000122070313</v>
      </c>
      <c r="S3225">
        <v>96195000</v>
      </c>
      <c r="T3225" s="16">
        <f>(SP500_Data[[#This Row],[Close]]-R3226)/R3226</f>
        <v>6.2321071615731071E-3</v>
      </c>
      <c r="U3225" s="21"/>
    </row>
    <row r="3226" spans="1:21" x14ac:dyDescent="0.25">
      <c r="A3226" s="2">
        <v>41621</v>
      </c>
      <c r="B3226" s="21">
        <v>37.419998168945313</v>
      </c>
      <c r="C3226" s="21">
        <v>37.450000762939453</v>
      </c>
      <c r="D3226" s="21">
        <v>36.619998931884766</v>
      </c>
      <c r="E3226" s="21">
        <v>36.689998626708984</v>
      </c>
      <c r="F3226" s="16">
        <f>(StockData[[#This Row],[Close]]-E3227)/E3227</f>
        <v>-1.4239725325407401E-2</v>
      </c>
      <c r="G3226" s="21">
        <v>40066100</v>
      </c>
      <c r="H3226" s="21">
        <f>IF(ISNUMBER(E3226),MAX($E$2:E3226),"")</f>
        <v>542.07000732421875</v>
      </c>
      <c r="I3226" s="21">
        <f>IF(AND(ISNUMBER(E3226),ISNUMBER(H3226)),E3226/H3226-1,"")</f>
        <v>-0.93231501811395323</v>
      </c>
      <c r="L3226"/>
      <c r="M3226"/>
      <c r="N3226" s="2">
        <v>41621</v>
      </c>
      <c r="O3226" s="21">
        <v>178.5</v>
      </c>
      <c r="P3226" s="21">
        <v>178.66000366210938</v>
      </c>
      <c r="Q3226" s="21">
        <v>177.77000427246094</v>
      </c>
      <c r="R3226" s="21">
        <v>178.11000061035156</v>
      </c>
      <c r="S3226">
        <v>107808000</v>
      </c>
      <c r="T3226" s="16">
        <f>(SP500_Data[[#This Row],[Close]]-R3227)/R3227</f>
        <v>-1.1230153209785087E-4</v>
      </c>
      <c r="U3226" s="21"/>
    </row>
    <row r="3227" spans="1:21" x14ac:dyDescent="0.25">
      <c r="A3227" s="2">
        <v>41620</v>
      </c>
      <c r="B3227" s="21">
        <v>37.639999389648438</v>
      </c>
      <c r="C3227" s="21">
        <v>37.639999389648438</v>
      </c>
      <c r="D3227" s="21">
        <v>37.180000305175781</v>
      </c>
      <c r="E3227" s="21">
        <v>37.220001220703125</v>
      </c>
      <c r="F3227" s="16">
        <f>(StockData[[#This Row],[Close]]-E3228)/E3228</f>
        <v>-1.0369566161110252E-2</v>
      </c>
      <c r="G3227" s="21">
        <v>36012800</v>
      </c>
      <c r="H3227" s="21">
        <f>IF(ISNUMBER(E3227),MAX($E$2:E3227),"")</f>
        <v>542.07000732421875</v>
      </c>
      <c r="I3227" s="21">
        <f>IF(AND(ISNUMBER(E3227),ISNUMBER(H3227)),E3227/H3227-1,"")</f>
        <v>-0.93133727983876191</v>
      </c>
      <c r="L3227"/>
      <c r="M3227"/>
      <c r="N3227" s="2">
        <v>41620</v>
      </c>
      <c r="O3227" s="21">
        <v>178.63999938964844</v>
      </c>
      <c r="P3227" s="21">
        <v>178.86000061035156</v>
      </c>
      <c r="Q3227" s="21">
        <v>177.75999450683594</v>
      </c>
      <c r="R3227" s="21">
        <v>178.1300048828125</v>
      </c>
      <c r="S3227">
        <v>115565000</v>
      </c>
      <c r="T3227" s="16">
        <f>(SP500_Data[[#This Row],[Close]]-R3228)/R3228</f>
        <v>-3.3012328438943583E-3</v>
      </c>
      <c r="U3227" s="21"/>
    </row>
    <row r="3228" spans="1:21" x14ac:dyDescent="0.25">
      <c r="A3228" s="2">
        <v>41619</v>
      </c>
      <c r="B3228" s="21">
        <v>38.060001373291016</v>
      </c>
      <c r="C3228" s="21">
        <v>38.299999237060547</v>
      </c>
      <c r="D3228" s="21">
        <v>37.389999389648438</v>
      </c>
      <c r="E3228" s="21">
        <v>37.610000610351563</v>
      </c>
      <c r="F3228" s="16">
        <f>(StockData[[#This Row],[Close]]-E3229)/E3229</f>
        <v>-1.3119915822415085E-2</v>
      </c>
      <c r="G3228" s="21">
        <v>39853400</v>
      </c>
      <c r="H3228" s="21">
        <f>IF(ISNUMBER(E3228),MAX($E$2:E3228),"")</f>
        <v>542.07000732421875</v>
      </c>
      <c r="I3228" s="21">
        <f>IF(AND(ISNUMBER(E3228),ISNUMBER(H3228)),E3228/H3228-1,"")</f>
        <v>-0.93061781669861587</v>
      </c>
      <c r="L3228"/>
      <c r="M3228"/>
      <c r="N3228" s="2">
        <v>41619</v>
      </c>
      <c r="O3228" s="21">
        <v>180.82000732421875</v>
      </c>
      <c r="P3228" s="21">
        <v>180.8500061035156</v>
      </c>
      <c r="Q3228" s="21">
        <v>178.5</v>
      </c>
      <c r="R3228" s="21">
        <v>178.72000122070313</v>
      </c>
      <c r="S3228">
        <v>130591000</v>
      </c>
      <c r="T3228" s="16">
        <f>(SP500_Data[[#This Row],[Close]]-R3229)/R3229</f>
        <v>-1.1230975265819503E-2</v>
      </c>
      <c r="U3228" s="21"/>
    </row>
    <row r="3229" spans="1:21" x14ac:dyDescent="0.25">
      <c r="A3229" s="2">
        <v>41618</v>
      </c>
      <c r="B3229" s="21">
        <v>38.610000610351563</v>
      </c>
      <c r="C3229" s="21">
        <v>38.900001525878906</v>
      </c>
      <c r="D3229" s="21">
        <v>38.020000457763672</v>
      </c>
      <c r="E3229" s="21">
        <v>38.110000610351563</v>
      </c>
      <c r="F3229" s="16">
        <f>(StockData[[#This Row],[Close]]-E3230)/E3230</f>
        <v>-1.549983178278516E-2</v>
      </c>
      <c r="G3229" s="21">
        <v>37828600</v>
      </c>
      <c r="H3229" s="21">
        <f>IF(ISNUMBER(E3229),MAX($E$2:E3229),"")</f>
        <v>542.07000732421875</v>
      </c>
      <c r="I3229" s="21">
        <f>IF(AND(ISNUMBER(E3229),ISNUMBER(H3229)),E3229/H3229-1,"")</f>
        <v>-0.92969542661385896</v>
      </c>
      <c r="L3229"/>
      <c r="M3229"/>
      <c r="N3229" s="2">
        <v>41618</v>
      </c>
      <c r="O3229" s="21">
        <v>180.97999572753903</v>
      </c>
      <c r="P3229" s="21">
        <v>181.36000061035156</v>
      </c>
      <c r="Q3229" s="21">
        <v>180.63999938964844</v>
      </c>
      <c r="R3229" s="21">
        <v>180.75</v>
      </c>
      <c r="S3229">
        <v>80976000</v>
      </c>
      <c r="T3229" s="16">
        <f>(SP500_Data[[#This Row],[Close]]-R3230)/R3230</f>
        <v>-3.5832079291872598E-3</v>
      </c>
      <c r="U3229" s="21"/>
    </row>
    <row r="3230" spans="1:21" x14ac:dyDescent="0.25">
      <c r="A3230" s="2">
        <v>41617</v>
      </c>
      <c r="B3230" s="21">
        <v>38.560001373291016</v>
      </c>
      <c r="C3230" s="21">
        <v>38.869998931884766</v>
      </c>
      <c r="D3230" s="21">
        <v>38.369998931884766</v>
      </c>
      <c r="E3230" s="21">
        <v>38.709999084472656</v>
      </c>
      <c r="F3230" s="16">
        <f>(StockData[[#This Row],[Close]]-E3231)/E3231</f>
        <v>9.1240476682016951E-3</v>
      </c>
      <c r="G3230" s="21">
        <v>30286000</v>
      </c>
      <c r="H3230" s="21">
        <f>IF(ISNUMBER(E3230),MAX($E$2:E3230),"")</f>
        <v>542.07000732421875</v>
      </c>
      <c r="I3230" s="21">
        <f>IF(AND(ISNUMBER(E3230),ISNUMBER(H3230)),E3230/H3230-1,"")</f>
        <v>-0.92858856132706169</v>
      </c>
      <c r="L3230"/>
      <c r="M3230"/>
      <c r="N3230" s="2">
        <v>41617</v>
      </c>
      <c r="O3230" s="21">
        <v>181.47000122070313</v>
      </c>
      <c r="P3230" s="21">
        <v>181.66999816894531</v>
      </c>
      <c r="Q3230" s="21">
        <v>181.16000366210935</v>
      </c>
      <c r="R3230" s="21">
        <v>181.3999938964844</v>
      </c>
      <c r="S3230">
        <v>70124000</v>
      </c>
      <c r="T3230" s="16">
        <f>(SP500_Data[[#This Row],[Close]]-R3231)/R3231</f>
        <v>2.5422319491076183E-3</v>
      </c>
      <c r="U3230" s="21"/>
    </row>
    <row r="3231" spans="1:21" x14ac:dyDescent="0.25">
      <c r="A3231" s="2">
        <v>41614</v>
      </c>
      <c r="B3231" s="21">
        <v>38.419998168945313</v>
      </c>
      <c r="C3231" s="21">
        <v>38.549999237060547</v>
      </c>
      <c r="D3231" s="21">
        <v>37.990001678466797</v>
      </c>
      <c r="E3231" s="21">
        <v>38.360000610351563</v>
      </c>
      <c r="F3231" s="16">
        <f>(StockData[[#This Row],[Close]]-E3232)/E3232</f>
        <v>9.4737002724095392E-3</v>
      </c>
      <c r="G3231" s="21">
        <v>36457300</v>
      </c>
      <c r="H3231" s="21">
        <f>IF(ISNUMBER(E3231),MAX($E$2:E3231),"")</f>
        <v>542.07000732421875</v>
      </c>
      <c r="I3231" s="21">
        <f>IF(AND(ISNUMBER(E3231),ISNUMBER(H3231)),E3231/H3231-1,"")</f>
        <v>-0.92923423157148044</v>
      </c>
      <c r="L3231"/>
      <c r="M3231"/>
      <c r="N3231" s="2">
        <v>41614</v>
      </c>
      <c r="O3231" s="21">
        <v>180.66999816894531</v>
      </c>
      <c r="P3231" s="21">
        <v>181.11000061035156</v>
      </c>
      <c r="Q3231" s="21">
        <v>180.1499938964844</v>
      </c>
      <c r="R3231" s="21">
        <v>180.94000244140625</v>
      </c>
      <c r="S3231">
        <v>127728000</v>
      </c>
      <c r="T3231" s="16">
        <f>(SP500_Data[[#This Row],[Close]]-R3232)/R3232</f>
        <v>1.1176930662303406E-2</v>
      </c>
      <c r="U3231" s="21"/>
    </row>
    <row r="3232" spans="1:21" x14ac:dyDescent="0.25">
      <c r="A3232" s="2">
        <v>41613</v>
      </c>
      <c r="B3232" s="21">
        <v>38.849998474121094</v>
      </c>
      <c r="C3232" s="21">
        <v>38.880001068115234</v>
      </c>
      <c r="D3232" s="21">
        <v>37.180000305175781</v>
      </c>
      <c r="E3232" s="21">
        <v>38</v>
      </c>
      <c r="F3232" s="16">
        <f>(StockData[[#This Row],[Close]]-E3233)/E3233</f>
        <v>-2.4139667690286932E-2</v>
      </c>
      <c r="G3232" s="21">
        <v>116305000</v>
      </c>
      <c r="H3232" s="21">
        <f>IF(ISNUMBER(E3232),MAX($E$2:E3232),"")</f>
        <v>542.07000732421875</v>
      </c>
      <c r="I3232" s="21">
        <f>IF(AND(ISNUMBER(E3232),ISNUMBER(H3232)),E3232/H3232-1,"")</f>
        <v>-0.92989835355846995</v>
      </c>
      <c r="L3232"/>
      <c r="M3232"/>
      <c r="N3232" s="2">
        <v>41613</v>
      </c>
      <c r="O3232" s="21">
        <v>179.41000366210938</v>
      </c>
      <c r="P3232" s="21">
        <v>179.74000549316406</v>
      </c>
      <c r="Q3232" s="21">
        <v>178.77000427246094</v>
      </c>
      <c r="R3232" s="21">
        <v>178.94000244140625</v>
      </c>
      <c r="S3232">
        <v>106934000</v>
      </c>
      <c r="T3232" s="16">
        <f>(SP500_Data[[#This Row],[Close]]-R3233)/R3233</f>
        <v>-4.3954448612484225E-3</v>
      </c>
      <c r="U3232" s="21"/>
    </row>
    <row r="3233" spans="1:21" x14ac:dyDescent="0.25">
      <c r="A3233" s="2">
        <v>41612</v>
      </c>
      <c r="B3233" s="21">
        <v>38.209999084472656</v>
      </c>
      <c r="C3233" s="21">
        <v>38.979999542236328</v>
      </c>
      <c r="D3233" s="21">
        <v>38.119998931884766</v>
      </c>
      <c r="E3233" s="21">
        <v>38.939998626708984</v>
      </c>
      <c r="F3233" s="16">
        <f>(StockData[[#This Row],[Close]]-E3234)/E3234</f>
        <v>1.6444720199284318E-2</v>
      </c>
      <c r="G3233" s="21">
        <v>51983600</v>
      </c>
      <c r="H3233" s="21">
        <f>IF(ISNUMBER(E3233),MAX($E$2:E3233),"")</f>
        <v>542.07000732421875</v>
      </c>
      <c r="I3233" s="21">
        <f>IF(AND(ISNUMBER(E3233),ISNUMBER(H3233)),E3233/H3233-1,"")</f>
        <v>-0.92816426273254682</v>
      </c>
      <c r="L3233"/>
      <c r="M3233"/>
      <c r="N3233" s="2">
        <v>41612</v>
      </c>
      <c r="O3233" s="21">
        <v>179.10000610351563</v>
      </c>
      <c r="P3233" s="21">
        <v>180.47999572753903</v>
      </c>
      <c r="Q3233" s="21">
        <v>178.35000610351563</v>
      </c>
      <c r="R3233" s="21">
        <v>179.72999572753906</v>
      </c>
      <c r="S3233">
        <v>123033000</v>
      </c>
      <c r="T3233" s="16">
        <f>(SP500_Data[[#This Row],[Close]]-R3234)/R3234</f>
        <v>-1.1128941563803894E-4</v>
      </c>
      <c r="U3233" s="21"/>
    </row>
    <row r="3234" spans="1:21" x14ac:dyDescent="0.25">
      <c r="A3234" s="2">
        <v>41611</v>
      </c>
      <c r="B3234" s="21">
        <v>38.139999389648438</v>
      </c>
      <c r="C3234" s="21">
        <v>38.490001678466797</v>
      </c>
      <c r="D3234" s="21">
        <v>38.080001831054688</v>
      </c>
      <c r="E3234" s="21">
        <v>38.310001373291016</v>
      </c>
      <c r="F3234" s="16">
        <f>(StockData[[#This Row],[Close]]-E3235)/E3235</f>
        <v>-3.6410763815478979E-3</v>
      </c>
      <c r="G3234" s="21">
        <v>52109800</v>
      </c>
      <c r="H3234" s="21">
        <f>IF(ISNUMBER(E3234),MAX($E$2:E3234),"")</f>
        <v>542.07000732421875</v>
      </c>
      <c r="I3234" s="21">
        <f>IF(AND(ISNUMBER(E3234),ISNUMBER(H3234)),E3234/H3234-1,"")</f>
        <v>-0.92932646917250061</v>
      </c>
      <c r="L3234"/>
      <c r="M3234"/>
      <c r="N3234" s="2">
        <v>41611</v>
      </c>
      <c r="O3234" s="21">
        <v>179.94000244140625</v>
      </c>
      <c r="P3234" s="21">
        <v>180.38999938964844</v>
      </c>
      <c r="Q3234" s="21">
        <v>179.16999816894531</v>
      </c>
      <c r="R3234" s="21">
        <v>179.75</v>
      </c>
      <c r="S3234">
        <v>116563000</v>
      </c>
      <c r="T3234" s="16">
        <f>(SP500_Data[[#This Row],[Close]]-R3235)/R3235</f>
        <v>-4.3206048001498409E-3</v>
      </c>
      <c r="U3234" s="21"/>
    </row>
    <row r="3235" spans="1:21" x14ac:dyDescent="0.25">
      <c r="A3235" s="2">
        <v>41610</v>
      </c>
      <c r="B3235" s="21">
        <v>38.090000152587891</v>
      </c>
      <c r="C3235" s="21">
        <v>38.779998779296875</v>
      </c>
      <c r="D3235" s="21">
        <v>38.060001373291016</v>
      </c>
      <c r="E3235" s="21">
        <v>38.450000762939453</v>
      </c>
      <c r="F3235" s="16">
        <f>(StockData[[#This Row],[Close]]-E3236)/E3236</f>
        <v>8.3923337492850577E-3</v>
      </c>
      <c r="G3235" s="21">
        <v>42950400</v>
      </c>
      <c r="H3235" s="21">
        <f>IF(ISNUMBER(E3235),MAX($E$2:E3235),"")</f>
        <v>542.07000732421875</v>
      </c>
      <c r="I3235" s="21">
        <f>IF(AND(ISNUMBER(E3235),ISNUMBER(H3235)),E3235/H3235-1,"")</f>
        <v>-0.92906820107473309</v>
      </c>
      <c r="L3235"/>
      <c r="M3235"/>
      <c r="N3235" s="2">
        <v>41610</v>
      </c>
      <c r="O3235" s="21">
        <v>181.08999633789065</v>
      </c>
      <c r="P3235" s="21">
        <v>181.42999267578125</v>
      </c>
      <c r="Q3235" s="21">
        <v>180.25</v>
      </c>
      <c r="R3235" s="21">
        <v>180.52999877929688</v>
      </c>
      <c r="S3235">
        <v>99726000</v>
      </c>
      <c r="T3235" s="16">
        <f>(SP500_Data[[#This Row],[Close]]-R3236)/R3236</f>
        <v>-2.5966918270890886E-3</v>
      </c>
      <c r="U3235" s="21"/>
    </row>
    <row r="3236" spans="1:21" x14ac:dyDescent="0.25">
      <c r="A3236" s="2">
        <v>41607</v>
      </c>
      <c r="B3236" s="21">
        <v>37.819999694824219</v>
      </c>
      <c r="C3236" s="21">
        <v>38.290000915527344</v>
      </c>
      <c r="D3236" s="21">
        <v>37.819999694824219</v>
      </c>
      <c r="E3236" s="21">
        <v>38.130001068115234</v>
      </c>
      <c r="F3236" s="16">
        <f>(StockData[[#This Row],[Close]]-E3237)/E3237</f>
        <v>1.4095814242091656E-2</v>
      </c>
      <c r="G3236" s="21">
        <v>22090400</v>
      </c>
      <c r="H3236" s="21">
        <f>IF(ISNUMBER(E3236),MAX($E$2:E3236),"")</f>
        <v>542.07000732421875</v>
      </c>
      <c r="I3236" s="21">
        <f>IF(AND(ISNUMBER(E3236),ISNUMBER(H3236)),E3236/H3236-1,"")</f>
        <v>-0.92965853016599531</v>
      </c>
      <c r="L3236"/>
      <c r="M3236"/>
      <c r="N3236" s="2">
        <v>41607</v>
      </c>
      <c r="O3236" s="21">
        <v>181.32000732421875</v>
      </c>
      <c r="P3236" s="21">
        <v>181.75</v>
      </c>
      <c r="Q3236" s="21">
        <v>180.80000305175781</v>
      </c>
      <c r="R3236" s="21">
        <v>181</v>
      </c>
      <c r="S3236">
        <v>55870900</v>
      </c>
      <c r="T3236" s="16">
        <f>(SP500_Data[[#This Row],[Close]]-R3237)/R3237</f>
        <v>-6.6251722848082709E-4</v>
      </c>
      <c r="U3236" s="21"/>
    </row>
    <row r="3237" spans="1:21" x14ac:dyDescent="0.25">
      <c r="A3237" s="2">
        <v>41605</v>
      </c>
      <c r="B3237" s="21">
        <v>37.569999694824219</v>
      </c>
      <c r="C3237" s="21">
        <v>37.759998321533203</v>
      </c>
      <c r="D3237" s="21">
        <v>37.490001678466797</v>
      </c>
      <c r="E3237" s="21">
        <v>37.599998474121094</v>
      </c>
      <c r="F3237" s="16">
        <f>(StockData[[#This Row],[Close]]-E3238)/E3238</f>
        <v>6.693440701830789E-3</v>
      </c>
      <c r="G3237" s="21">
        <v>26002100</v>
      </c>
      <c r="H3237" s="21">
        <f>IF(ISNUMBER(E3237),MAX($E$2:E3237),"")</f>
        <v>542.07000732421875</v>
      </c>
      <c r="I3237" s="21">
        <f>IF(AND(ISNUMBER(E3237),ISNUMBER(H3237)),E3237/H3237-1,"")</f>
        <v>-0.93063626844118663</v>
      </c>
      <c r="L3237"/>
      <c r="M3237"/>
      <c r="N3237" s="2">
        <v>41605</v>
      </c>
      <c r="O3237" s="21">
        <v>180.8699951171875</v>
      </c>
      <c r="P3237" s="21">
        <v>181.24000549316409</v>
      </c>
      <c r="Q3237" s="21">
        <v>180.6499938964844</v>
      </c>
      <c r="R3237" s="21">
        <v>181.1199951171875</v>
      </c>
      <c r="S3237">
        <v>58800000</v>
      </c>
      <c r="T3237" s="16">
        <f>(SP500_Data[[#This Row],[Close]]-R3238)/R3238</f>
        <v>2.4352582424320016E-3</v>
      </c>
      <c r="U3237" s="21"/>
    </row>
    <row r="3238" spans="1:21" x14ac:dyDescent="0.25">
      <c r="A3238" s="2">
        <v>41604</v>
      </c>
      <c r="B3238" s="21">
        <v>37.569999694824219</v>
      </c>
      <c r="C3238" s="21">
        <v>37.650001525878906</v>
      </c>
      <c r="D3238" s="21">
        <v>37.349998474121094</v>
      </c>
      <c r="E3238" s="21">
        <v>37.349998474121094</v>
      </c>
      <c r="F3238" s="16">
        <f>(StockData[[#This Row],[Close]]-E3239)/E3239</f>
        <v>-7.7045940549908282E-3</v>
      </c>
      <c r="G3238" s="21">
        <v>34465300</v>
      </c>
      <c r="H3238" s="21">
        <f>IF(ISNUMBER(E3238),MAX($E$2:E3238),"")</f>
        <v>542.07000732421875</v>
      </c>
      <c r="I3238" s="21">
        <f>IF(AND(ISNUMBER(E3238),ISNUMBER(H3238)),E3238/H3238-1,"")</f>
        <v>-0.93109746348356515</v>
      </c>
      <c r="L3238"/>
      <c r="M3238"/>
      <c r="N3238" s="2">
        <v>41604</v>
      </c>
      <c r="O3238" s="21">
        <v>180.72000122070313</v>
      </c>
      <c r="P3238" s="21">
        <v>181.22000122070313</v>
      </c>
      <c r="Q3238" s="21">
        <v>180.41000366210935</v>
      </c>
      <c r="R3238" s="21">
        <v>180.67999267578125</v>
      </c>
      <c r="S3238">
        <v>86994000</v>
      </c>
      <c r="T3238" s="16">
        <f>(SP500_Data[[#This Row],[Close]]-R3239)/R3239</f>
        <v>2.7674135867504751E-4</v>
      </c>
      <c r="U3238" s="21"/>
    </row>
    <row r="3239" spans="1:21" x14ac:dyDescent="0.25">
      <c r="A3239" s="2">
        <v>41603</v>
      </c>
      <c r="B3239" s="21">
        <v>37.930000305175781</v>
      </c>
      <c r="C3239" s="21">
        <v>37.950000762939453</v>
      </c>
      <c r="D3239" s="21">
        <v>37.569999694824219</v>
      </c>
      <c r="E3239" s="21">
        <v>37.639999389648438</v>
      </c>
      <c r="F3239" s="16">
        <f>(StockData[[#This Row],[Close]]-E3240)/E3240</f>
        <v>1.8631806066759741E-3</v>
      </c>
      <c r="G3239" s="21">
        <v>30646800</v>
      </c>
      <c r="H3239" s="21">
        <f>IF(ISNUMBER(E3239),MAX($E$2:E3239),"")</f>
        <v>542.07000732421875</v>
      </c>
      <c r="I3239" s="21">
        <f>IF(AND(ISNUMBER(E3239),ISNUMBER(H3239)),E3239/H3239-1,"")</f>
        <v>-0.93056247554545946</v>
      </c>
      <c r="L3239"/>
      <c r="M3239"/>
      <c r="N3239" s="2">
        <v>41603</v>
      </c>
      <c r="O3239" s="21">
        <v>181.1300048828125</v>
      </c>
      <c r="P3239" s="21">
        <v>181.16999816894531</v>
      </c>
      <c r="Q3239" s="21">
        <v>180.3699951171875</v>
      </c>
      <c r="R3239" s="21">
        <v>180.6300048828125</v>
      </c>
      <c r="S3239">
        <v>79486000</v>
      </c>
      <c r="T3239" s="16">
        <f>(SP500_Data[[#This Row],[Close]]-R3240)/R3240</f>
        <v>-9.9547966490581429E-4</v>
      </c>
      <c r="U3239" s="21"/>
    </row>
    <row r="3240" spans="1:21" x14ac:dyDescent="0.25">
      <c r="A3240" s="2">
        <v>41600</v>
      </c>
      <c r="B3240" s="21">
        <v>37.529998779296875</v>
      </c>
      <c r="C3240" s="21">
        <v>37.680000305175781</v>
      </c>
      <c r="D3240" s="21">
        <v>37.330001831054688</v>
      </c>
      <c r="E3240" s="21">
        <v>37.569999694824219</v>
      </c>
      <c r="F3240" s="16">
        <f>(StockData[[#This Row],[Close]]-E3241)/E3241</f>
        <v>4.5454054013255151E-3</v>
      </c>
      <c r="G3240" s="21">
        <v>27982000</v>
      </c>
      <c r="H3240" s="21">
        <f>IF(ISNUMBER(E3240),MAX($E$2:E3240),"")</f>
        <v>542.07000732421875</v>
      </c>
      <c r="I3240" s="21">
        <f>IF(AND(ISNUMBER(E3240),ISNUMBER(H3240)),E3240/H3240-1,"")</f>
        <v>-0.93069160959434316</v>
      </c>
      <c r="L3240"/>
      <c r="M3240"/>
      <c r="N3240" s="2">
        <v>41600</v>
      </c>
      <c r="O3240" s="21">
        <v>179.97999572753906</v>
      </c>
      <c r="P3240" s="21">
        <v>180.83000183105469</v>
      </c>
      <c r="Q3240" s="21">
        <v>179.77000427246094</v>
      </c>
      <c r="R3240" s="21">
        <v>180.80999755859375</v>
      </c>
      <c r="S3240">
        <v>81296000</v>
      </c>
      <c r="T3240" s="16">
        <f>(SP500_Data[[#This Row],[Close]]-R3241)/R3241</f>
        <v>5.0024672234161129E-3</v>
      </c>
      <c r="U3240" s="21"/>
    </row>
    <row r="3241" spans="1:21" x14ac:dyDescent="0.25">
      <c r="A3241" s="2">
        <v>41599</v>
      </c>
      <c r="B3241" s="21">
        <v>37.270000457763672</v>
      </c>
      <c r="C3241" s="21">
        <v>37.529998779296875</v>
      </c>
      <c r="D3241" s="21">
        <v>37.259998321533203</v>
      </c>
      <c r="E3241" s="21">
        <v>37.400001525878906</v>
      </c>
      <c r="F3241" s="16">
        <f>(StockData[[#This Row],[Close]]-E3242)/E3242</f>
        <v>8.6299805561556742E-3</v>
      </c>
      <c r="G3241" s="21">
        <v>23064700</v>
      </c>
      <c r="H3241" s="21">
        <f>IF(ISNUMBER(E3241),MAX($E$2:E3241),"")</f>
        <v>542.07000732421875</v>
      </c>
      <c r="I3241" s="21">
        <f>IF(AND(ISNUMBER(E3241),ISNUMBER(H3241)),E3241/H3241-1,"")</f>
        <v>-0.9310052188452671</v>
      </c>
      <c r="L3241"/>
      <c r="M3241"/>
      <c r="N3241" s="2">
        <v>41599</v>
      </c>
      <c r="O3241" s="21">
        <v>178.97000122070313</v>
      </c>
      <c r="P3241" s="21">
        <v>180.05000305175781</v>
      </c>
      <c r="Q3241" s="21">
        <v>178.86000061035156</v>
      </c>
      <c r="R3241" s="21">
        <v>179.91000366210938</v>
      </c>
      <c r="S3241">
        <v>92841000</v>
      </c>
      <c r="T3241" s="16">
        <f>(SP500_Data[[#This Row],[Close]]-R3242)/R3242</f>
        <v>8.0685965795757771E-3</v>
      </c>
      <c r="U3241" s="21"/>
    </row>
    <row r="3242" spans="1:21" x14ac:dyDescent="0.25">
      <c r="A3242" s="2">
        <v>41598</v>
      </c>
      <c r="B3242" s="21">
        <v>36.919998168945313</v>
      </c>
      <c r="C3242" s="21">
        <v>37.409999847412109</v>
      </c>
      <c r="D3242" s="21">
        <v>36.860000610351563</v>
      </c>
      <c r="E3242" s="21">
        <v>37.080001831054688</v>
      </c>
      <c r="F3242" s="16">
        <f>(StockData[[#This Row],[Close]]-E3243)/E3243</f>
        <v>9.2542225654595901E-3</v>
      </c>
      <c r="G3242" s="21">
        <v>32229900</v>
      </c>
      <c r="H3242" s="21">
        <f>IF(ISNUMBER(E3242),MAX($E$2:E3242),"")</f>
        <v>542.07000732421875</v>
      </c>
      <c r="I3242" s="21">
        <f>IF(AND(ISNUMBER(E3242),ISNUMBER(H3242)),E3242/H3242-1,"")</f>
        <v>-0.93159554793652943</v>
      </c>
      <c r="L3242"/>
      <c r="M3242"/>
      <c r="N3242" s="2">
        <v>41598</v>
      </c>
      <c r="O3242" s="21">
        <v>179.38999938964844</v>
      </c>
      <c r="P3242" s="21">
        <v>179.92999267578125</v>
      </c>
      <c r="Q3242" s="21">
        <v>177.97999572753906</v>
      </c>
      <c r="R3242" s="21">
        <v>178.47000122070313</v>
      </c>
      <c r="S3242">
        <v>124909000</v>
      </c>
      <c r="T3242" s="16">
        <f>(SP500_Data[[#This Row],[Close]]-R3243)/R3243</f>
        <v>-3.1279537642409259E-3</v>
      </c>
      <c r="U3242" s="21"/>
    </row>
    <row r="3243" spans="1:21" x14ac:dyDescent="0.25">
      <c r="A3243" s="2">
        <v>41597</v>
      </c>
      <c r="B3243" s="21">
        <v>36.849998474121094</v>
      </c>
      <c r="C3243" s="21">
        <v>37.229999542236328</v>
      </c>
      <c r="D3243" s="21">
        <v>36.669998168945313</v>
      </c>
      <c r="E3243" s="21">
        <v>36.740001678466797</v>
      </c>
      <c r="F3243" s="16">
        <f>(StockData[[#This Row],[Close]]-E3244)/E3244</f>
        <v>-1.236556653329241E-2</v>
      </c>
      <c r="G3243" s="21">
        <v>44275000</v>
      </c>
      <c r="H3243" s="21">
        <f>IF(ISNUMBER(E3243),MAX($E$2:E3243),"")</f>
        <v>542.07000732421875</v>
      </c>
      <c r="I3243" s="21">
        <f>IF(AND(ISNUMBER(E3243),ISNUMBER(H3243)),E3243/H3243-1,"")</f>
        <v>-0.93222277347565519</v>
      </c>
      <c r="L3243"/>
      <c r="M3243"/>
      <c r="N3243" s="2">
        <v>41597</v>
      </c>
      <c r="O3243" s="21">
        <v>179.33000183105469</v>
      </c>
      <c r="P3243" s="21">
        <v>179.8699951171875</v>
      </c>
      <c r="Q3243" s="21">
        <v>178.72000122070313</v>
      </c>
      <c r="R3243" s="21">
        <v>179.02999877929688</v>
      </c>
      <c r="S3243">
        <v>93891000</v>
      </c>
      <c r="T3243" s="16">
        <f>(SP500_Data[[#This Row],[Close]]-R3244)/R3244</f>
        <v>-2.1736673371337712E-3</v>
      </c>
      <c r="U3243" s="21"/>
    </row>
    <row r="3244" spans="1:21" x14ac:dyDescent="0.25">
      <c r="A3244" s="2">
        <v>41596</v>
      </c>
      <c r="B3244" s="21">
        <v>37.349998474121094</v>
      </c>
      <c r="C3244" s="21">
        <v>37.580001831054688</v>
      </c>
      <c r="D3244" s="21">
        <v>37.069999694824219</v>
      </c>
      <c r="E3244" s="21">
        <v>37.200000762939453</v>
      </c>
      <c r="F3244" s="16">
        <f>(StockData[[#This Row],[Close]]-E3245)/E3245</f>
        <v>-1.691330304090043E-2</v>
      </c>
      <c r="G3244" s="21">
        <v>53277500</v>
      </c>
      <c r="H3244" s="21">
        <f>IF(ISNUMBER(E3244),MAX($E$2:E3244),"")</f>
        <v>542.07000732421875</v>
      </c>
      <c r="I3244" s="21">
        <f>IF(AND(ISNUMBER(E3244),ISNUMBER(H3244)),E3244/H3244-1,"")</f>
        <v>-0.93137417628662555</v>
      </c>
      <c r="L3244"/>
      <c r="M3244"/>
      <c r="N3244" s="2">
        <v>41596</v>
      </c>
      <c r="O3244" s="21">
        <v>180.3500061035156</v>
      </c>
      <c r="P3244" s="21">
        <v>180.5</v>
      </c>
      <c r="Q3244" s="21">
        <v>179.02000427246094</v>
      </c>
      <c r="R3244" s="21">
        <v>179.41999816894531</v>
      </c>
      <c r="S3244">
        <v>104796000</v>
      </c>
      <c r="T3244" s="16">
        <f>(SP500_Data[[#This Row],[Close]]-R3245)/R3245</f>
        <v>-3.4990551076602679E-3</v>
      </c>
      <c r="U3244" s="21"/>
    </row>
    <row r="3245" spans="1:21" x14ac:dyDescent="0.25">
      <c r="A3245" s="2">
        <v>41593</v>
      </c>
      <c r="B3245" s="21">
        <v>37.950000762939453</v>
      </c>
      <c r="C3245" s="21">
        <v>38.020000457763672</v>
      </c>
      <c r="D3245" s="21">
        <v>37.720001220703125</v>
      </c>
      <c r="E3245" s="21">
        <v>37.840000152587891</v>
      </c>
      <c r="F3245" s="16">
        <f>(StockData[[#This Row],[Close]]-E3246)/E3246</f>
        <v>-4.7343583116402944E-3</v>
      </c>
      <c r="G3245" s="21">
        <v>50601300</v>
      </c>
      <c r="H3245" s="21">
        <f>IF(ISNUMBER(E3245),MAX($E$2:E3245),"")</f>
        <v>542.07000732421875</v>
      </c>
      <c r="I3245" s="21">
        <f>IF(AND(ISNUMBER(E3245),ISNUMBER(H3245)),E3245/H3245-1,"")</f>
        <v>-0.930193518104101</v>
      </c>
      <c r="L3245"/>
      <c r="M3245"/>
      <c r="N3245" s="2">
        <v>41593</v>
      </c>
      <c r="O3245" s="21">
        <v>179.55999755859375</v>
      </c>
      <c r="P3245" s="21">
        <v>180.1199951171875</v>
      </c>
      <c r="Q3245" s="21">
        <v>179.33000183105469</v>
      </c>
      <c r="R3245" s="21">
        <v>180.05000305175781</v>
      </c>
      <c r="S3245">
        <v>102818000</v>
      </c>
      <c r="T3245" s="16">
        <f>(SP500_Data[[#This Row],[Close]]-R3246)/R3246</f>
        <v>4.3509720572740386E-3</v>
      </c>
      <c r="U3245" s="21"/>
    </row>
    <row r="3246" spans="1:21" x14ac:dyDescent="0.25">
      <c r="A3246" s="2">
        <v>41592</v>
      </c>
      <c r="B3246" s="21">
        <v>37.869998931884766</v>
      </c>
      <c r="C3246" s="21">
        <v>38.130001068115234</v>
      </c>
      <c r="D3246" s="21">
        <v>37.720001220703125</v>
      </c>
      <c r="E3246" s="21">
        <v>38.020000457763672</v>
      </c>
      <c r="F3246" s="16">
        <f>(StockData[[#This Row],[Close]]-E3247)/E3247</f>
        <v>-3.668747122857544E-3</v>
      </c>
      <c r="G3246" s="21">
        <v>46183700</v>
      </c>
      <c r="H3246" s="21">
        <f>IF(ISNUMBER(E3246),MAX($E$2:E3246),"")</f>
        <v>542.07000732421875</v>
      </c>
      <c r="I3246" s="21">
        <f>IF(AND(ISNUMBER(E3246),ISNUMBER(H3246)),E3246/H3246-1,"")</f>
        <v>-0.9298614571106063</v>
      </c>
      <c r="L3246"/>
      <c r="M3246"/>
      <c r="N3246" s="2">
        <v>41592</v>
      </c>
      <c r="O3246" s="21">
        <v>178.53999328613281</v>
      </c>
      <c r="P3246" s="21">
        <v>179.41999816894531</v>
      </c>
      <c r="Q3246" s="21">
        <v>178.25</v>
      </c>
      <c r="R3246" s="21">
        <v>179.27000427246094</v>
      </c>
      <c r="S3246">
        <v>103435000</v>
      </c>
      <c r="T3246" s="16">
        <f>(SP500_Data[[#This Row],[Close]]-R3247)/R3247</f>
        <v>4.9893450234690054E-3</v>
      </c>
      <c r="U3246" s="21"/>
    </row>
    <row r="3247" spans="1:21" x14ac:dyDescent="0.25">
      <c r="A3247" s="2">
        <v>41591</v>
      </c>
      <c r="B3247" s="21">
        <v>36.979999542236328</v>
      </c>
      <c r="C3247" s="21">
        <v>38.159999847412109</v>
      </c>
      <c r="D3247" s="21">
        <v>36.900001525878906</v>
      </c>
      <c r="E3247" s="21">
        <v>38.159999847412109</v>
      </c>
      <c r="F3247" s="16">
        <f>(StockData[[#This Row],[Close]]-E3248)/E3248</f>
        <v>2.1413255460142746E-2</v>
      </c>
      <c r="G3247" s="21">
        <v>44957600</v>
      </c>
      <c r="H3247" s="21">
        <f>IF(ISNUMBER(E3247),MAX($E$2:E3247),"")</f>
        <v>542.07000732421875</v>
      </c>
      <c r="I3247" s="21">
        <f>IF(AND(ISNUMBER(E3247),ISNUMBER(H3247)),E3247/H3247-1,"")</f>
        <v>-0.92960318901283878</v>
      </c>
      <c r="L3247"/>
      <c r="M3247"/>
      <c r="N3247" s="2">
        <v>41591</v>
      </c>
      <c r="O3247" s="21">
        <v>176.08999633789063</v>
      </c>
      <c r="P3247" s="21">
        <v>178.42999267578125</v>
      </c>
      <c r="Q3247" s="21">
        <v>176.08999633789063</v>
      </c>
      <c r="R3247" s="21">
        <v>178.3800048828125</v>
      </c>
      <c r="S3247">
        <v>103844000</v>
      </c>
      <c r="T3247" s="16">
        <f>(SP500_Data[[#This Row],[Close]]-R3248)/R3248</f>
        <v>8.024401644838074E-3</v>
      </c>
      <c r="U3247" s="21"/>
    </row>
    <row r="3248" spans="1:21" x14ac:dyDescent="0.25">
      <c r="A3248" s="2">
        <v>41590</v>
      </c>
      <c r="B3248" s="21">
        <v>37.380001068115234</v>
      </c>
      <c r="C3248" s="21">
        <v>37.599998474121094</v>
      </c>
      <c r="D3248" s="21">
        <v>37.200000762939453</v>
      </c>
      <c r="E3248" s="21">
        <v>37.360000610351563</v>
      </c>
      <c r="F3248" s="16">
        <f>(StockData[[#This Row],[Close]]-E3249)/E3249</f>
        <v>-6.1186363741074301E-3</v>
      </c>
      <c r="G3248" s="21">
        <v>31651600</v>
      </c>
      <c r="H3248" s="21">
        <f>IF(ISNUMBER(E3248),MAX($E$2:E3248),"")</f>
        <v>542.07000732421875</v>
      </c>
      <c r="I3248" s="21">
        <f>IF(AND(ISNUMBER(E3248),ISNUMBER(H3248)),E3248/H3248-1,"")</f>
        <v>-0.93107901174099439</v>
      </c>
      <c r="L3248"/>
      <c r="M3248"/>
      <c r="N3248" s="2">
        <v>41590</v>
      </c>
      <c r="O3248" s="21">
        <v>176.94000244140625</v>
      </c>
      <c r="P3248" s="21">
        <v>177.36000061035156</v>
      </c>
      <c r="Q3248" s="21">
        <v>176.3699951171875</v>
      </c>
      <c r="R3248" s="21">
        <v>176.96000671386719</v>
      </c>
      <c r="S3248">
        <v>83990000</v>
      </c>
      <c r="T3248" s="16">
        <f>(SP500_Data[[#This Row],[Close]]-R3249)/R3249</f>
        <v>-2.0302311949114884E-3</v>
      </c>
      <c r="U3248" s="21"/>
    </row>
    <row r="3249" spans="1:21" x14ac:dyDescent="0.25">
      <c r="A3249" s="2">
        <v>41589</v>
      </c>
      <c r="B3249" s="21">
        <v>37.689998626708984</v>
      </c>
      <c r="C3249" s="21">
        <v>37.779998779296875</v>
      </c>
      <c r="D3249" s="21">
        <v>37.349998474121094</v>
      </c>
      <c r="E3249" s="21">
        <v>37.590000152587891</v>
      </c>
      <c r="F3249" s="16">
        <f>(StockData[[#This Row],[Close]]-E3250)/E3250</f>
        <v>-5.0290797471677536E-3</v>
      </c>
      <c r="G3249" s="21">
        <v>26872500</v>
      </c>
      <c r="H3249" s="21">
        <f>IF(ISNUMBER(E3249),MAX($E$2:E3249),"")</f>
        <v>542.07000732421875</v>
      </c>
      <c r="I3249" s="21">
        <f>IF(AND(ISNUMBER(E3249),ISNUMBER(H3249)),E3249/H3249-1,"")</f>
        <v>-0.93065471314647952</v>
      </c>
      <c r="L3249"/>
      <c r="M3249"/>
      <c r="N3249" s="2">
        <v>41589</v>
      </c>
      <c r="O3249" s="21">
        <v>177.1199951171875</v>
      </c>
      <c r="P3249" s="21">
        <v>177.52999877929688</v>
      </c>
      <c r="Q3249" s="21">
        <v>176.91000366210938</v>
      </c>
      <c r="R3249" s="21">
        <v>177.32000732421875</v>
      </c>
      <c r="S3249">
        <v>62614000</v>
      </c>
      <c r="T3249" s="16">
        <f>(SP500_Data[[#This Row],[Close]]-R3250)/R3250</f>
        <v>1.6929346958402262E-4</v>
      </c>
      <c r="U3249" s="21"/>
    </row>
    <row r="3250" spans="1:21" x14ac:dyDescent="0.25">
      <c r="A3250" s="2">
        <v>41586</v>
      </c>
      <c r="B3250" s="21">
        <v>37.669998168945313</v>
      </c>
      <c r="C3250" s="21">
        <v>37.779998779296875</v>
      </c>
      <c r="D3250" s="21">
        <v>37.340000152587891</v>
      </c>
      <c r="E3250" s="21">
        <v>37.779998779296875</v>
      </c>
      <c r="F3250" s="16">
        <f>(StockData[[#This Row],[Close]]-E3251)/E3251</f>
        <v>7.466634114583333E-3</v>
      </c>
      <c r="G3250" s="21">
        <v>36737800</v>
      </c>
      <c r="H3250" s="21">
        <f>IF(ISNUMBER(E3250),MAX($E$2:E3250),"")</f>
        <v>542.07000732421875</v>
      </c>
      <c r="I3250" s="21">
        <f>IF(AND(ISNUMBER(E3250),ISNUMBER(H3250)),E3250/H3250-1,"")</f>
        <v>-0.93030420744769193</v>
      </c>
      <c r="L3250"/>
      <c r="M3250"/>
      <c r="N3250" s="2">
        <v>41586</v>
      </c>
      <c r="O3250" s="21">
        <v>174.8699951171875</v>
      </c>
      <c r="P3250" s="21">
        <v>177.30999755859375</v>
      </c>
      <c r="Q3250" s="21">
        <v>174.85000610351563</v>
      </c>
      <c r="R3250" s="21">
        <v>177.28999328613281</v>
      </c>
      <c r="S3250">
        <v>136713000</v>
      </c>
      <c r="T3250" s="16">
        <f>(SP500_Data[[#This Row],[Close]]-R3251)/R3251</f>
        <v>1.3491114783990387E-2</v>
      </c>
      <c r="U3250" s="21"/>
    </row>
    <row r="3251" spans="1:21" x14ac:dyDescent="0.25">
      <c r="A3251" s="2">
        <v>41585</v>
      </c>
      <c r="B3251" s="21">
        <v>37.959999084472656</v>
      </c>
      <c r="C3251" s="21">
        <v>38.009998321533203</v>
      </c>
      <c r="D3251" s="21">
        <v>37.430000305175781</v>
      </c>
      <c r="E3251" s="21">
        <v>37.5</v>
      </c>
      <c r="F3251" s="16">
        <f>(StockData[[#This Row],[Close]]-E3252)/E3252</f>
        <v>-1.7810379773192369E-2</v>
      </c>
      <c r="G3251" s="21">
        <v>60437400</v>
      </c>
      <c r="H3251" s="21">
        <f>IF(ISNUMBER(E3251),MAX($E$2:E3251),"")</f>
        <v>542.07000732421875</v>
      </c>
      <c r="I3251" s="21">
        <f>IF(AND(ISNUMBER(E3251),ISNUMBER(H3251)),E3251/H3251-1,"")</f>
        <v>-0.93082074364322687</v>
      </c>
      <c r="L3251"/>
      <c r="M3251"/>
      <c r="N3251" s="2">
        <v>41585</v>
      </c>
      <c r="O3251" s="21">
        <v>177.5</v>
      </c>
      <c r="P3251" s="21">
        <v>177.63999938964844</v>
      </c>
      <c r="Q3251" s="21">
        <v>174.75999450683594</v>
      </c>
      <c r="R3251" s="21">
        <v>174.92999267578125</v>
      </c>
      <c r="S3251">
        <v>157000000</v>
      </c>
      <c r="T3251" s="16">
        <f>(SP500_Data[[#This Row],[Close]]-R3252)/R3252</f>
        <v>-1.2643255157840233E-2</v>
      </c>
      <c r="U3251" s="21"/>
    </row>
    <row r="3252" spans="1:21" x14ac:dyDescent="0.25">
      <c r="A3252" s="2">
        <v>41584</v>
      </c>
      <c r="B3252" s="21">
        <v>37.240001678466797</v>
      </c>
      <c r="C3252" s="21">
        <v>38.220001220703125</v>
      </c>
      <c r="D3252" s="21">
        <v>37.060001373291016</v>
      </c>
      <c r="E3252" s="21">
        <v>38.180000305175781</v>
      </c>
      <c r="F3252" s="16">
        <f>(StockData[[#This Row],[Close]]-E3253)/E3253</f>
        <v>4.2030593372837939E-2</v>
      </c>
      <c r="G3252" s="21">
        <v>88948800</v>
      </c>
      <c r="H3252" s="21">
        <f>IF(ISNUMBER(E3252),MAX($E$2:E3252),"")</f>
        <v>542.07000732421875</v>
      </c>
      <c r="I3252" s="21">
        <f>IF(AND(ISNUMBER(E3252),ISNUMBER(H3252)),E3252/H3252-1,"")</f>
        <v>-0.92956629256497514</v>
      </c>
      <c r="L3252"/>
      <c r="M3252"/>
      <c r="N3252" s="2">
        <v>41584</v>
      </c>
      <c r="O3252" s="21">
        <v>177.02999877929688</v>
      </c>
      <c r="P3252" s="21">
        <v>177.5</v>
      </c>
      <c r="Q3252" s="21">
        <v>176.53999328613281</v>
      </c>
      <c r="R3252" s="21">
        <v>177.16999816894531</v>
      </c>
      <c r="S3252">
        <v>87348000</v>
      </c>
      <c r="T3252" s="16">
        <f>(SP500_Data[[#This Row],[Close]]-R3253)/R3253</f>
        <v>5.1057688470538213E-3</v>
      </c>
      <c r="U3252" s="21"/>
    </row>
    <row r="3253" spans="1:21" x14ac:dyDescent="0.25">
      <c r="A3253" s="2">
        <v>41583</v>
      </c>
      <c r="B3253" s="21">
        <v>35.790000915527344</v>
      </c>
      <c r="C3253" s="21">
        <v>36.709999084472656</v>
      </c>
      <c r="D3253" s="21">
        <v>35.770000457763672</v>
      </c>
      <c r="E3253" s="21">
        <v>36.639999389648438</v>
      </c>
      <c r="F3253" s="16">
        <f>(StockData[[#This Row],[Close]]-E3254)/E3254</f>
        <v>1.9476927926737431E-2</v>
      </c>
      <c r="G3253" s="21">
        <v>51681900</v>
      </c>
      <c r="H3253" s="21">
        <f>IF(ISNUMBER(E3253),MAX($E$2:E3253),"")</f>
        <v>542.07000732421875</v>
      </c>
      <c r="I3253" s="21">
        <f>IF(AND(ISNUMBER(E3253),ISNUMBER(H3253)),E3253/H3253-1,"")</f>
        <v>-0.9324072557149734</v>
      </c>
      <c r="L3253"/>
      <c r="M3253"/>
      <c r="N3253" s="2">
        <v>41583</v>
      </c>
      <c r="O3253" s="21">
        <v>176.13999938964844</v>
      </c>
      <c r="P3253" s="21">
        <v>176.75</v>
      </c>
      <c r="Q3253" s="21">
        <v>175.57000732421875</v>
      </c>
      <c r="R3253" s="21">
        <v>176.27000427246094</v>
      </c>
      <c r="S3253">
        <v>85825000</v>
      </c>
      <c r="T3253" s="16">
        <f>(SP500_Data[[#This Row],[Close]]-R3254)/R3254</f>
        <v>-3.1668696080701156E-3</v>
      </c>
      <c r="U3253" s="21"/>
    </row>
    <row r="3254" spans="1:21" x14ac:dyDescent="0.25">
      <c r="A3254" s="2">
        <v>41582</v>
      </c>
      <c r="B3254" s="21">
        <v>35.590000152587891</v>
      </c>
      <c r="C3254" s="21">
        <v>35.979999542236328</v>
      </c>
      <c r="D3254" s="21">
        <v>35.549999237060547</v>
      </c>
      <c r="E3254" s="21">
        <v>35.939998626708984</v>
      </c>
      <c r="F3254" s="16">
        <f>(StockData[[#This Row],[Close]]-E3255)/E3255</f>
        <v>1.1539540149126431E-2</v>
      </c>
      <c r="G3254" s="21">
        <v>28060700</v>
      </c>
      <c r="H3254" s="21">
        <f>IF(ISNUMBER(E3254),MAX($E$2:E3254),"")</f>
        <v>542.07000732421875</v>
      </c>
      <c r="I3254" s="21">
        <f>IF(AND(ISNUMBER(E3254),ISNUMBER(H3254)),E3254/H3254-1,"")</f>
        <v>-0.93369860324108866</v>
      </c>
      <c r="L3254"/>
      <c r="M3254"/>
      <c r="N3254" s="2">
        <v>41582</v>
      </c>
      <c r="O3254" s="21">
        <v>176.69000244140625</v>
      </c>
      <c r="P3254" s="21">
        <v>176.89999389648438</v>
      </c>
      <c r="Q3254" s="21">
        <v>175.97999572753906</v>
      </c>
      <c r="R3254" s="21">
        <v>176.83000183105469</v>
      </c>
      <c r="S3254">
        <v>85677000</v>
      </c>
      <c r="T3254" s="16">
        <f>(SP500_Data[[#This Row],[Close]]-R3255)/R3255</f>
        <v>3.5185011836147231E-3</v>
      </c>
      <c r="U3254" s="21"/>
    </row>
    <row r="3255" spans="1:21" x14ac:dyDescent="0.25">
      <c r="A3255" s="2">
        <v>41579</v>
      </c>
      <c r="B3255" s="21">
        <v>35.669998168945313</v>
      </c>
      <c r="C3255" s="21">
        <v>35.689998626708984</v>
      </c>
      <c r="D3255" s="21">
        <v>35.389999389648438</v>
      </c>
      <c r="E3255" s="21">
        <v>35.529998779296875</v>
      </c>
      <c r="F3255" s="16">
        <f>(StockData[[#This Row],[Close]]-E3256)/E3256</f>
        <v>3.3888430500384646E-3</v>
      </c>
      <c r="G3255" s="21">
        <v>40264600</v>
      </c>
      <c r="H3255" s="21">
        <f>IF(ISNUMBER(E3255),MAX($E$2:E3255),"")</f>
        <v>542.07000732421875</v>
      </c>
      <c r="I3255" s="21">
        <f>IF(AND(ISNUMBER(E3255),ISNUMBER(H3255)),E3255/H3255-1,"")</f>
        <v>-0.93445496282909835</v>
      </c>
      <c r="L3255"/>
      <c r="M3255"/>
      <c r="N3255" s="2">
        <v>41579</v>
      </c>
      <c r="O3255" s="21">
        <v>176.02000427246094</v>
      </c>
      <c r="P3255" s="21">
        <v>176.61000061035156</v>
      </c>
      <c r="Q3255" s="21">
        <v>175.22000122070313</v>
      </c>
      <c r="R3255" s="21">
        <v>176.21000671386719</v>
      </c>
      <c r="S3255">
        <v>142805000</v>
      </c>
      <c r="T3255" s="16">
        <f>(SP500_Data[[#This Row],[Close]]-R3256)/R3256</f>
        <v>2.3892908798893945E-3</v>
      </c>
      <c r="U3255" s="21"/>
    </row>
    <row r="3256" spans="1:21" x14ac:dyDescent="0.25">
      <c r="A3256" s="2">
        <v>41578</v>
      </c>
      <c r="B3256" s="21">
        <v>35.659999847412109</v>
      </c>
      <c r="C3256" s="21">
        <v>35.689998626708984</v>
      </c>
      <c r="D3256" s="21">
        <v>35.340000152587891</v>
      </c>
      <c r="E3256" s="21">
        <v>35.409999847412109</v>
      </c>
      <c r="F3256" s="16">
        <f>(StockData[[#This Row],[Close]]-E3257)/E3257</f>
        <v>-3.6578802691712145E-3</v>
      </c>
      <c r="G3256" s="21">
        <v>41682300</v>
      </c>
      <c r="H3256" s="21">
        <f>IF(ISNUMBER(E3256),MAX($E$2:E3256),"")</f>
        <v>542.07000732421875</v>
      </c>
      <c r="I3256" s="21">
        <f>IF(AND(ISNUMBER(E3256),ISNUMBER(H3256)),E3256/H3256-1,"")</f>
        <v>-0.93467633447900211</v>
      </c>
      <c r="L3256"/>
      <c r="M3256"/>
      <c r="N3256" s="2">
        <v>41578</v>
      </c>
      <c r="O3256" s="21">
        <v>176.14999389648438</v>
      </c>
      <c r="P3256" s="21">
        <v>176.88999938964844</v>
      </c>
      <c r="Q3256" s="21">
        <v>175.52999877929688</v>
      </c>
      <c r="R3256" s="21">
        <v>175.78999328613281</v>
      </c>
      <c r="S3256">
        <v>133795000</v>
      </c>
      <c r="T3256" s="16">
        <f>(SP500_Data[[#This Row],[Close]]-R3257)/R3257</f>
        <v>-2.8362358559311978E-3</v>
      </c>
      <c r="U3256" s="21"/>
    </row>
    <row r="3257" spans="1:21" x14ac:dyDescent="0.25">
      <c r="A3257" s="2">
        <v>41577</v>
      </c>
      <c r="B3257" s="21">
        <v>35.529998779296875</v>
      </c>
      <c r="C3257" s="21">
        <v>35.790000915527344</v>
      </c>
      <c r="D3257" s="21">
        <v>35.430000305175781</v>
      </c>
      <c r="E3257" s="21">
        <v>35.540000915527344</v>
      </c>
      <c r="F3257" s="16">
        <f>(StockData[[#This Row],[Close]]-E3258)/E3258</f>
        <v>5.6307594329718929E-4</v>
      </c>
      <c r="G3257" s="21">
        <v>36997700</v>
      </c>
      <c r="H3257" s="21">
        <f>IF(ISNUMBER(E3257),MAX($E$2:E3257),"")</f>
        <v>542.07000732421875</v>
      </c>
      <c r="I3257" s="21">
        <f>IF(AND(ISNUMBER(E3257),ISNUMBER(H3257)),E3257/H3257-1,"")</f>
        <v>-0.93443651108652759</v>
      </c>
      <c r="L3257"/>
      <c r="M3257"/>
      <c r="N3257" s="2">
        <v>41577</v>
      </c>
      <c r="O3257" s="21">
        <v>177.3800048828125</v>
      </c>
      <c r="P3257" s="21">
        <v>177.50999450683594</v>
      </c>
      <c r="Q3257" s="21">
        <v>175.66000366210938</v>
      </c>
      <c r="R3257" s="21">
        <v>176.28999328613281</v>
      </c>
      <c r="S3257">
        <v>140002000</v>
      </c>
      <c r="T3257" s="16">
        <f>(SP500_Data[[#This Row],[Close]]-R3258)/R3258</f>
        <v>-4.967008477210386E-3</v>
      </c>
      <c r="U3257" s="21"/>
    </row>
    <row r="3258" spans="1:21" x14ac:dyDescent="0.25">
      <c r="A3258" s="2">
        <v>41576</v>
      </c>
      <c r="B3258" s="21">
        <v>35.630001068115234</v>
      </c>
      <c r="C3258" s="21">
        <v>35.720001220703125</v>
      </c>
      <c r="D3258" s="21">
        <v>35.259998321533203</v>
      </c>
      <c r="E3258" s="21">
        <v>35.520000457763672</v>
      </c>
      <c r="F3258" s="16">
        <f>(StockData[[#This Row],[Close]]-E3259)/E3259</f>
        <v>-1.405657506030911E-3</v>
      </c>
      <c r="G3258" s="21">
        <v>31702200</v>
      </c>
      <c r="H3258" s="21">
        <f>IF(ISNUMBER(E3258),MAX($E$2:E3258),"")</f>
        <v>542.07000732421875</v>
      </c>
      <c r="I3258" s="21">
        <f>IF(AND(ISNUMBER(E3258),ISNUMBER(H3258)),E3258/H3258-1,"")</f>
        <v>-0.93447340753439123</v>
      </c>
      <c r="L3258"/>
      <c r="M3258"/>
      <c r="N3258" s="2">
        <v>41576</v>
      </c>
      <c r="O3258" s="21">
        <v>176.6300048828125</v>
      </c>
      <c r="P3258" s="21">
        <v>177.24000549316406</v>
      </c>
      <c r="Q3258" s="21">
        <v>176.3800048828125</v>
      </c>
      <c r="R3258" s="21">
        <v>177.16999816894531</v>
      </c>
      <c r="S3258">
        <v>87401000</v>
      </c>
      <c r="T3258" s="16">
        <f>(SP500_Data[[#This Row],[Close]]-R3259)/R3259</f>
        <v>5.3339525857989791E-3</v>
      </c>
      <c r="U3258" s="21"/>
    </row>
    <row r="3259" spans="1:21" x14ac:dyDescent="0.25">
      <c r="A3259" s="2">
        <v>41575</v>
      </c>
      <c r="B3259" s="21">
        <v>35.610000610351563</v>
      </c>
      <c r="C3259" s="21">
        <v>35.729999542236328</v>
      </c>
      <c r="D3259" s="21">
        <v>35.270000457763672</v>
      </c>
      <c r="E3259" s="21">
        <v>35.569999694824219</v>
      </c>
      <c r="F3259" s="16">
        <f>(StockData[[#This Row],[Close]]-E3260)/E3260</f>
        <v>-4.4780254537359855E-3</v>
      </c>
      <c r="G3259" s="21">
        <v>38383600</v>
      </c>
      <c r="H3259" s="21">
        <f>IF(ISNUMBER(E3259),MAX($E$2:E3259),"")</f>
        <v>542.07000732421875</v>
      </c>
      <c r="I3259" s="21">
        <f>IF(AND(ISNUMBER(E3259),ISNUMBER(H3259)),E3259/H3259-1,"")</f>
        <v>-0.93438116993337106</v>
      </c>
      <c r="L3259"/>
      <c r="M3259"/>
      <c r="N3259" s="2">
        <v>41575</v>
      </c>
      <c r="O3259" s="21">
        <v>175.88999938964844</v>
      </c>
      <c r="P3259" s="21">
        <v>176.47000122070313</v>
      </c>
      <c r="Q3259" s="21">
        <v>175.69999694824219</v>
      </c>
      <c r="R3259" s="21">
        <v>176.22999572753906</v>
      </c>
      <c r="S3259">
        <v>84979000</v>
      </c>
      <c r="T3259" s="16">
        <f>(SP500_Data[[#This Row],[Close]]-R3260)/R3260</f>
        <v>1.5913542719710307E-3</v>
      </c>
      <c r="U3259" s="21"/>
    </row>
    <row r="3260" spans="1:21" x14ac:dyDescent="0.25">
      <c r="A3260" s="2">
        <v>41572</v>
      </c>
      <c r="B3260" s="21">
        <v>35.880001068115234</v>
      </c>
      <c r="C3260" s="21">
        <v>36.290000915527344</v>
      </c>
      <c r="D3260" s="21">
        <v>35.470001220703125</v>
      </c>
      <c r="E3260" s="21">
        <v>35.729999542236328</v>
      </c>
      <c r="F3260" s="16">
        <f>(StockData[[#This Row],[Close]]-E3261)/E3261</f>
        <v>5.960848899077504E-2</v>
      </c>
      <c r="G3260" s="21">
        <v>113494000</v>
      </c>
      <c r="H3260" s="21">
        <f>IF(ISNUMBER(E3260),MAX($E$2:E3260),"")</f>
        <v>542.07000732421875</v>
      </c>
      <c r="I3260" s="21">
        <f>IF(AND(ISNUMBER(E3260),ISNUMBER(H3260)),E3260/H3260-1,"")</f>
        <v>-0.93408600538773989</v>
      </c>
      <c r="L3260"/>
      <c r="M3260"/>
      <c r="N3260" s="2">
        <v>41572</v>
      </c>
      <c r="O3260" s="21">
        <v>175.50999450683594</v>
      </c>
      <c r="P3260" s="21">
        <v>176</v>
      </c>
      <c r="Q3260" s="21">
        <v>175.16999816894531</v>
      </c>
      <c r="R3260" s="21">
        <v>175.94999694824219</v>
      </c>
      <c r="S3260">
        <v>93625000</v>
      </c>
      <c r="T3260" s="16">
        <f>(SP500_Data[[#This Row],[Close]]-R3261)/R3261</f>
        <v>4.5675311426537834E-3</v>
      </c>
      <c r="U3260" s="21"/>
    </row>
    <row r="3261" spans="1:21" x14ac:dyDescent="0.25">
      <c r="A3261" s="2">
        <v>41571</v>
      </c>
      <c r="B3261" s="21">
        <v>33.819999694824219</v>
      </c>
      <c r="C3261" s="21">
        <v>34.099998474121094</v>
      </c>
      <c r="D3261" s="21">
        <v>33.569999694824219</v>
      </c>
      <c r="E3261" s="21">
        <v>33.720001220703125</v>
      </c>
      <c r="F3261" s="16">
        <f>(StockData[[#This Row],[Close]]-E3262)/E3262</f>
        <v>-1.1847483062393015E-3</v>
      </c>
      <c r="G3261" s="21">
        <v>53209700</v>
      </c>
      <c r="H3261" s="21">
        <f>IF(ISNUMBER(E3261),MAX($E$2:E3261),"")</f>
        <v>542.07000732421875</v>
      </c>
      <c r="I3261" s="21">
        <f>IF(AND(ISNUMBER(E3261),ISNUMBER(H3261)),E3261/H3261-1,"")</f>
        <v>-0.93779401043206068</v>
      </c>
      <c r="L3261"/>
      <c r="M3261"/>
      <c r="N3261" s="2">
        <v>41571</v>
      </c>
      <c r="O3261" s="21">
        <v>174.91999816894531</v>
      </c>
      <c r="P3261" s="21">
        <v>175.3699951171875</v>
      </c>
      <c r="Q3261" s="21">
        <v>174.50999450683594</v>
      </c>
      <c r="R3261" s="21">
        <v>175.14999389648438</v>
      </c>
      <c r="S3261">
        <v>70350000</v>
      </c>
      <c r="T3261" s="16">
        <f>(SP500_Data[[#This Row],[Close]]-R3262)/R3262</f>
        <v>3.3223723889089928E-3</v>
      </c>
      <c r="U3261" s="21"/>
    </row>
    <row r="3262" spans="1:21" x14ac:dyDescent="0.25">
      <c r="A3262" s="2">
        <v>41570</v>
      </c>
      <c r="B3262" s="21">
        <v>34.349998474121094</v>
      </c>
      <c r="C3262" s="21">
        <v>34.490001678466797</v>
      </c>
      <c r="D3262" s="21">
        <v>33.669998168945313</v>
      </c>
      <c r="E3262" s="21">
        <v>33.759998321533203</v>
      </c>
      <c r="F3262" s="16">
        <f>(StockData[[#This Row],[Close]]-E3263)/E3263</f>
        <v>-2.3713229210562892E-2</v>
      </c>
      <c r="G3262" s="21">
        <v>58600500</v>
      </c>
      <c r="H3262" s="21">
        <f>IF(ISNUMBER(E3262),MAX($E$2:E3262),"")</f>
        <v>542.07000732421875</v>
      </c>
      <c r="I3262" s="21">
        <f>IF(AND(ISNUMBER(E3262),ISNUMBER(H3262)),E3262/H3262-1,"")</f>
        <v>-0.93772022457361137</v>
      </c>
      <c r="L3262"/>
      <c r="M3262"/>
      <c r="N3262" s="2">
        <v>41570</v>
      </c>
      <c r="O3262" s="21">
        <v>174.80999755859375</v>
      </c>
      <c r="P3262" s="21">
        <v>174.88999938964844</v>
      </c>
      <c r="Q3262" s="21">
        <v>173.96000671386719</v>
      </c>
      <c r="R3262" s="21">
        <v>174.57000732421875</v>
      </c>
      <c r="S3262">
        <v>105484000</v>
      </c>
      <c r="T3262" s="16">
        <f>(SP500_Data[[#This Row],[Close]]-R3263)/R3263</f>
        <v>-4.7887595938296765E-3</v>
      </c>
      <c r="U3262" s="21"/>
    </row>
    <row r="3263" spans="1:21" x14ac:dyDescent="0.25">
      <c r="A3263" s="2">
        <v>41569</v>
      </c>
      <c r="B3263" s="21">
        <v>35.020000457763672</v>
      </c>
      <c r="C3263" s="21">
        <v>35.099998474121094</v>
      </c>
      <c r="D3263" s="21">
        <v>34.520000457763672</v>
      </c>
      <c r="E3263" s="21">
        <v>34.580001831054688</v>
      </c>
      <c r="F3263" s="16">
        <f>(StockData[[#This Row],[Close]]-E3264)/E3264</f>
        <v>-1.1717628686609279E-2</v>
      </c>
      <c r="G3263" s="21">
        <v>40438500</v>
      </c>
      <c r="H3263" s="21">
        <f>IF(ISNUMBER(E3263),MAX($E$2:E3263),"")</f>
        <v>542.07000732421875</v>
      </c>
      <c r="I3263" s="21">
        <f>IF(AND(ISNUMBER(E3263),ISNUMBER(H3263)),E3263/H3263-1,"")</f>
        <v>-0.93620749836031425</v>
      </c>
      <c r="L3263"/>
      <c r="M3263"/>
      <c r="N3263" s="2">
        <v>41569</v>
      </c>
      <c r="O3263" s="21">
        <v>174.91000366210938</v>
      </c>
      <c r="P3263" s="21">
        <v>175.92999267578125</v>
      </c>
      <c r="Q3263" s="21">
        <v>174.42999267578125</v>
      </c>
      <c r="R3263" s="21">
        <v>175.41000366210938</v>
      </c>
      <c r="S3263">
        <v>126663000</v>
      </c>
      <c r="T3263" s="16">
        <f>(SP500_Data[[#This Row],[Close]]-R3264)/R3264</f>
        <v>5.7913406019067535E-3</v>
      </c>
      <c r="U3263" s="21"/>
    </row>
    <row r="3264" spans="1:21" x14ac:dyDescent="0.25">
      <c r="A3264" s="2">
        <v>41568</v>
      </c>
      <c r="B3264" s="21">
        <v>34.979999542236328</v>
      </c>
      <c r="C3264" s="21">
        <v>35.200000762939453</v>
      </c>
      <c r="D3264" s="21">
        <v>34.909999847412109</v>
      </c>
      <c r="E3264" s="21">
        <v>34.990001678466797</v>
      </c>
      <c r="F3264" s="16">
        <f>(StockData[[#This Row],[Close]]-E3265)/E3265</f>
        <v>8.581977911854739E-4</v>
      </c>
      <c r="G3264" s="21">
        <v>27433500</v>
      </c>
      <c r="H3264" s="21">
        <f>IF(ISNUMBER(E3264),MAX($E$2:E3264),"")</f>
        <v>542.07000732421875</v>
      </c>
      <c r="I3264" s="21">
        <f>IF(AND(ISNUMBER(E3264),ISNUMBER(H3264)),E3264/H3264-1,"")</f>
        <v>-0.93545113877230468</v>
      </c>
      <c r="L3264"/>
      <c r="M3264"/>
      <c r="N3264" s="2">
        <v>41568</v>
      </c>
      <c r="O3264" s="21">
        <v>174.44999694824219</v>
      </c>
      <c r="P3264" s="21">
        <v>174.75</v>
      </c>
      <c r="Q3264" s="21">
        <v>174.00999450683594</v>
      </c>
      <c r="R3264" s="21">
        <v>174.39999389648438</v>
      </c>
      <c r="S3264">
        <v>104104000</v>
      </c>
      <c r="T3264" s="16">
        <f>(SP500_Data[[#This Row],[Close]]-R3265)/R3265</f>
        <v>5.7311238436363922E-5</v>
      </c>
      <c r="U3264" s="21"/>
    </row>
    <row r="3265" spans="1:21" x14ac:dyDescent="0.25">
      <c r="A3265" s="2">
        <v>41565</v>
      </c>
      <c r="B3265" s="21">
        <v>34.819999694824219</v>
      </c>
      <c r="C3265" s="21">
        <v>34.990001678466797</v>
      </c>
      <c r="D3265" s="21">
        <v>34.330001831054688</v>
      </c>
      <c r="E3265" s="21">
        <v>34.959999084472656</v>
      </c>
      <c r="F3265" s="16">
        <f>(StockData[[#This Row],[Close]]-E3266)/E3266</f>
        <v>1.1455016501953012E-3</v>
      </c>
      <c r="G3265" s="21">
        <v>41811700</v>
      </c>
      <c r="H3265" s="21">
        <f>IF(ISNUMBER(E3265),MAX($E$2:E3265),"")</f>
        <v>542.07000732421875</v>
      </c>
      <c r="I3265" s="21">
        <f>IF(AND(ISNUMBER(E3265),ISNUMBER(H3265)),E3265/H3265-1,"")</f>
        <v>-0.93550648696273897</v>
      </c>
      <c r="L3265"/>
      <c r="M3265"/>
      <c r="N3265" s="2">
        <v>41565</v>
      </c>
      <c r="O3265" s="21">
        <v>173.86000061035156</v>
      </c>
      <c r="P3265" s="21">
        <v>174.50999450683594</v>
      </c>
      <c r="Q3265" s="21">
        <v>173.50999450683594</v>
      </c>
      <c r="R3265" s="21">
        <v>174.38999938964844</v>
      </c>
      <c r="S3265">
        <v>138316000</v>
      </c>
      <c r="T3265" s="16">
        <f>(SP500_Data[[#This Row],[Close]]-R3266)/R3266</f>
        <v>6.7544057308635743E-3</v>
      </c>
      <c r="U3265" s="21"/>
    </row>
    <row r="3266" spans="1:21" x14ac:dyDescent="0.25">
      <c r="A3266" s="2">
        <v>41564</v>
      </c>
      <c r="B3266" s="21">
        <v>34.450000762939453</v>
      </c>
      <c r="C3266" s="21">
        <v>34.990001678466797</v>
      </c>
      <c r="D3266" s="21">
        <v>34.369998931884766</v>
      </c>
      <c r="E3266" s="21">
        <v>34.919998168945313</v>
      </c>
      <c r="F3266" s="16">
        <f>(StockData[[#This Row],[Close]]-E3267)/E3267</f>
        <v>8.0831057803236496E-3</v>
      </c>
      <c r="G3266" s="21">
        <v>31359200</v>
      </c>
      <c r="H3266" s="21">
        <f>IF(ISNUMBER(E3266),MAX($E$2:E3266),"")</f>
        <v>542.07000732421875</v>
      </c>
      <c r="I3266" s="21">
        <f>IF(AND(ISNUMBER(E3266),ISNUMBER(H3266)),E3266/H3266-1,"")</f>
        <v>-0.93558027985846626</v>
      </c>
      <c r="L3266"/>
      <c r="M3266"/>
      <c r="N3266" s="2">
        <v>41564</v>
      </c>
      <c r="O3266" s="21">
        <v>171.3699951171875</v>
      </c>
      <c r="P3266" s="21">
        <v>173.32000732421875</v>
      </c>
      <c r="Q3266" s="21">
        <v>171.33999633789063</v>
      </c>
      <c r="R3266" s="21">
        <v>173.22000122070313</v>
      </c>
      <c r="S3266">
        <v>129389000</v>
      </c>
      <c r="T3266" s="16">
        <f>(SP500_Data[[#This Row],[Close]]-R3267)/R3267</f>
        <v>6.6832907975503649E-3</v>
      </c>
      <c r="U3266" s="21"/>
    </row>
    <row r="3267" spans="1:21" x14ac:dyDescent="0.25">
      <c r="A3267" s="2">
        <v>41563</v>
      </c>
      <c r="B3267" s="21">
        <v>34.599998474121094</v>
      </c>
      <c r="C3267" s="21">
        <v>34.900001525878906</v>
      </c>
      <c r="D3267" s="21">
        <v>34.560001373291016</v>
      </c>
      <c r="E3267" s="21">
        <v>34.639999389648438</v>
      </c>
      <c r="F3267" s="16">
        <f>(StockData[[#This Row],[Close]]-E3268)/E3268</f>
        <v>4.3490201183518339E-3</v>
      </c>
      <c r="G3267" s="21">
        <v>35111600</v>
      </c>
      <c r="H3267" s="21">
        <f>IF(ISNUMBER(E3267),MAX($E$2:E3267),"")</f>
        <v>542.07000732421875</v>
      </c>
      <c r="I3267" s="21">
        <f>IF(AND(ISNUMBER(E3267),ISNUMBER(H3267)),E3267/H3267-1,"")</f>
        <v>-0.9360968160540013</v>
      </c>
      <c r="L3267"/>
      <c r="M3267"/>
      <c r="N3267" s="2">
        <v>41563</v>
      </c>
      <c r="O3267" s="21">
        <v>170.72000122070313</v>
      </c>
      <c r="P3267" s="21">
        <v>172.16000366210938</v>
      </c>
      <c r="Q3267" s="21">
        <v>170.63999938964844</v>
      </c>
      <c r="R3267" s="21">
        <v>172.07000732421875</v>
      </c>
      <c r="S3267">
        <v>161676000</v>
      </c>
      <c r="T3267" s="16">
        <f>(SP500_Data[[#This Row],[Close]]-R3268)/R3268</f>
        <v>1.3965883433099919E-2</v>
      </c>
      <c r="U3267" s="21"/>
    </row>
    <row r="3268" spans="1:21" x14ac:dyDescent="0.25">
      <c r="A3268" s="2">
        <v>41562</v>
      </c>
      <c r="B3268" s="21">
        <v>34.669998168945313</v>
      </c>
      <c r="C3268" s="21">
        <v>34.990001678466797</v>
      </c>
      <c r="D3268" s="21">
        <v>34.470001220703125</v>
      </c>
      <c r="E3268" s="21">
        <v>34.490001678466797</v>
      </c>
      <c r="F3268" s="16">
        <f>(StockData[[#This Row],[Close]]-E3269)/E3269</f>
        <v>1.1611295977205275E-3</v>
      </c>
      <c r="G3268" s="21">
        <v>47097800</v>
      </c>
      <c r="H3268" s="21">
        <f>IF(ISNUMBER(E3268),MAX($E$2:E3268),"")</f>
        <v>542.07000732421875</v>
      </c>
      <c r="I3268" s="21">
        <f>IF(AND(ISNUMBER(E3268),ISNUMBER(H3268)),E3268/H3268-1,"")</f>
        <v>-0.9363735288570616</v>
      </c>
      <c r="L3268"/>
      <c r="M3268"/>
      <c r="N3268" s="2">
        <v>41562</v>
      </c>
      <c r="O3268" s="21">
        <v>170.50999450683594</v>
      </c>
      <c r="P3268" s="21">
        <v>171.14999389648438</v>
      </c>
      <c r="Q3268" s="21">
        <v>169.47000122070313</v>
      </c>
      <c r="R3268" s="21">
        <v>169.69999694824219</v>
      </c>
      <c r="S3268">
        <v>155485000</v>
      </c>
      <c r="T3268" s="16">
        <f>(SP500_Data[[#This Row],[Close]]-R3269)/R3269</f>
        <v>-7.2540392854452181E-3</v>
      </c>
      <c r="U3268" s="21"/>
    </row>
    <row r="3269" spans="1:21" x14ac:dyDescent="0.25">
      <c r="A3269" s="2">
        <v>41561</v>
      </c>
      <c r="B3269" s="21">
        <v>33.900001525878906</v>
      </c>
      <c r="C3269" s="21">
        <v>34.5</v>
      </c>
      <c r="D3269" s="21">
        <v>33.779998779296875</v>
      </c>
      <c r="E3269" s="21">
        <v>34.450000762939453</v>
      </c>
      <c r="F3269" s="16">
        <f>(StockData[[#This Row],[Close]]-E3270)/E3270</f>
        <v>9.3759063817659034E-3</v>
      </c>
      <c r="G3269" s="21">
        <v>27757900</v>
      </c>
      <c r="H3269" s="21">
        <f>IF(ISNUMBER(E3269),MAX($E$2:E3269),"")</f>
        <v>542.07000732421875</v>
      </c>
      <c r="I3269" s="21">
        <f>IF(AND(ISNUMBER(E3269),ISNUMBER(H3269)),E3269/H3269-1,"")</f>
        <v>-0.93644732175278889</v>
      </c>
      <c r="L3269"/>
      <c r="M3269"/>
      <c r="N3269" s="2">
        <v>41561</v>
      </c>
      <c r="O3269" s="21">
        <v>169.21000671386719</v>
      </c>
      <c r="P3269" s="21">
        <v>171.08000183105469</v>
      </c>
      <c r="Q3269" s="21">
        <v>169.08000183105469</v>
      </c>
      <c r="R3269" s="21">
        <v>170.94000244140625</v>
      </c>
      <c r="S3269">
        <v>112106000</v>
      </c>
      <c r="T3269" s="16">
        <f>(SP500_Data[[#This Row],[Close]]-R3270)/R3270</f>
        <v>3.993938426580944E-3</v>
      </c>
      <c r="U3269" s="21"/>
    </row>
    <row r="3270" spans="1:21" x14ac:dyDescent="0.25">
      <c r="A3270" s="2">
        <v>41558</v>
      </c>
      <c r="B3270" s="21">
        <v>33.680000305175781</v>
      </c>
      <c r="C3270" s="21">
        <v>34.139999389648438</v>
      </c>
      <c r="D3270" s="21">
        <v>33.680000305175781</v>
      </c>
      <c r="E3270" s="21">
        <v>34.130001068115234</v>
      </c>
      <c r="F3270" s="16">
        <f>(StockData[[#This Row],[Close]]-E3271)/E3271</f>
        <v>1.095979754080828E-2</v>
      </c>
      <c r="G3270" s="21">
        <v>30033300</v>
      </c>
      <c r="H3270" s="21">
        <f>IF(ISNUMBER(E3270),MAX($E$2:E3270),"")</f>
        <v>542.07000732421875</v>
      </c>
      <c r="I3270" s="21">
        <f>IF(AND(ISNUMBER(E3270),ISNUMBER(H3270)),E3270/H3270-1,"")</f>
        <v>-0.93703765084405111</v>
      </c>
      <c r="L3270"/>
      <c r="M3270"/>
      <c r="N3270" s="2">
        <v>41558</v>
      </c>
      <c r="O3270" s="21">
        <v>168.91000366210938</v>
      </c>
      <c r="P3270" s="21">
        <v>170.32000732421875</v>
      </c>
      <c r="Q3270" s="21">
        <v>168.77000427246094</v>
      </c>
      <c r="R3270" s="21">
        <v>170.25999450683594</v>
      </c>
      <c r="S3270">
        <v>105040000</v>
      </c>
      <c r="T3270" s="16">
        <f>(SP500_Data[[#This Row],[Close]]-R3271)/R3271</f>
        <v>6.4432012158685279E-3</v>
      </c>
      <c r="U3270" s="21"/>
    </row>
    <row r="3271" spans="1:21" x14ac:dyDescent="0.25">
      <c r="A3271" s="2">
        <v>41557</v>
      </c>
      <c r="B3271" s="21">
        <v>33.310001373291016</v>
      </c>
      <c r="C3271" s="21">
        <v>33.889999389648438</v>
      </c>
      <c r="D3271" s="21">
        <v>33.259998321533203</v>
      </c>
      <c r="E3271" s="21">
        <v>33.759998321533203</v>
      </c>
      <c r="F3271" s="16">
        <f>(StockData[[#This Row],[Close]]-E3272)/E3272</f>
        <v>2.0864790839927826E-2</v>
      </c>
      <c r="G3271" s="21">
        <v>42875100</v>
      </c>
      <c r="H3271" s="21">
        <f>IF(ISNUMBER(E3271),MAX($E$2:E3271),"")</f>
        <v>542.07000732421875</v>
      </c>
      <c r="I3271" s="21">
        <f>IF(AND(ISNUMBER(E3271),ISNUMBER(H3271)),E3271/H3271-1,"")</f>
        <v>-0.93772022457361137</v>
      </c>
      <c r="L3271"/>
      <c r="M3271"/>
      <c r="N3271" s="2">
        <v>41557</v>
      </c>
      <c r="O3271" s="21">
        <v>167.28999328613281</v>
      </c>
      <c r="P3271" s="21">
        <v>169.25999450683594</v>
      </c>
      <c r="Q3271" s="21">
        <v>167.22999572753906</v>
      </c>
      <c r="R3271" s="21">
        <v>169.16999816894531</v>
      </c>
      <c r="S3271">
        <v>195955000</v>
      </c>
      <c r="T3271" s="16">
        <f>(SP500_Data[[#This Row],[Close]]-R3272)/R3272</f>
        <v>2.1557922305860941E-2</v>
      </c>
      <c r="U3271" s="21"/>
    </row>
    <row r="3272" spans="1:21" x14ac:dyDescent="0.25">
      <c r="A3272" s="2">
        <v>41556</v>
      </c>
      <c r="B3272" s="21">
        <v>33.069999694824219</v>
      </c>
      <c r="C3272" s="21">
        <v>33.349998474121094</v>
      </c>
      <c r="D3272" s="21">
        <v>32.959999084472656</v>
      </c>
      <c r="E3272" s="21">
        <v>33.069999694824219</v>
      </c>
      <c r="F3272" s="16">
        <f>(StockData[[#This Row],[Close]]-E3273)/E3273</f>
        <v>1.8176727155988768E-3</v>
      </c>
      <c r="G3272" s="21">
        <v>35878600</v>
      </c>
      <c r="H3272" s="21">
        <f>IF(ISNUMBER(E3272),MAX($E$2:E3272),"")</f>
        <v>542.07000732421875</v>
      </c>
      <c r="I3272" s="21">
        <f>IF(AND(ISNUMBER(E3272),ISNUMBER(H3272)),E3272/H3272-1,"")</f>
        <v>-0.93899312035715587</v>
      </c>
      <c r="L3272"/>
      <c r="M3272"/>
      <c r="N3272" s="2">
        <v>41556</v>
      </c>
      <c r="O3272" s="21">
        <v>165.80000305175781</v>
      </c>
      <c r="P3272" s="21">
        <v>166.19999694824219</v>
      </c>
      <c r="Q3272" s="21">
        <v>164.52999877929688</v>
      </c>
      <c r="R3272" s="21">
        <v>165.60000610351563</v>
      </c>
      <c r="S3272">
        <v>168973000</v>
      </c>
      <c r="T3272" s="16">
        <f>(SP500_Data[[#This Row],[Close]]-R3273)/R3273</f>
        <v>7.2522588273544694E-4</v>
      </c>
      <c r="U3272" s="21"/>
    </row>
    <row r="3273" spans="1:21" x14ac:dyDescent="0.25">
      <c r="A3273" s="2">
        <v>41555</v>
      </c>
      <c r="B3273" s="21">
        <v>33.310001373291016</v>
      </c>
      <c r="C3273" s="21">
        <v>33.330001831054688</v>
      </c>
      <c r="D3273" s="21">
        <v>32.799999237060547</v>
      </c>
      <c r="E3273" s="21">
        <v>33.009998321533203</v>
      </c>
      <c r="F3273" s="16">
        <f>(StockData[[#This Row],[Close]]-E3274)/E3274</f>
        <v>-8.7087364015490196E-3</v>
      </c>
      <c r="G3273" s="21">
        <v>41017600</v>
      </c>
      <c r="H3273" s="21">
        <f>IF(ISNUMBER(E3273),MAX($E$2:E3273),"")</f>
        <v>542.07000732421875</v>
      </c>
      <c r="I3273" s="21">
        <f>IF(AND(ISNUMBER(E3273),ISNUMBER(H3273)),E3273/H3273-1,"")</f>
        <v>-0.93910380970074681</v>
      </c>
      <c r="L3273"/>
      <c r="M3273"/>
      <c r="N3273" s="2">
        <v>41555</v>
      </c>
      <c r="O3273" s="21">
        <v>167.39999389648438</v>
      </c>
      <c r="P3273" s="21">
        <v>167.6199951171875</v>
      </c>
      <c r="Q3273" s="21">
        <v>165.36000061035156</v>
      </c>
      <c r="R3273" s="21">
        <v>165.47999572753906</v>
      </c>
      <c r="S3273">
        <v>178015000</v>
      </c>
      <c r="T3273" s="16">
        <f>(SP500_Data[[#This Row],[Close]]-R3274)/R3274</f>
        <v>-1.1646640587378193E-2</v>
      </c>
      <c r="U3273" s="21"/>
    </row>
    <row r="3274" spans="1:21" x14ac:dyDescent="0.25">
      <c r="A3274" s="2">
        <v>41554</v>
      </c>
      <c r="B3274" s="21">
        <v>33.599998474121094</v>
      </c>
      <c r="C3274" s="21">
        <v>33.709999084472656</v>
      </c>
      <c r="D3274" s="21">
        <v>33.200000762939453</v>
      </c>
      <c r="E3274" s="21">
        <v>33.299999237060547</v>
      </c>
      <c r="F3274" s="16">
        <f>(StockData[[#This Row],[Close]]-E3275)/E3275</f>
        <v>-1.7119297897559168E-2</v>
      </c>
      <c r="G3274" s="21">
        <v>35069300</v>
      </c>
      <c r="H3274" s="21">
        <f>IF(ISNUMBER(E3274),MAX($E$2:E3274),"")</f>
        <v>542.07000732421875</v>
      </c>
      <c r="I3274" s="21">
        <f>IF(AND(ISNUMBER(E3274),ISNUMBER(H3274)),E3274/H3274-1,"")</f>
        <v>-0.93856882176264111</v>
      </c>
      <c r="L3274"/>
      <c r="M3274"/>
      <c r="N3274" s="2">
        <v>41554</v>
      </c>
      <c r="O3274" s="21">
        <v>167.41999816894531</v>
      </c>
      <c r="P3274" s="21">
        <v>168.44999694824219</v>
      </c>
      <c r="Q3274" s="21">
        <v>167.25</v>
      </c>
      <c r="R3274" s="21">
        <v>167.42999267578125</v>
      </c>
      <c r="S3274">
        <v>96295000</v>
      </c>
      <c r="T3274" s="16">
        <f>(SP500_Data[[#This Row],[Close]]-R3275)/R3275</f>
        <v>-8.6447197533513279E-3</v>
      </c>
      <c r="U3274" s="21"/>
    </row>
    <row r="3275" spans="1:21" x14ac:dyDescent="0.25">
      <c r="A3275" s="2">
        <v>41551</v>
      </c>
      <c r="B3275" s="21">
        <v>33.689998626708984</v>
      </c>
      <c r="C3275" s="21">
        <v>33.990001678466797</v>
      </c>
      <c r="D3275" s="21">
        <v>33.619998931884766</v>
      </c>
      <c r="E3275" s="21">
        <v>33.880001068115234</v>
      </c>
      <c r="F3275" s="16">
        <f>(StockData[[#This Row],[Close]]-E3276)/E3276</f>
        <v>5.9068096288094588E-4</v>
      </c>
      <c r="G3275" s="21">
        <v>33008100</v>
      </c>
      <c r="H3275" s="21">
        <f>IF(ISNUMBER(E3275),MAX($E$2:E3275),"")</f>
        <v>542.07000732421875</v>
      </c>
      <c r="I3275" s="21">
        <f>IF(AND(ISNUMBER(E3275),ISNUMBER(H3275)),E3275/H3275-1,"")</f>
        <v>-0.93749884588642962</v>
      </c>
      <c r="L3275"/>
      <c r="M3275"/>
      <c r="N3275" s="2">
        <v>41551</v>
      </c>
      <c r="O3275" s="21">
        <v>167.75</v>
      </c>
      <c r="P3275" s="21">
        <v>169.05999755859375</v>
      </c>
      <c r="Q3275" s="21">
        <v>167.52999877929688</v>
      </c>
      <c r="R3275" s="21">
        <v>168.88999938964844</v>
      </c>
      <c r="S3275">
        <v>96878000</v>
      </c>
      <c r="T3275" s="16">
        <f>(SP500_Data[[#This Row],[Close]]-R3276)/R3276</f>
        <v>7.576687205921015E-3</v>
      </c>
      <c r="U3275" s="21"/>
    </row>
    <row r="3276" spans="1:21" x14ac:dyDescent="0.25">
      <c r="A3276" s="2">
        <v>41550</v>
      </c>
      <c r="B3276" s="21">
        <v>33.880001068115234</v>
      </c>
      <c r="C3276" s="21">
        <v>34</v>
      </c>
      <c r="D3276" s="21">
        <v>33.419998168945313</v>
      </c>
      <c r="E3276" s="21">
        <v>33.860000610351563</v>
      </c>
      <c r="F3276" s="16">
        <f>(StockData[[#This Row],[Close]]-E3277)/E3277</f>
        <v>-1.7687960445905745E-3</v>
      </c>
      <c r="G3276" s="21">
        <v>38703800</v>
      </c>
      <c r="H3276" s="21">
        <f>IF(ISNUMBER(E3276),MAX($E$2:E3276),"")</f>
        <v>542.07000732421875</v>
      </c>
      <c r="I3276" s="21">
        <f>IF(AND(ISNUMBER(E3276),ISNUMBER(H3276)),E3276/H3276-1,"")</f>
        <v>-0.93753574233429327</v>
      </c>
      <c r="L3276"/>
      <c r="M3276"/>
      <c r="N3276" s="2">
        <v>41550</v>
      </c>
      <c r="O3276" s="21">
        <v>168.78999328613281</v>
      </c>
      <c r="P3276" s="21">
        <v>168.94000244140625</v>
      </c>
      <c r="Q3276" s="21">
        <v>166.83999633789063</v>
      </c>
      <c r="R3276" s="21">
        <v>167.6199951171875</v>
      </c>
      <c r="S3276">
        <v>176698000</v>
      </c>
      <c r="T3276" s="16">
        <f>(SP500_Data[[#This Row],[Close]]-R3277)/R3277</f>
        <v>-9.2209340709888173E-3</v>
      </c>
      <c r="U3276" s="21"/>
    </row>
    <row r="3277" spans="1:21" x14ac:dyDescent="0.25">
      <c r="A3277" s="2">
        <v>41549</v>
      </c>
      <c r="B3277" s="21">
        <v>33.360000610351563</v>
      </c>
      <c r="C3277" s="21">
        <v>34.029998779296875</v>
      </c>
      <c r="D3277" s="21">
        <v>33.290000915527344</v>
      </c>
      <c r="E3277" s="21">
        <v>33.919998168945313</v>
      </c>
      <c r="F3277" s="16">
        <f>(StockData[[#This Row],[Close]]-E3278)/E3278</f>
        <v>1.0124964840716517E-2</v>
      </c>
      <c r="G3277" s="21">
        <v>46946800</v>
      </c>
      <c r="H3277" s="21">
        <f>IF(ISNUMBER(E3277),MAX($E$2:E3277),"")</f>
        <v>542.07000732421875</v>
      </c>
      <c r="I3277" s="21">
        <f>IF(AND(ISNUMBER(E3277),ISNUMBER(H3277)),E3277/H3277-1,"")</f>
        <v>-0.93742506002798021</v>
      </c>
      <c r="L3277"/>
      <c r="M3277"/>
      <c r="N3277" s="2">
        <v>41549</v>
      </c>
      <c r="O3277" s="21">
        <v>168.35000610351563</v>
      </c>
      <c r="P3277" s="21">
        <v>169.33999633789063</v>
      </c>
      <c r="Q3277" s="21">
        <v>167.83000183105469</v>
      </c>
      <c r="R3277" s="21">
        <v>169.17999267578125</v>
      </c>
      <c r="S3277">
        <v>113350000</v>
      </c>
      <c r="T3277" s="16">
        <f>(SP500_Data[[#This Row],[Close]]-R3278)/R3278</f>
        <v>-9.4486633736612065E-4</v>
      </c>
      <c r="U3277" s="21"/>
    </row>
    <row r="3278" spans="1:21" x14ac:dyDescent="0.25">
      <c r="A3278" s="2">
        <v>41548</v>
      </c>
      <c r="B3278" s="21">
        <v>33.349998474121094</v>
      </c>
      <c r="C3278" s="21">
        <v>33.610000610351563</v>
      </c>
      <c r="D3278" s="21">
        <v>33.299999237060547</v>
      </c>
      <c r="E3278" s="21">
        <v>33.580001831054688</v>
      </c>
      <c r="F3278" s="16">
        <f>(StockData[[#This Row],[Close]]-E3279)/E3279</f>
        <v>9.0145151070270216E-3</v>
      </c>
      <c r="G3278" s="21">
        <v>36718700</v>
      </c>
      <c r="H3278" s="21">
        <f>IF(ISNUMBER(E3278),MAX($E$2:E3278),"")</f>
        <v>542.07000732421875</v>
      </c>
      <c r="I3278" s="21">
        <f>IF(AND(ISNUMBER(E3278),ISNUMBER(H3278)),E3278/H3278-1,"")</f>
        <v>-0.9380522785298282</v>
      </c>
      <c r="L3278"/>
      <c r="M3278"/>
      <c r="N3278" s="2">
        <v>41548</v>
      </c>
      <c r="O3278" s="21">
        <v>168.13999938964844</v>
      </c>
      <c r="P3278" s="21">
        <v>169.5</v>
      </c>
      <c r="Q3278" s="21">
        <v>167.97000122070313</v>
      </c>
      <c r="R3278" s="21">
        <v>169.33999633789063</v>
      </c>
      <c r="S3278">
        <v>127160000</v>
      </c>
      <c r="T3278" s="16">
        <f>(SP500_Data[[#This Row],[Close]]-R3279)/R3279</f>
        <v>7.9162066218660156E-3</v>
      </c>
      <c r="U3278" s="21"/>
    </row>
    <row r="3279" spans="1:21" x14ac:dyDescent="0.25">
      <c r="A3279" s="2">
        <v>41547</v>
      </c>
      <c r="B3279" s="21">
        <v>33</v>
      </c>
      <c r="C3279" s="21">
        <v>33.310001373291016</v>
      </c>
      <c r="D3279" s="21">
        <v>32.700000762939453</v>
      </c>
      <c r="E3279" s="21">
        <v>33.279998779296875</v>
      </c>
      <c r="F3279" s="16">
        <f>(StockData[[#This Row],[Close]]-E3280)/E3280</f>
        <v>3.0052063106810031E-4</v>
      </c>
      <c r="G3279" s="21">
        <v>39839500</v>
      </c>
      <c r="H3279" s="21">
        <f>IF(ISNUMBER(E3279),MAX($E$2:E3279),"")</f>
        <v>542.07000732421875</v>
      </c>
      <c r="I3279" s="21">
        <f>IF(AND(ISNUMBER(E3279),ISNUMBER(H3279)),E3279/H3279-1,"")</f>
        <v>-0.93860571821050465</v>
      </c>
      <c r="L3279"/>
      <c r="M3279"/>
      <c r="N3279" s="2">
        <v>41547</v>
      </c>
      <c r="O3279" s="21">
        <v>167.47999572753906</v>
      </c>
      <c r="P3279" s="21">
        <v>168.53999328613281</v>
      </c>
      <c r="Q3279" s="21">
        <v>167.14999389648438</v>
      </c>
      <c r="R3279" s="21">
        <v>168.00999450683594</v>
      </c>
      <c r="S3279">
        <v>143937000</v>
      </c>
      <c r="T3279" s="16">
        <f>(SP500_Data[[#This Row],[Close]]-R3280)/R3280</f>
        <v>-5.3283354198122692E-3</v>
      </c>
      <c r="U3279" s="21"/>
    </row>
    <row r="3280" spans="1:21" x14ac:dyDescent="0.25">
      <c r="A3280" s="2">
        <v>41544</v>
      </c>
      <c r="B3280" s="21">
        <v>32.880001068115234</v>
      </c>
      <c r="C3280" s="21">
        <v>33.75</v>
      </c>
      <c r="D3280" s="21">
        <v>32.869998931884766</v>
      </c>
      <c r="E3280" s="21">
        <v>33.270000457763672</v>
      </c>
      <c r="F3280" s="16">
        <f>(StockData[[#This Row],[Close]]-E3281)/E3281</f>
        <v>1.5257857583628534E-2</v>
      </c>
      <c r="G3280" s="21">
        <v>55348000</v>
      </c>
      <c r="H3280" s="21">
        <f>IF(ISNUMBER(E3280),MAX($E$2:E3280),"")</f>
        <v>542.07000732421875</v>
      </c>
      <c r="I3280" s="21">
        <f>IF(AND(ISNUMBER(E3280),ISNUMBER(H3280)),E3280/H3280-1,"")</f>
        <v>-0.93862416291579753</v>
      </c>
      <c r="L3280"/>
      <c r="M3280"/>
      <c r="N3280" s="2">
        <v>41544</v>
      </c>
      <c r="O3280" s="21">
        <v>168.83999633789063</v>
      </c>
      <c r="P3280" s="21">
        <v>169.13999938964844</v>
      </c>
      <c r="Q3280" s="21">
        <v>168.47000122070313</v>
      </c>
      <c r="R3280" s="21">
        <v>168.91000366210938</v>
      </c>
      <c r="S3280">
        <v>99141800</v>
      </c>
      <c r="T3280" s="16">
        <f>(SP500_Data[[#This Row],[Close]]-R3281)/R3281</f>
        <v>-4.5966101012121065E-3</v>
      </c>
      <c r="U3280" s="21"/>
    </row>
    <row r="3281" spans="1:21" x14ac:dyDescent="0.25">
      <c r="A3281" s="2">
        <v>41543</v>
      </c>
      <c r="B3281" s="21">
        <v>32.639999389648438</v>
      </c>
      <c r="C3281" s="21">
        <v>33</v>
      </c>
      <c r="D3281" s="21">
        <v>32.590000152587891</v>
      </c>
      <c r="E3281" s="21">
        <v>32.770000457763672</v>
      </c>
      <c r="F3281" s="16">
        <f>(StockData[[#This Row],[Close]]-E3282)/E3282</f>
        <v>7.9976053415620977E-3</v>
      </c>
      <c r="G3281" s="21">
        <v>28504000</v>
      </c>
      <c r="H3281" s="21">
        <f>IF(ISNUMBER(E3281),MAX($E$2:E3281),"")</f>
        <v>542.07000732421875</v>
      </c>
      <c r="I3281" s="21">
        <f>IF(AND(ISNUMBER(E3281),ISNUMBER(H3281)),E3281/H3281-1,"")</f>
        <v>-0.93954655300055456</v>
      </c>
      <c r="L3281"/>
      <c r="M3281"/>
      <c r="N3281" s="2">
        <v>41543</v>
      </c>
      <c r="O3281" s="21">
        <v>169.32000732421875</v>
      </c>
      <c r="P3281" s="21">
        <v>170.16999816894531</v>
      </c>
      <c r="Q3281" s="21">
        <v>169.05000305175781</v>
      </c>
      <c r="R3281" s="21">
        <v>169.69000244140625</v>
      </c>
      <c r="S3281">
        <v>77146900</v>
      </c>
      <c r="T3281" s="16">
        <f>(SP500_Data[[#This Row],[Close]]-R3282)/R3282</f>
        <v>3.8452980424175218E-3</v>
      </c>
      <c r="U3281" s="21"/>
    </row>
    <row r="3282" spans="1:21" x14ac:dyDescent="0.25">
      <c r="A3282" s="2">
        <v>41542</v>
      </c>
      <c r="B3282" s="21">
        <v>32.490001678466797</v>
      </c>
      <c r="C3282" s="21">
        <v>32.799999237060547</v>
      </c>
      <c r="D3282" s="21">
        <v>32.400001525878906</v>
      </c>
      <c r="E3282" s="21">
        <v>32.509998321533203</v>
      </c>
      <c r="F3282" s="16">
        <f>(StockData[[#This Row],[Close]]-E3283)/E3283</f>
        <v>1.8489231797575827E-3</v>
      </c>
      <c r="G3282" s="21">
        <v>28907500</v>
      </c>
      <c r="H3282" s="21">
        <f>IF(ISNUMBER(E3282),MAX($E$2:E3282),"")</f>
        <v>542.07000732421875</v>
      </c>
      <c r="I3282" s="21">
        <f>IF(AND(ISNUMBER(E3282),ISNUMBER(H3282)),E3282/H3282-1,"")</f>
        <v>-0.94002619978550372</v>
      </c>
      <c r="L3282"/>
      <c r="M3282"/>
      <c r="N3282" s="2">
        <v>41542</v>
      </c>
      <c r="O3282" s="21">
        <v>169.63999938964844</v>
      </c>
      <c r="P3282" s="21">
        <v>169.97999572753906</v>
      </c>
      <c r="Q3282" s="21">
        <v>168.88999938964844</v>
      </c>
      <c r="R3282" s="21">
        <v>169.03999328613281</v>
      </c>
      <c r="S3282">
        <v>117306500</v>
      </c>
      <c r="T3282" s="16">
        <f>(SP500_Data[[#This Row],[Close]]-R3283)/R3283</f>
        <v>-2.890376315061369E-3</v>
      </c>
      <c r="U3282" s="21"/>
    </row>
    <row r="3283" spans="1:21" x14ac:dyDescent="0.25">
      <c r="A3283" s="2">
        <v>41541</v>
      </c>
      <c r="B3283" s="21">
        <v>32.869998931884766</v>
      </c>
      <c r="C3283" s="21">
        <v>32.869998931884766</v>
      </c>
      <c r="D3283" s="21">
        <v>32.150001525878906</v>
      </c>
      <c r="E3283" s="21">
        <v>32.450000762939453</v>
      </c>
      <c r="F3283" s="16">
        <f>(StockData[[#This Row],[Close]]-E3284)/E3284</f>
        <v>-8.8576939725106447E-3</v>
      </c>
      <c r="G3283" s="21">
        <v>40685000</v>
      </c>
      <c r="H3283" s="21">
        <f>IF(ISNUMBER(E3283),MAX($E$2:E3283),"")</f>
        <v>542.07000732421875</v>
      </c>
      <c r="I3283" s="21">
        <f>IF(AND(ISNUMBER(E3283),ISNUMBER(H3283)),E3283/H3283-1,"")</f>
        <v>-0.94013688209181678</v>
      </c>
      <c r="L3283"/>
      <c r="M3283"/>
      <c r="N3283" s="2">
        <v>41541</v>
      </c>
      <c r="O3283" s="21">
        <v>169.89999389648438</v>
      </c>
      <c r="P3283" s="21">
        <v>170.52999877929688</v>
      </c>
      <c r="Q3283" s="21">
        <v>169.21000671386719</v>
      </c>
      <c r="R3283" s="21">
        <v>169.52999877929688</v>
      </c>
      <c r="S3283">
        <v>106333100</v>
      </c>
      <c r="T3283" s="16">
        <f>(SP500_Data[[#This Row],[Close]]-R3284)/R3284</f>
        <v>-2.3538746173404792E-3</v>
      </c>
      <c r="U3283" s="21"/>
    </row>
    <row r="3284" spans="1:21" x14ac:dyDescent="0.25">
      <c r="A3284" s="2">
        <v>41540</v>
      </c>
      <c r="B3284" s="21">
        <v>32.540000915527344</v>
      </c>
      <c r="C3284" s="21">
        <v>32.970001220703125</v>
      </c>
      <c r="D3284" s="21">
        <v>32.5</v>
      </c>
      <c r="E3284" s="21">
        <v>32.740001678466797</v>
      </c>
      <c r="F3284" s="16">
        <f>(StockData[[#This Row],[Close]]-E3285)/E3285</f>
        <v>-1.5248318287441793E-3</v>
      </c>
      <c r="G3284" s="21">
        <v>39826100</v>
      </c>
      <c r="H3284" s="21">
        <f>IF(ISNUMBER(E3284),MAX($E$2:E3284),"")</f>
        <v>542.07000732421875</v>
      </c>
      <c r="I3284" s="21">
        <f>IF(AND(ISNUMBER(E3284),ISNUMBER(H3284)),E3284/H3284-1,"")</f>
        <v>-0.93960189415371098</v>
      </c>
      <c r="L3284"/>
      <c r="M3284"/>
      <c r="N3284" s="2">
        <v>41540</v>
      </c>
      <c r="O3284" s="21">
        <v>170.49000549316406</v>
      </c>
      <c r="P3284" s="21">
        <v>170.64999389648438</v>
      </c>
      <c r="Q3284" s="21">
        <v>169.38999938964844</v>
      </c>
      <c r="R3284" s="21">
        <v>169.92999267578125</v>
      </c>
      <c r="S3284">
        <v>104616500</v>
      </c>
      <c r="T3284" s="16">
        <f>(SP500_Data[[#This Row],[Close]]-R3285)/R3285</f>
        <v>-4.6275101878693698E-3</v>
      </c>
      <c r="U3284" s="21"/>
    </row>
    <row r="3285" spans="1:21" x14ac:dyDescent="0.25">
      <c r="A3285" s="2">
        <v>41537</v>
      </c>
      <c r="B3285" s="21">
        <v>33.409999847412109</v>
      </c>
      <c r="C3285" s="21">
        <v>33.479999542236328</v>
      </c>
      <c r="D3285" s="21">
        <v>32.689998626708984</v>
      </c>
      <c r="E3285" s="21">
        <v>32.790000915527344</v>
      </c>
      <c r="F3285" s="16">
        <f>(StockData[[#This Row],[Close]]-E3286)/E3286</f>
        <v>-2.5267493743851011E-2</v>
      </c>
      <c r="G3285" s="21">
        <v>102904900</v>
      </c>
      <c r="H3285" s="21">
        <f>IF(ISNUMBER(E3285),MAX($E$2:E3285),"")</f>
        <v>542.07000732421875</v>
      </c>
      <c r="I3285" s="21">
        <f>IF(AND(ISNUMBER(E3285),ISNUMBER(H3285)),E3285/H3285-1,"")</f>
        <v>-0.93950965655269092</v>
      </c>
      <c r="L3285"/>
      <c r="M3285"/>
      <c r="N3285" s="2">
        <v>41537</v>
      </c>
      <c r="O3285" s="21">
        <v>172.33000183105469</v>
      </c>
      <c r="P3285" s="21">
        <v>172.33000183105469</v>
      </c>
      <c r="Q3285" s="21">
        <v>170.58000183105469</v>
      </c>
      <c r="R3285" s="21">
        <v>170.72000122070313</v>
      </c>
      <c r="S3285">
        <v>132867100</v>
      </c>
      <c r="T3285" s="16">
        <f>(SP500_Data[[#This Row],[Close]]-R3286)/R3286</f>
        <v>-1.1808250468843885E-2</v>
      </c>
      <c r="U3285" s="21"/>
    </row>
    <row r="3286" spans="1:21" x14ac:dyDescent="0.25">
      <c r="A3286" s="2">
        <v>41536</v>
      </c>
      <c r="B3286" s="21">
        <v>33.479999542236328</v>
      </c>
      <c r="C3286" s="21">
        <v>33.680000305175781</v>
      </c>
      <c r="D3286" s="21">
        <v>33.319999694824219</v>
      </c>
      <c r="E3286" s="21">
        <v>33.639999389648438</v>
      </c>
      <c r="F3286" s="16">
        <f>(StockData[[#This Row],[Close]]-E3287)/E3287</f>
        <v>9.6038324656385309E-3</v>
      </c>
      <c r="G3286" s="21">
        <v>42026600</v>
      </c>
      <c r="H3286" s="21">
        <f>IF(ISNUMBER(E3286),MAX($E$2:E3286),"")</f>
        <v>542.07000732421875</v>
      </c>
      <c r="I3286" s="21">
        <f>IF(AND(ISNUMBER(E3286),ISNUMBER(H3286)),E3286/H3286-1,"")</f>
        <v>-0.93794159622351525</v>
      </c>
      <c r="L3286"/>
      <c r="M3286"/>
      <c r="N3286" s="2">
        <v>41536</v>
      </c>
      <c r="O3286" s="21">
        <v>173.52000427246094</v>
      </c>
      <c r="P3286" s="21">
        <v>173.60000610351563</v>
      </c>
      <c r="Q3286" s="21">
        <v>172.58999633789063</v>
      </c>
      <c r="R3286" s="21">
        <v>172.75999450683594</v>
      </c>
      <c r="S3286">
        <v>146616900</v>
      </c>
      <c r="T3286" s="16">
        <f>(SP500_Data[[#This Row],[Close]]-R3287)/R3287</f>
        <v>-1.6758655868681833E-3</v>
      </c>
      <c r="U3286" s="21"/>
    </row>
    <row r="3287" spans="1:21" x14ac:dyDescent="0.25">
      <c r="A3287" s="2">
        <v>41535</v>
      </c>
      <c r="B3287" s="21">
        <v>32.990001678466797</v>
      </c>
      <c r="C3287" s="21">
        <v>33.400001525878906</v>
      </c>
      <c r="D3287" s="21">
        <v>32.830001831054688</v>
      </c>
      <c r="E3287" s="21">
        <v>33.319999694824219</v>
      </c>
      <c r="F3287" s="16">
        <f>(StockData[[#This Row],[Close]]-E3288)/E3288</f>
        <v>1.1843285333560693E-2</v>
      </c>
      <c r="G3287" s="21">
        <v>64099900</v>
      </c>
      <c r="H3287" s="21">
        <f>IF(ISNUMBER(E3287),MAX($E$2:E3287),"")</f>
        <v>542.07000732421875</v>
      </c>
      <c r="I3287" s="21">
        <f>IF(AND(ISNUMBER(E3287),ISNUMBER(H3287)),E3287/H3287-1,"")</f>
        <v>-0.93853192531477747</v>
      </c>
      <c r="L3287"/>
      <c r="M3287"/>
      <c r="N3287" s="2">
        <v>41535</v>
      </c>
      <c r="O3287" s="21">
        <v>171.00999450683594</v>
      </c>
      <c r="P3287" s="21">
        <v>173.52000427246094</v>
      </c>
      <c r="Q3287" s="21">
        <v>170.58000183105469</v>
      </c>
      <c r="R3287" s="21">
        <v>173.05000305175781</v>
      </c>
      <c r="S3287">
        <v>203460600</v>
      </c>
      <c r="T3287" s="16">
        <f>(SP500_Data[[#This Row],[Close]]-R3288)/R3288</f>
        <v>1.1574183917502822E-2</v>
      </c>
      <c r="U3287" s="21"/>
    </row>
    <row r="3288" spans="1:21" x14ac:dyDescent="0.25">
      <c r="A3288" s="2">
        <v>41534</v>
      </c>
      <c r="B3288" s="21">
        <v>33.419998168945313</v>
      </c>
      <c r="C3288" s="21">
        <v>33.470001220703125</v>
      </c>
      <c r="D3288" s="21">
        <v>32.900001525878906</v>
      </c>
      <c r="E3288" s="21">
        <v>32.930000305175781</v>
      </c>
      <c r="F3288" s="16">
        <f>(StockData[[#This Row],[Close]]-E3289)/E3289</f>
        <v>3.9634472908263623E-3</v>
      </c>
      <c r="G3288" s="21">
        <v>84716500</v>
      </c>
      <c r="H3288" s="21">
        <f>IF(ISNUMBER(E3288),MAX($E$2:E3288),"")</f>
        <v>542.07000732421875</v>
      </c>
      <c r="I3288" s="21">
        <f>IF(AND(ISNUMBER(E3288),ISNUMBER(H3288)),E3288/H3288-1,"")</f>
        <v>-0.9392513884549234</v>
      </c>
      <c r="L3288"/>
      <c r="M3288"/>
      <c r="N3288" s="2">
        <v>41534</v>
      </c>
      <c r="O3288" s="21">
        <v>170.46000671386719</v>
      </c>
      <c r="P3288" s="21">
        <v>171.11000061035156</v>
      </c>
      <c r="Q3288" s="21">
        <v>170.46000671386719</v>
      </c>
      <c r="R3288" s="21">
        <v>171.07000732421875</v>
      </c>
      <c r="S3288">
        <v>82523300</v>
      </c>
      <c r="T3288" s="16">
        <f>(SP500_Data[[#This Row],[Close]]-R3289)/R3289</f>
        <v>4.4625082292278524E-3</v>
      </c>
      <c r="U3288" s="21"/>
    </row>
    <row r="3289" spans="1:21" x14ac:dyDescent="0.25">
      <c r="A3289" s="2">
        <v>41533</v>
      </c>
      <c r="B3289" s="21">
        <v>33.380001068115234</v>
      </c>
      <c r="C3289" s="21">
        <v>33.5</v>
      </c>
      <c r="D3289" s="21">
        <v>32.729999542236328</v>
      </c>
      <c r="E3289" s="21">
        <v>32.799999237060547</v>
      </c>
      <c r="F3289" s="16">
        <f>(StockData[[#This Row],[Close]]-E3290)/E3290</f>
        <v>-6.9633530347113209E-3</v>
      </c>
      <c r="G3289" s="21">
        <v>52839700</v>
      </c>
      <c r="H3289" s="21">
        <f>IF(ISNUMBER(E3289),MAX($E$2:E3289),"")</f>
        <v>542.07000732421875</v>
      </c>
      <c r="I3289" s="21">
        <f>IF(AND(ISNUMBER(E3289),ISNUMBER(H3289)),E3289/H3289-1,"")</f>
        <v>-0.93949121184739803</v>
      </c>
      <c r="L3289"/>
      <c r="M3289"/>
      <c r="N3289" s="2">
        <v>41533</v>
      </c>
      <c r="O3289" s="21">
        <v>171.16000366210938</v>
      </c>
      <c r="P3289" s="21">
        <v>171.24000549316406</v>
      </c>
      <c r="Q3289" s="21">
        <v>170.03999328613281</v>
      </c>
      <c r="R3289" s="21">
        <v>170.30999755859375</v>
      </c>
      <c r="S3289">
        <v>106299200</v>
      </c>
      <c r="T3289" s="16">
        <f>(SP500_Data[[#This Row],[Close]]-R3290)/R3290</f>
        <v>5.7874902081252672E-3</v>
      </c>
      <c r="U3289" s="21"/>
    </row>
    <row r="3290" spans="1:21" x14ac:dyDescent="0.25">
      <c r="A3290" s="2">
        <v>41530</v>
      </c>
      <c r="B3290" s="21">
        <v>32.770000457763672</v>
      </c>
      <c r="C3290" s="21">
        <v>33.069999694824219</v>
      </c>
      <c r="D3290" s="21">
        <v>32.509998321533203</v>
      </c>
      <c r="E3290" s="21">
        <v>33.029998779296875</v>
      </c>
      <c r="F3290" s="16">
        <f>(StockData[[#This Row],[Close]]-E3291)/E3291</f>
        <v>1.0400739274124576E-2</v>
      </c>
      <c r="G3290" s="21">
        <v>40899000</v>
      </c>
      <c r="H3290" s="21">
        <f>IF(ISNUMBER(E3290),MAX($E$2:E3290),"")</f>
        <v>542.07000732421875</v>
      </c>
      <c r="I3290" s="21">
        <f>IF(AND(ISNUMBER(E3290),ISNUMBER(H3290)),E3290/H3290-1,"")</f>
        <v>-0.93906691325288316</v>
      </c>
      <c r="L3290"/>
      <c r="M3290"/>
      <c r="N3290" s="2">
        <v>41530</v>
      </c>
      <c r="O3290" s="21">
        <v>169.1300048828125</v>
      </c>
      <c r="P3290" s="21">
        <v>169.46000671386719</v>
      </c>
      <c r="Q3290" s="21">
        <v>168.74000549316406</v>
      </c>
      <c r="R3290" s="21">
        <v>169.33000183105469</v>
      </c>
      <c r="S3290">
        <v>72727800</v>
      </c>
      <c r="T3290" s="16">
        <f>(SP500_Data[[#This Row],[Close]]-R3291)/R3291</f>
        <v>2.2492150913084328E-3</v>
      </c>
      <c r="U3290" s="21"/>
    </row>
    <row r="3291" spans="1:21" x14ac:dyDescent="0.25">
      <c r="A3291" s="2">
        <v>41529</v>
      </c>
      <c r="B3291" s="21">
        <v>32.720001220703125</v>
      </c>
      <c r="C3291" s="21">
        <v>32.779998779296875</v>
      </c>
      <c r="D3291" s="21">
        <v>32.590000152587891</v>
      </c>
      <c r="E3291" s="21">
        <v>32.689998626708984</v>
      </c>
      <c r="F3291" s="16">
        <f>(StockData[[#This Row],[Close]]-E3292)/E3292</f>
        <v>-1.5272770065463883E-3</v>
      </c>
      <c r="G3291" s="21">
        <v>32860200</v>
      </c>
      <c r="H3291" s="21">
        <f>IF(ISNUMBER(E3291),MAX($E$2:E3291),"")</f>
        <v>542.07000732421875</v>
      </c>
      <c r="I3291" s="21">
        <f>IF(AND(ISNUMBER(E3291),ISNUMBER(H3291)),E3291/H3291-1,"")</f>
        <v>-0.93969413879200903</v>
      </c>
      <c r="L3291"/>
      <c r="M3291"/>
      <c r="N3291" s="2">
        <v>41529</v>
      </c>
      <c r="O3291" s="21">
        <v>169.33999633789063</v>
      </c>
      <c r="P3291" s="21">
        <v>169.55999755859375</v>
      </c>
      <c r="Q3291" s="21">
        <v>168.72000122070313</v>
      </c>
      <c r="R3291" s="21">
        <v>168.94999694824219</v>
      </c>
      <c r="S3291">
        <v>83209000</v>
      </c>
      <c r="T3291" s="16">
        <f>(SP500_Data[[#This Row],[Close]]-R3292)/R3292</f>
        <v>-2.6564165552282614E-3</v>
      </c>
      <c r="U3291" s="21"/>
    </row>
    <row r="3292" spans="1:21" x14ac:dyDescent="0.25">
      <c r="A3292" s="2">
        <v>41528</v>
      </c>
      <c r="B3292" s="21">
        <v>32.569999694824219</v>
      </c>
      <c r="C3292" s="21">
        <v>32.930000305175781</v>
      </c>
      <c r="D3292" s="21">
        <v>32.529998779296875</v>
      </c>
      <c r="E3292" s="21">
        <v>32.740001678466797</v>
      </c>
      <c r="F3292" s="16">
        <f>(StockData[[#This Row],[Close]]-E3293)/E3293</f>
        <v>1.0805875128550236E-2</v>
      </c>
      <c r="G3292" s="21">
        <v>39087500</v>
      </c>
      <c r="H3292" s="21">
        <f>IF(ISNUMBER(E3292),MAX($E$2:E3292),"")</f>
        <v>542.07000732421875</v>
      </c>
      <c r="I3292" s="21">
        <f>IF(AND(ISNUMBER(E3292),ISNUMBER(H3292)),E3292/H3292-1,"")</f>
        <v>-0.93960189415371098</v>
      </c>
      <c r="L3292"/>
      <c r="M3292"/>
      <c r="N3292" s="2">
        <v>41528</v>
      </c>
      <c r="O3292" s="21">
        <v>168.63999938964844</v>
      </c>
      <c r="P3292" s="21">
        <v>169.39999389648438</v>
      </c>
      <c r="Q3292" s="21">
        <v>168.35000610351563</v>
      </c>
      <c r="R3292" s="21">
        <v>169.39999389648438</v>
      </c>
      <c r="S3292">
        <v>94545900</v>
      </c>
      <c r="T3292" s="16">
        <f>(SP500_Data[[#This Row],[Close]]-R3293)/R3293</f>
        <v>3.1385017742736466E-3</v>
      </c>
      <c r="U3292" s="21"/>
    </row>
    <row r="3293" spans="1:21" x14ac:dyDescent="0.25">
      <c r="A3293" s="2">
        <v>41527</v>
      </c>
      <c r="B3293" s="21">
        <v>31.899999618530273</v>
      </c>
      <c r="C3293" s="21">
        <v>32.400001525878906</v>
      </c>
      <c r="D3293" s="21">
        <v>31.790000915527344</v>
      </c>
      <c r="E3293" s="21">
        <v>32.389999389648438</v>
      </c>
      <c r="F3293" s="16">
        <f>(StockData[[#This Row],[Close]]-E3294)/E3294</f>
        <v>2.3057471438869836E-2</v>
      </c>
      <c r="G3293" s="21">
        <v>56881200</v>
      </c>
      <c r="H3293" s="21">
        <f>IF(ISNUMBER(E3293),MAX($E$2:E3293),"")</f>
        <v>542.07000732421875</v>
      </c>
      <c r="I3293" s="21">
        <f>IF(AND(ISNUMBER(E3293),ISNUMBER(H3293)),E3293/H3293-1,"")</f>
        <v>-0.9402475714354076</v>
      </c>
      <c r="L3293"/>
      <c r="M3293"/>
      <c r="N3293" s="2">
        <v>41527</v>
      </c>
      <c r="O3293" s="21">
        <v>168.63999938964844</v>
      </c>
      <c r="P3293" s="21">
        <v>168.89999389648438</v>
      </c>
      <c r="Q3293" s="21">
        <v>168.25999450683594</v>
      </c>
      <c r="R3293" s="21">
        <v>168.8699951171875</v>
      </c>
      <c r="S3293">
        <v>105847200</v>
      </c>
      <c r="T3293" s="16">
        <f>(SP500_Data[[#This Row],[Close]]-R3294)/R3294</f>
        <v>7.3971854575907081E-3</v>
      </c>
      <c r="U3293" s="21"/>
    </row>
    <row r="3294" spans="1:21" x14ac:dyDescent="0.25">
      <c r="A3294" s="2">
        <v>41526</v>
      </c>
      <c r="B3294" s="21">
        <v>31.219999313354492</v>
      </c>
      <c r="C3294" s="21">
        <v>31.790000915527344</v>
      </c>
      <c r="D3294" s="21">
        <v>31.200000762939453</v>
      </c>
      <c r="E3294" s="21">
        <v>31.659999847412109</v>
      </c>
      <c r="F3294" s="16">
        <f>(StockData[[#This Row],[Close]]-E3295)/E3295</f>
        <v>1.637239920152201E-2</v>
      </c>
      <c r="G3294" s="21">
        <v>49628500</v>
      </c>
      <c r="H3294" s="21">
        <f>IF(ISNUMBER(E3294),MAX($E$2:E3294),"")</f>
        <v>542.07000732421875</v>
      </c>
      <c r="I3294" s="21">
        <f>IF(AND(ISNUMBER(E3294),ISNUMBER(H3294)),E3294/H3294-1,"")</f>
        <v>-0.9415942601146795</v>
      </c>
      <c r="L3294"/>
      <c r="M3294"/>
      <c r="N3294" s="2">
        <v>41526</v>
      </c>
      <c r="O3294" s="21">
        <v>166.44999694824219</v>
      </c>
      <c r="P3294" s="21">
        <v>167.72999572753906</v>
      </c>
      <c r="Q3294" s="21">
        <v>166.44999694824219</v>
      </c>
      <c r="R3294" s="21">
        <v>167.6300048828125</v>
      </c>
      <c r="S3294">
        <v>87559300</v>
      </c>
      <c r="T3294" s="16">
        <f>(SP500_Data[[#This Row],[Close]]-R3295)/R3295</f>
        <v>9.5760760116368956E-3</v>
      </c>
      <c r="U3294" s="21"/>
    </row>
    <row r="3295" spans="1:21" x14ac:dyDescent="0.25">
      <c r="A3295" s="2">
        <v>41523</v>
      </c>
      <c r="B3295" s="21">
        <v>31.309999465942383</v>
      </c>
      <c r="C3295" s="21">
        <v>31.389999389648441</v>
      </c>
      <c r="D3295" s="21">
        <v>31.129999160766602</v>
      </c>
      <c r="E3295" s="21">
        <v>31.149999618530273</v>
      </c>
      <c r="F3295" s="16">
        <f>(StockData[[#This Row],[Close]]-E3296)/E3296</f>
        <v>-2.5616370438257788E-3</v>
      </c>
      <c r="G3295" s="21">
        <v>75434900</v>
      </c>
      <c r="H3295" s="21">
        <f>IF(ISNUMBER(E3295),MAX($E$2:E3295),"")</f>
        <v>542.07000732421875</v>
      </c>
      <c r="I3295" s="21">
        <f>IF(AND(ISNUMBER(E3295),ISNUMBER(H3295)),E3295/H3295-1,"")</f>
        <v>-0.94253509842336824</v>
      </c>
      <c r="L3295"/>
      <c r="M3295"/>
      <c r="N3295" s="2">
        <v>41523</v>
      </c>
      <c r="O3295" s="21">
        <v>166.50999450683594</v>
      </c>
      <c r="P3295" s="21">
        <v>166.97999572753906</v>
      </c>
      <c r="Q3295" s="21">
        <v>164.47999572753906</v>
      </c>
      <c r="R3295" s="21">
        <v>166.03999328613281</v>
      </c>
      <c r="S3295">
        <v>159756500</v>
      </c>
      <c r="T3295" s="16">
        <f>(SP500_Data[[#This Row],[Close]]-R3296)/R3296</f>
        <v>4.8196293703175373E-4</v>
      </c>
      <c r="U3295" s="21"/>
    </row>
    <row r="3296" spans="1:21" x14ac:dyDescent="0.25">
      <c r="A3296" s="2">
        <v>41522</v>
      </c>
      <c r="B3296" s="21">
        <v>31.100000381469727</v>
      </c>
      <c r="C3296" s="21">
        <v>31.440000534057617</v>
      </c>
      <c r="D3296" s="21">
        <v>30.950000762939453</v>
      </c>
      <c r="E3296" s="21">
        <v>31.229999542236328</v>
      </c>
      <c r="F3296" s="16">
        <f>(StockData[[#This Row],[Close]]-E3297)/E3297</f>
        <v>9.614993129265782E-4</v>
      </c>
      <c r="G3296" s="21">
        <v>71644900</v>
      </c>
      <c r="H3296" s="21">
        <f>IF(ISNUMBER(E3296),MAX($E$2:E3296),"")</f>
        <v>542.07000732421875</v>
      </c>
      <c r="I3296" s="21">
        <f>IF(AND(ISNUMBER(E3296),ISNUMBER(H3296)),E3296/H3296-1,"")</f>
        <v>-0.94238751615055272</v>
      </c>
      <c r="L3296"/>
      <c r="M3296"/>
      <c r="N3296" s="2">
        <v>41522</v>
      </c>
      <c r="O3296" s="21">
        <v>165.85000610351563</v>
      </c>
      <c r="P3296" s="21">
        <v>166.39999389648438</v>
      </c>
      <c r="Q3296" s="21">
        <v>165.72999572753906</v>
      </c>
      <c r="R3296" s="21">
        <v>165.96000671386719</v>
      </c>
      <c r="S3296">
        <v>63090500</v>
      </c>
      <c r="T3296" s="16">
        <f>(SP500_Data[[#This Row],[Close]]-R3297)/R3297</f>
        <v>1.2670088317779035E-3</v>
      </c>
      <c r="U3296" s="21"/>
    </row>
    <row r="3297" spans="1:21" x14ac:dyDescent="0.25">
      <c r="A3297" s="2">
        <v>41521</v>
      </c>
      <c r="B3297" s="21">
        <v>31.389999389648441</v>
      </c>
      <c r="C3297" s="21">
        <v>31.469999313354492</v>
      </c>
      <c r="D3297" s="21">
        <v>31.110000610351559</v>
      </c>
      <c r="E3297" s="21">
        <v>31.200000762939453</v>
      </c>
      <c r="F3297" s="16">
        <f>(StockData[[#This Row],[Close]]-E3298)/E3298</f>
        <v>-2.1329937758091111E-2</v>
      </c>
      <c r="G3297" s="21">
        <v>142320600</v>
      </c>
      <c r="H3297" s="21">
        <f>IF(ISNUMBER(E3297),MAX($E$2:E3297),"")</f>
        <v>542.07000732421875</v>
      </c>
      <c r="I3297" s="21">
        <f>IF(AND(ISNUMBER(E3297),ISNUMBER(H3297)),E3297/H3297-1,"")</f>
        <v>-0.94244285730370925</v>
      </c>
      <c r="L3297"/>
      <c r="M3297"/>
      <c r="N3297" s="2">
        <v>41521</v>
      </c>
      <c r="O3297" s="21">
        <v>164.42999267578125</v>
      </c>
      <c r="P3297" s="21">
        <v>166.02999877929688</v>
      </c>
      <c r="Q3297" s="21">
        <v>164.1300048828125</v>
      </c>
      <c r="R3297" s="21">
        <v>165.75</v>
      </c>
      <c r="S3297">
        <v>97389400</v>
      </c>
      <c r="T3297" s="16">
        <f>(SP500_Data[[#This Row],[Close]]-R3298)/R3298</f>
        <v>8.2730130506783201E-3</v>
      </c>
      <c r="U3297" s="21"/>
    </row>
    <row r="3298" spans="1:21" x14ac:dyDescent="0.25">
      <c r="A3298" s="2">
        <v>41520</v>
      </c>
      <c r="B3298" s="21">
        <v>31.75</v>
      </c>
      <c r="C3298" s="21">
        <v>32.069999694824219</v>
      </c>
      <c r="D3298" s="21">
        <v>31.290000915527344</v>
      </c>
      <c r="E3298" s="21">
        <v>31.879999160766602</v>
      </c>
      <c r="F3298" s="16">
        <f>(StockData[[#This Row],[Close]]-E3299)/E3299</f>
        <v>-4.5509050768592935E-2</v>
      </c>
      <c r="G3298" s="21">
        <v>154507000</v>
      </c>
      <c r="H3298" s="21">
        <f>IF(ISNUMBER(E3298),MAX($E$2:E3298),"")</f>
        <v>542.07000732421875</v>
      </c>
      <c r="I3298" s="21">
        <f>IF(AND(ISNUMBER(E3298),ISNUMBER(H3298)),E3298/H3298-1,"")</f>
        <v>-0.94118840974409645</v>
      </c>
      <c r="L3298"/>
      <c r="M3298"/>
      <c r="N3298" s="2">
        <v>41520</v>
      </c>
      <c r="O3298" s="21">
        <v>165.22999572753906</v>
      </c>
      <c r="P3298" s="21">
        <v>165.58000183105469</v>
      </c>
      <c r="Q3298" s="21">
        <v>163.69999694824219</v>
      </c>
      <c r="R3298" s="21">
        <v>164.38999938964844</v>
      </c>
      <c r="S3298">
        <v>142375100</v>
      </c>
      <c r="T3298" s="16">
        <f>(SP500_Data[[#This Row],[Close]]-R3299)/R3299</f>
        <v>4.5218791369595014E-3</v>
      </c>
      <c r="U3298" s="21"/>
    </row>
    <row r="3299" spans="1:21" x14ac:dyDescent="0.25">
      <c r="A3299" s="2">
        <v>41516</v>
      </c>
      <c r="B3299" s="21">
        <v>33.369998931884766</v>
      </c>
      <c r="C3299" s="21">
        <v>33.479999542236328</v>
      </c>
      <c r="D3299" s="21">
        <v>33.090000152587891</v>
      </c>
      <c r="E3299" s="21">
        <v>33.400001525878906</v>
      </c>
      <c r="F3299" s="16">
        <f>(StockData[[#This Row],[Close]]-E3300)/E3300</f>
        <v>-4.470870777724123E-3</v>
      </c>
      <c r="G3299" s="21">
        <v>42790200</v>
      </c>
      <c r="H3299" s="21">
        <f>IF(ISNUMBER(E3299),MAX($E$2:E3299),"")</f>
        <v>542.07000732421875</v>
      </c>
      <c r="I3299" s="21">
        <f>IF(AND(ISNUMBER(E3299),ISNUMBER(H3299)),E3299/H3299-1,"")</f>
        <v>-0.9383843395233229</v>
      </c>
      <c r="L3299"/>
      <c r="M3299"/>
      <c r="N3299" s="2">
        <v>41516</v>
      </c>
      <c r="O3299" s="21">
        <v>164.50999450683594</v>
      </c>
      <c r="P3299" s="21">
        <v>164.52999877929688</v>
      </c>
      <c r="Q3299" s="21">
        <v>163.16999816894531</v>
      </c>
      <c r="R3299" s="21">
        <v>163.64999389648438</v>
      </c>
      <c r="S3299">
        <v>134928900</v>
      </c>
      <c r="T3299" s="16">
        <f>(SP500_Data[[#This Row],[Close]]-R3300)/R3300</f>
        <v>-3.1674744366251839E-3</v>
      </c>
      <c r="U3299" s="21"/>
    </row>
    <row r="3300" spans="1:21" x14ac:dyDescent="0.25">
      <c r="A3300" s="2">
        <v>41515</v>
      </c>
      <c r="B3300" s="21">
        <v>32.930000305175781</v>
      </c>
      <c r="C3300" s="21">
        <v>33.599998474121094</v>
      </c>
      <c r="D3300" s="21">
        <v>32.799999237060547</v>
      </c>
      <c r="E3300" s="21">
        <v>33.549999237060547</v>
      </c>
      <c r="F3300" s="16">
        <f>(StockData[[#This Row],[Close]]-E3301)/E3301</f>
        <v>1.6050841064487675E-2</v>
      </c>
      <c r="G3300" s="21">
        <v>45284700</v>
      </c>
      <c r="H3300" s="21">
        <f>IF(ISNUMBER(E3300),MAX($E$2:E3300),"")</f>
        <v>542.07000732421875</v>
      </c>
      <c r="I3300" s="21">
        <f>IF(AND(ISNUMBER(E3300),ISNUMBER(H3300)),E3300/H3300-1,"")</f>
        <v>-0.9381076267202626</v>
      </c>
      <c r="L3300"/>
      <c r="M3300"/>
      <c r="N3300" s="2">
        <v>41515</v>
      </c>
      <c r="O3300" s="21">
        <v>163.55000305175781</v>
      </c>
      <c r="P3300" s="21">
        <v>165.03999328613281</v>
      </c>
      <c r="Q3300" s="21">
        <v>163.39999389648438</v>
      </c>
      <c r="R3300" s="21">
        <v>164.16999816894531</v>
      </c>
      <c r="S3300">
        <v>119200500</v>
      </c>
      <c r="T3300" s="16">
        <f>(SP500_Data[[#This Row],[Close]]-R3301)/R3301</f>
        <v>1.586202800482517E-3</v>
      </c>
      <c r="U3300" s="21"/>
    </row>
    <row r="3301" spans="1:21" x14ac:dyDescent="0.25">
      <c r="A3301" s="2">
        <v>41514</v>
      </c>
      <c r="B3301" s="21">
        <v>33.389999389648438</v>
      </c>
      <c r="C3301" s="21">
        <v>33.599998474121094</v>
      </c>
      <c r="D3301" s="21">
        <v>33</v>
      </c>
      <c r="E3301" s="21">
        <v>33.020000457763672</v>
      </c>
      <c r="F3301" s="16">
        <f>(StockData[[#This Row],[Close]]-E3302)/E3302</f>
        <v>-7.2158110607645981E-3</v>
      </c>
      <c r="G3301" s="21">
        <v>44257400</v>
      </c>
      <c r="H3301" s="21">
        <f>IF(ISNUMBER(E3301),MAX($E$2:E3301),"")</f>
        <v>542.07000732421875</v>
      </c>
      <c r="I3301" s="21">
        <f>IF(AND(ISNUMBER(E3301),ISNUMBER(H3301)),E3301/H3301-1,"")</f>
        <v>-0.93908535795817605</v>
      </c>
      <c r="L3301"/>
      <c r="M3301"/>
      <c r="N3301" s="2">
        <v>41514</v>
      </c>
      <c r="O3301" s="21">
        <v>163.25999450683594</v>
      </c>
      <c r="P3301" s="21">
        <v>164.49000549316406</v>
      </c>
      <c r="Q3301" s="21">
        <v>163.05000305175781</v>
      </c>
      <c r="R3301" s="21">
        <v>163.91000366210938</v>
      </c>
      <c r="S3301">
        <v>108113000</v>
      </c>
      <c r="T3301" s="16">
        <f>(SP500_Data[[#This Row],[Close]]-R3302)/R3302</f>
        <v>3.5511040504036108E-3</v>
      </c>
      <c r="U3301" s="21"/>
    </row>
    <row r="3302" spans="1:21" x14ac:dyDescent="0.25">
      <c r="A3302" s="2">
        <v>41513</v>
      </c>
      <c r="B3302" s="21">
        <v>33.520000457763672</v>
      </c>
      <c r="C3302" s="21">
        <v>34.099998474121094</v>
      </c>
      <c r="D3302" s="21">
        <v>33.150001525878906</v>
      </c>
      <c r="E3302" s="21">
        <v>33.259998321533203</v>
      </c>
      <c r="F3302" s="16">
        <f>(StockData[[#This Row],[Close]]-E3303)/E3303</f>
        <v>-2.6061586078444471E-2</v>
      </c>
      <c r="G3302" s="21">
        <v>58522300</v>
      </c>
      <c r="H3302" s="21">
        <f>IF(ISNUMBER(E3302),MAX($E$2:E3302),"")</f>
        <v>542.07000732421875</v>
      </c>
      <c r="I3302" s="21">
        <f>IF(AND(ISNUMBER(E3302),ISNUMBER(H3302)),E3302/H3302-1,"")</f>
        <v>-0.93864261465836829</v>
      </c>
      <c r="L3302"/>
      <c r="M3302"/>
      <c r="N3302" s="2">
        <v>41513</v>
      </c>
      <c r="O3302" s="21">
        <v>164.36000061035156</v>
      </c>
      <c r="P3302" s="21">
        <v>166</v>
      </c>
      <c r="Q3302" s="21">
        <v>163.21000671386719</v>
      </c>
      <c r="R3302" s="21">
        <v>163.33000183105469</v>
      </c>
      <c r="S3302">
        <v>158619400</v>
      </c>
      <c r="T3302" s="16">
        <f>(SP500_Data[[#This Row],[Close]]-R3303)/R3303</f>
        <v>-1.6084326318947666E-2</v>
      </c>
      <c r="U3302" s="21"/>
    </row>
    <row r="3303" spans="1:21" x14ac:dyDescent="0.25">
      <c r="A3303" s="2">
        <v>41512</v>
      </c>
      <c r="B3303" s="21">
        <v>34.400001525878906</v>
      </c>
      <c r="C3303" s="21">
        <v>34.669998168945313</v>
      </c>
      <c r="D3303" s="21">
        <v>34.029998779296875</v>
      </c>
      <c r="E3303" s="21">
        <v>34.150001525878906</v>
      </c>
      <c r="F3303" s="16">
        <f>(StockData[[#This Row],[Close]]-E3304)/E3304</f>
        <v>-1.7266143140175359E-2</v>
      </c>
      <c r="G3303" s="21">
        <v>72786800</v>
      </c>
      <c r="H3303" s="21">
        <f>IF(ISNUMBER(E3303),MAX($E$2:E3303),"")</f>
        <v>542.07000732421875</v>
      </c>
      <c r="I3303" s="21">
        <f>IF(AND(ISNUMBER(E3303),ISNUMBER(H3303)),E3303/H3303-1,"")</f>
        <v>-0.93700075439618746</v>
      </c>
      <c r="L3303"/>
      <c r="M3303"/>
      <c r="N3303" s="2">
        <v>41512</v>
      </c>
      <c r="O3303" s="21">
        <v>166.78999328613281</v>
      </c>
      <c r="P3303" s="21">
        <v>167.30000305175781</v>
      </c>
      <c r="Q3303" s="21">
        <v>165.88999938964844</v>
      </c>
      <c r="R3303" s="21">
        <v>166</v>
      </c>
      <c r="S3303">
        <v>89702100</v>
      </c>
      <c r="T3303" s="16">
        <f>(SP500_Data[[#This Row],[Close]]-R3304)/R3304</f>
        <v>-3.7210126956938381E-3</v>
      </c>
      <c r="U3303" s="21"/>
    </row>
    <row r="3304" spans="1:21" x14ac:dyDescent="0.25">
      <c r="A3304" s="2">
        <v>41509</v>
      </c>
      <c r="B3304" s="21">
        <v>35.169998168945313</v>
      </c>
      <c r="C3304" s="21">
        <v>35.200000762939453</v>
      </c>
      <c r="D3304" s="21">
        <v>34</v>
      </c>
      <c r="E3304" s="21">
        <v>34.75</v>
      </c>
      <c r="F3304" s="16">
        <f>(StockData[[#This Row],[Close]]-E3305)/E3305</f>
        <v>7.2862014659555635E-2</v>
      </c>
      <c r="G3304" s="21">
        <v>225493800</v>
      </c>
      <c r="H3304" s="21">
        <f>IF(ISNUMBER(E3304),MAX($E$2:E3304),"")</f>
        <v>542.07000732421875</v>
      </c>
      <c r="I3304" s="21">
        <f>IF(AND(ISNUMBER(E3304),ISNUMBER(H3304)),E3304/H3304-1,"")</f>
        <v>-0.93589388910939031</v>
      </c>
      <c r="L3304"/>
      <c r="M3304"/>
      <c r="N3304" s="2">
        <v>41509</v>
      </c>
      <c r="O3304" s="21">
        <v>166.55000305175781</v>
      </c>
      <c r="P3304" s="21">
        <v>166.83000183105469</v>
      </c>
      <c r="Q3304" s="21">
        <v>165.77000427246094</v>
      </c>
      <c r="R3304" s="21">
        <v>166.6199951171875</v>
      </c>
      <c r="S3304">
        <v>90888900</v>
      </c>
      <c r="T3304" s="16">
        <f>(SP500_Data[[#This Row],[Close]]-R3305)/R3305</f>
        <v>3.3722604289221228E-3</v>
      </c>
      <c r="U3304" s="21"/>
    </row>
    <row r="3305" spans="1:21" x14ac:dyDescent="0.25">
      <c r="A3305" s="2">
        <v>41508</v>
      </c>
      <c r="B3305" s="21">
        <v>32.189998626708984</v>
      </c>
      <c r="C3305" s="21">
        <v>32.490001678466797</v>
      </c>
      <c r="D3305" s="21">
        <v>32.099998474121094</v>
      </c>
      <c r="E3305" s="21">
        <v>32.389999389648438</v>
      </c>
      <c r="F3305" s="16">
        <f>(StockData[[#This Row],[Close]]-E3306)/E3306</f>
        <v>2.4675696432648806E-2</v>
      </c>
      <c r="G3305" s="21">
        <v>31169900</v>
      </c>
      <c r="H3305" s="21">
        <f>IF(ISNUMBER(E3305),MAX($E$2:E3305),"")</f>
        <v>542.07000732421875</v>
      </c>
      <c r="I3305" s="21">
        <f>IF(AND(ISNUMBER(E3305),ISNUMBER(H3305)),E3305/H3305-1,"")</f>
        <v>-0.9402475714354076</v>
      </c>
      <c r="L3305"/>
      <c r="M3305"/>
      <c r="N3305" s="2">
        <v>41508</v>
      </c>
      <c r="O3305" s="21">
        <v>164.89999389648438</v>
      </c>
      <c r="P3305" s="21">
        <v>166.30000305175781</v>
      </c>
      <c r="Q3305" s="21">
        <v>164.88999938964844</v>
      </c>
      <c r="R3305" s="21">
        <v>166.05999755859375</v>
      </c>
      <c r="S3305">
        <v>101471400</v>
      </c>
      <c r="T3305" s="16">
        <f>(SP500_Data[[#This Row],[Close]]-R3306)/R3306</f>
        <v>9.1152164697006956E-3</v>
      </c>
      <c r="U3305" s="21"/>
    </row>
    <row r="3306" spans="1:21" x14ac:dyDescent="0.25">
      <c r="A3306" s="2">
        <v>41507</v>
      </c>
      <c r="B3306" s="21">
        <v>31.610000610351559</v>
      </c>
      <c r="C3306" s="21">
        <v>32.009998321533203</v>
      </c>
      <c r="D3306" s="21">
        <v>31.540000915527344</v>
      </c>
      <c r="E3306" s="21">
        <v>31.610000610351559</v>
      </c>
      <c r="F3306" s="16">
        <f>(StockData[[#This Row],[Close]]-E3307)/E3307</f>
        <v>-3.1626276459270132E-4</v>
      </c>
      <c r="G3306" s="21">
        <v>37409100</v>
      </c>
      <c r="H3306" s="21">
        <f>IF(ISNUMBER(E3306),MAX($E$2:E3306),"")</f>
        <v>542.07000732421875</v>
      </c>
      <c r="I3306" s="21">
        <f>IF(AND(ISNUMBER(E3306),ISNUMBER(H3306)),E3306/H3306-1,"")</f>
        <v>-0.94168649771569957</v>
      </c>
      <c r="L3306"/>
      <c r="M3306"/>
      <c r="N3306" s="2">
        <v>41507</v>
      </c>
      <c r="O3306" s="21">
        <v>165.1199951171875</v>
      </c>
      <c r="P3306" s="21">
        <v>166.02999877929688</v>
      </c>
      <c r="Q3306" s="21">
        <v>164.19000244140625</v>
      </c>
      <c r="R3306" s="21">
        <v>164.55999755859375</v>
      </c>
      <c r="S3306">
        <v>159530500</v>
      </c>
      <c r="T3306" s="16">
        <f>(SP500_Data[[#This Row],[Close]]-R3307)/R3307</f>
        <v>-6.1601900059263968E-3</v>
      </c>
      <c r="U3306" s="21"/>
    </row>
    <row r="3307" spans="1:21" x14ac:dyDescent="0.25">
      <c r="A3307" s="2">
        <v>41506</v>
      </c>
      <c r="B3307" s="21">
        <v>31.440000534057617</v>
      </c>
      <c r="C3307" s="21">
        <v>31.899999618530273</v>
      </c>
      <c r="D3307" s="21">
        <v>31.370000839233398</v>
      </c>
      <c r="E3307" s="21">
        <v>31.620000839233398</v>
      </c>
      <c r="F3307" s="16">
        <f>(StockData[[#This Row],[Close]]-E3308)/E3308</f>
        <v>7.3272205816227428E-3</v>
      </c>
      <c r="G3307" s="21">
        <v>22979600</v>
      </c>
      <c r="H3307" s="21">
        <f>IF(ISNUMBER(E3307),MAX($E$2:E3307),"")</f>
        <v>542.07000732421875</v>
      </c>
      <c r="I3307" s="21">
        <f>IF(AND(ISNUMBER(E3307),ISNUMBER(H3307)),E3307/H3307-1,"")</f>
        <v>-0.94166804949176774</v>
      </c>
      <c r="L3307"/>
      <c r="M3307"/>
      <c r="N3307" s="2">
        <v>41506</v>
      </c>
      <c r="O3307" s="21">
        <v>165.03999328613281</v>
      </c>
      <c r="P3307" s="21">
        <v>166.19999694824219</v>
      </c>
      <c r="Q3307" s="21">
        <v>164.86000061035156</v>
      </c>
      <c r="R3307" s="21">
        <v>165.58000183105469</v>
      </c>
      <c r="S3307">
        <v>89294400</v>
      </c>
      <c r="T3307" s="16">
        <f>(SP500_Data[[#This Row],[Close]]-R3308)/R3308</f>
        <v>4.9159284917802849E-3</v>
      </c>
      <c r="U3307" s="21"/>
    </row>
    <row r="3308" spans="1:21" x14ac:dyDescent="0.25">
      <c r="A3308" s="2">
        <v>41505</v>
      </c>
      <c r="B3308" s="21">
        <v>31.760000228881836</v>
      </c>
      <c r="C3308" s="21">
        <v>31.969999313354492</v>
      </c>
      <c r="D3308" s="21">
        <v>31.379999160766602</v>
      </c>
      <c r="E3308" s="21">
        <v>31.389999389648441</v>
      </c>
      <c r="F3308" s="16">
        <f>(StockData[[#This Row],[Close]]-E3309)/E3309</f>
        <v>-1.2893077271973055E-2</v>
      </c>
      <c r="G3308" s="21">
        <v>27902500</v>
      </c>
      <c r="H3308" s="21">
        <f>IF(ISNUMBER(E3308),MAX($E$2:E3308),"")</f>
        <v>542.07000732421875</v>
      </c>
      <c r="I3308" s="21">
        <f>IF(AND(ISNUMBER(E3308),ISNUMBER(H3308)),E3308/H3308-1,"")</f>
        <v>-0.94209235160492155</v>
      </c>
      <c r="L3308"/>
      <c r="M3308"/>
      <c r="N3308" s="2">
        <v>41505</v>
      </c>
      <c r="O3308" s="21">
        <v>165.63999938964844</v>
      </c>
      <c r="P3308" s="21">
        <v>166.21000671386719</v>
      </c>
      <c r="Q3308" s="21">
        <v>164.75999450683594</v>
      </c>
      <c r="R3308" s="21">
        <v>164.77000427246094</v>
      </c>
      <c r="S3308">
        <v>96437600</v>
      </c>
      <c r="T3308" s="16">
        <f>(SP500_Data[[#This Row],[Close]]-R3309)/R3309</f>
        <v>-6.3920734902581794E-3</v>
      </c>
      <c r="U3308" s="21"/>
    </row>
    <row r="3309" spans="1:21" x14ac:dyDescent="0.25">
      <c r="A3309" s="2">
        <v>41502</v>
      </c>
      <c r="B3309" s="21">
        <v>31.790000915527344</v>
      </c>
      <c r="C3309" s="21">
        <v>31.989999771118164</v>
      </c>
      <c r="D3309" s="21">
        <v>31.659999847412109</v>
      </c>
      <c r="E3309" s="21">
        <v>31.799999237060547</v>
      </c>
      <c r="F3309" s="16">
        <f>(StockData[[#This Row],[Close]]-E3310)/E3310</f>
        <v>3.1451152076940005E-4</v>
      </c>
      <c r="G3309" s="21">
        <v>32866300</v>
      </c>
      <c r="H3309" s="21">
        <f>IF(ISNUMBER(E3309),MAX($E$2:E3309),"")</f>
        <v>542.07000732421875</v>
      </c>
      <c r="I3309" s="21">
        <f>IF(AND(ISNUMBER(E3309),ISNUMBER(H3309)),E3309/H3309-1,"")</f>
        <v>-0.94133599201691198</v>
      </c>
      <c r="L3309"/>
      <c r="M3309"/>
      <c r="N3309" s="2">
        <v>41502</v>
      </c>
      <c r="O3309" s="21">
        <v>166.05999755859375</v>
      </c>
      <c r="P3309" s="21">
        <v>166.6300048828125</v>
      </c>
      <c r="Q3309" s="21">
        <v>165.5</v>
      </c>
      <c r="R3309" s="21">
        <v>165.83000183105469</v>
      </c>
      <c r="S3309">
        <v>130868200</v>
      </c>
      <c r="T3309" s="16">
        <f>(SP500_Data[[#This Row],[Close]]-R3310)/R3310</f>
        <v>-3.3057040246224278E-3</v>
      </c>
      <c r="U3309" s="21"/>
    </row>
    <row r="3310" spans="1:21" x14ac:dyDescent="0.25">
      <c r="A3310" s="2">
        <v>41501</v>
      </c>
      <c r="B3310" s="21">
        <v>32</v>
      </c>
      <c r="C3310" s="21">
        <v>32.180000305175781</v>
      </c>
      <c r="D3310" s="21">
        <v>30.840000152587891</v>
      </c>
      <c r="E3310" s="21">
        <v>31.790000915527344</v>
      </c>
      <c r="F3310" s="16">
        <f>(StockData[[#This Row],[Close]]-E3311)/E3311</f>
        <v>-1.7310589953867514E-2</v>
      </c>
      <c r="G3310" s="21">
        <v>33338000</v>
      </c>
      <c r="H3310" s="21">
        <f>IF(ISNUMBER(E3310),MAX($E$2:E3310),"")</f>
        <v>542.07000732421875</v>
      </c>
      <c r="I3310" s="21">
        <f>IF(AND(ISNUMBER(E3310),ISNUMBER(H3310)),E3310/H3310-1,"")</f>
        <v>-0.94135443672220487</v>
      </c>
      <c r="L3310"/>
      <c r="M3310"/>
      <c r="N3310" s="2">
        <v>41501</v>
      </c>
      <c r="O3310" s="21">
        <v>167.41000366210938</v>
      </c>
      <c r="P3310" s="21">
        <v>167.42999267578125</v>
      </c>
      <c r="Q3310" s="21">
        <v>166.08999633789063</v>
      </c>
      <c r="R3310" s="21">
        <v>166.3800048828125</v>
      </c>
      <c r="S3310">
        <v>152931800</v>
      </c>
      <c r="T3310" s="16">
        <f>(SP500_Data[[#This Row],[Close]]-R3311)/R3311</f>
        <v>-1.3986017147825505E-2</v>
      </c>
      <c r="U3310" s="21"/>
    </row>
    <row r="3311" spans="1:21" x14ac:dyDescent="0.25">
      <c r="A3311" s="2">
        <v>41500</v>
      </c>
      <c r="B3311" s="21">
        <v>32.139999389648438</v>
      </c>
      <c r="C3311" s="21">
        <v>33.360000610351563</v>
      </c>
      <c r="D3311" s="21">
        <v>31.700000762939453</v>
      </c>
      <c r="E3311" s="21">
        <v>32.349998474121094</v>
      </c>
      <c r="F3311" s="16">
        <f>(StockData[[#This Row],[Close]]-E3312)/E3312</f>
        <v>3.7232061305961569E-3</v>
      </c>
      <c r="G3311" s="21">
        <v>48519600</v>
      </c>
      <c r="H3311" s="21">
        <f>IF(ISNUMBER(E3311),MAX($E$2:E3311),"")</f>
        <v>542.07000732421875</v>
      </c>
      <c r="I3311" s="21">
        <f>IF(AND(ISNUMBER(E3311),ISNUMBER(H3311)),E3311/H3311-1,"")</f>
        <v>-0.94032136433113489</v>
      </c>
      <c r="L3311"/>
      <c r="M3311"/>
      <c r="N3311" s="2">
        <v>41500</v>
      </c>
      <c r="O3311" s="21">
        <v>169.52999877929688</v>
      </c>
      <c r="P3311" s="21">
        <v>169.80000305175781</v>
      </c>
      <c r="Q3311" s="21">
        <v>168.69999694824219</v>
      </c>
      <c r="R3311" s="21">
        <v>168.74000549316406</v>
      </c>
      <c r="S3311">
        <v>79829200</v>
      </c>
      <c r="T3311" s="16">
        <f>(SP500_Data[[#This Row],[Close]]-R3312)/R3312</f>
        <v>-5.1293857323080677E-3</v>
      </c>
      <c r="U3311" s="21"/>
    </row>
    <row r="3312" spans="1:21" x14ac:dyDescent="0.25">
      <c r="A3312" s="2">
        <v>41499</v>
      </c>
      <c r="B3312" s="21">
        <v>32.509998321533203</v>
      </c>
      <c r="C3312" s="21">
        <v>32.549999237060547</v>
      </c>
      <c r="D3312" s="21">
        <v>32.209999084472656</v>
      </c>
      <c r="E3312" s="21">
        <v>32.229999542236328</v>
      </c>
      <c r="F3312" s="16">
        <f>(StockData[[#This Row],[Close]]-E3313)/E3313</f>
        <v>-1.9470623986775407E-2</v>
      </c>
      <c r="G3312" s="21">
        <v>39464100</v>
      </c>
      <c r="H3312" s="21">
        <f>IF(ISNUMBER(E3312),MAX($E$2:E3312),"")</f>
        <v>542.07000732421875</v>
      </c>
      <c r="I3312" s="21">
        <f>IF(AND(ISNUMBER(E3312),ISNUMBER(H3312)),E3312/H3312-1,"")</f>
        <v>-0.94054273598103877</v>
      </c>
      <c r="L3312"/>
      <c r="M3312"/>
      <c r="N3312" s="2">
        <v>41499</v>
      </c>
      <c r="O3312" s="21">
        <v>169.41000366210938</v>
      </c>
      <c r="P3312" s="21">
        <v>169.89999389648438</v>
      </c>
      <c r="Q3312" s="21">
        <v>168.41000366210938</v>
      </c>
      <c r="R3312" s="21">
        <v>169.61000061035156</v>
      </c>
      <c r="S3312">
        <v>80806000</v>
      </c>
      <c r="T3312" s="16">
        <f>(SP500_Data[[#This Row],[Close]]-R3313)/R3313</f>
        <v>2.956655420704871E-3</v>
      </c>
      <c r="U3312" s="21"/>
    </row>
    <row r="3313" spans="1:21" x14ac:dyDescent="0.25">
      <c r="A3313" s="2">
        <v>41498</v>
      </c>
      <c r="B3313" s="21">
        <v>32.459999084472656</v>
      </c>
      <c r="C3313" s="21">
        <v>32.970001220703125</v>
      </c>
      <c r="D3313" s="21">
        <v>32.459999084472656</v>
      </c>
      <c r="E3313" s="21">
        <v>32.869998931884766</v>
      </c>
      <c r="F3313" s="16">
        <f>(StockData[[#This Row],[Close]]-E3314)/E3314</f>
        <v>5.1987206415597372E-3</v>
      </c>
      <c r="G3313" s="21">
        <v>25493700</v>
      </c>
      <c r="H3313" s="21">
        <f>IF(ISNUMBER(E3313),MAX($E$2:E3313),"")</f>
        <v>542.07000732421875</v>
      </c>
      <c r="I3313" s="21">
        <f>IF(AND(ISNUMBER(E3313),ISNUMBER(H3313)),E3313/H3313-1,"")</f>
        <v>-0.93936207779851433</v>
      </c>
      <c r="L3313"/>
      <c r="M3313"/>
      <c r="N3313" s="2">
        <v>41498</v>
      </c>
      <c r="O3313" s="21">
        <v>168.46000671386719</v>
      </c>
      <c r="P3313" s="21">
        <v>169.30999755859375</v>
      </c>
      <c r="Q3313" s="21">
        <v>168.3800048828125</v>
      </c>
      <c r="R3313" s="21">
        <v>169.11000061035156</v>
      </c>
      <c r="S3313">
        <v>68593300</v>
      </c>
      <c r="T3313" s="16">
        <f>(SP500_Data[[#This Row],[Close]]-R3314)/R3314</f>
        <v>-1.1812471273172974E-3</v>
      </c>
      <c r="U3313" s="21"/>
    </row>
    <row r="3314" spans="1:21" x14ac:dyDescent="0.25">
      <c r="A3314" s="2">
        <v>41495</v>
      </c>
      <c r="B3314" s="21">
        <v>32.770000457763672</v>
      </c>
      <c r="C3314" s="21">
        <v>32.900001525878906</v>
      </c>
      <c r="D3314" s="21">
        <v>32.470001220703125</v>
      </c>
      <c r="E3314" s="21">
        <v>32.700000762939453</v>
      </c>
      <c r="F3314" s="16">
        <f>(StockData[[#This Row],[Close]]-E3315)/E3315</f>
        <v>-5.7767902169308999E-3</v>
      </c>
      <c r="G3314" s="21">
        <v>26800700</v>
      </c>
      <c r="H3314" s="21">
        <f>IF(ISNUMBER(E3314),MAX($E$2:E3314),"")</f>
        <v>542.07000732421875</v>
      </c>
      <c r="I3314" s="21">
        <f>IF(AND(ISNUMBER(E3314),ISNUMBER(H3314)),E3314/H3314-1,"")</f>
        <v>-0.93967568704943827</v>
      </c>
      <c r="L3314"/>
      <c r="M3314"/>
      <c r="N3314" s="2">
        <v>41495</v>
      </c>
      <c r="O3314" s="21">
        <v>169.58000183105469</v>
      </c>
      <c r="P3314" s="21">
        <v>170.10000610351563</v>
      </c>
      <c r="Q3314" s="21">
        <v>168.72000122070313</v>
      </c>
      <c r="R3314" s="21">
        <v>169.30999755859375</v>
      </c>
      <c r="S3314">
        <v>91757700</v>
      </c>
      <c r="T3314" s="16">
        <f>(SP500_Data[[#This Row],[Close]]-R3315)/R3315</f>
        <v>-2.8857802376758548E-3</v>
      </c>
      <c r="U3314" s="21"/>
    </row>
    <row r="3315" spans="1:21" x14ac:dyDescent="0.25">
      <c r="A3315" s="2">
        <v>41494</v>
      </c>
      <c r="B3315" s="21">
        <v>32.240001678466797</v>
      </c>
      <c r="C3315" s="21">
        <v>33.069999694824219</v>
      </c>
      <c r="D3315" s="21">
        <v>32.049999237060547</v>
      </c>
      <c r="E3315" s="21">
        <v>32.889999389648438</v>
      </c>
      <c r="F3315" s="16">
        <f>(StockData[[#This Row],[Close]]-E3316)/E3316</f>
        <v>2.5888895221598086E-2</v>
      </c>
      <c r="G3315" s="21">
        <v>59034400</v>
      </c>
      <c r="H3315" s="21">
        <f>IF(ISNUMBER(E3315),MAX($E$2:E3315),"")</f>
        <v>542.07000732421875</v>
      </c>
      <c r="I3315" s="21">
        <f>IF(AND(ISNUMBER(E3315),ISNUMBER(H3315)),E3315/H3315-1,"")</f>
        <v>-0.93932518135065068</v>
      </c>
      <c r="L3315"/>
      <c r="M3315"/>
      <c r="N3315" s="2">
        <v>41494</v>
      </c>
      <c r="O3315" s="21">
        <v>169.97999572753906</v>
      </c>
      <c r="P3315" s="21">
        <v>170.17999267578125</v>
      </c>
      <c r="Q3315" s="21">
        <v>168.92999267578125</v>
      </c>
      <c r="R3315" s="21">
        <v>169.80000305175781</v>
      </c>
      <c r="S3315">
        <v>102181300</v>
      </c>
      <c r="T3315" s="16">
        <f>(SP500_Data[[#This Row],[Close]]-R3316)/R3316</f>
        <v>3.6647972740178475E-3</v>
      </c>
      <c r="U3315" s="21"/>
    </row>
    <row r="3316" spans="1:21" x14ac:dyDescent="0.25">
      <c r="A3316" s="2">
        <v>41493</v>
      </c>
      <c r="B3316" s="21">
        <v>31.540000915527344</v>
      </c>
      <c r="C3316" s="21">
        <v>32.099998474121094</v>
      </c>
      <c r="D3316" s="21">
        <v>31.25</v>
      </c>
      <c r="E3316" s="21">
        <v>32.060001373291016</v>
      </c>
      <c r="F3316" s="16">
        <f>(StockData[[#This Row],[Close]]-E3317)/E3317</f>
        <v>1.5199539288935839E-2</v>
      </c>
      <c r="G3316" s="21">
        <v>38078600</v>
      </c>
      <c r="H3316" s="21">
        <f>IF(ISNUMBER(E3316),MAX($E$2:E3316),"")</f>
        <v>542.07000732421875</v>
      </c>
      <c r="I3316" s="21">
        <f>IF(AND(ISNUMBER(E3316),ISNUMBER(H3316)),E3316/H3316-1,"")</f>
        <v>-0.94085634523196271</v>
      </c>
      <c r="L3316"/>
      <c r="M3316"/>
      <c r="N3316" s="2">
        <v>41493</v>
      </c>
      <c r="O3316" s="21">
        <v>169.19000244140625</v>
      </c>
      <c r="P3316" s="21">
        <v>169.42999267578125</v>
      </c>
      <c r="Q3316" s="21">
        <v>168.55000305175781</v>
      </c>
      <c r="R3316" s="21">
        <v>169.17999267578125</v>
      </c>
      <c r="S3316">
        <v>84854700</v>
      </c>
      <c r="T3316" s="16">
        <f>(SP500_Data[[#This Row],[Close]]-R3317)/R3317</f>
        <v>-3.2404587615774819E-3</v>
      </c>
      <c r="U3316" s="21"/>
    </row>
    <row r="3317" spans="1:21" x14ac:dyDescent="0.25">
      <c r="A3317" s="2">
        <v>41492</v>
      </c>
      <c r="B3317" s="21">
        <v>31.549999237060547</v>
      </c>
      <c r="C3317" s="21">
        <v>31.670000076293945</v>
      </c>
      <c r="D3317" s="21">
        <v>31.379999160766602</v>
      </c>
      <c r="E3317" s="21">
        <v>31.579999923706055</v>
      </c>
      <c r="F3317" s="16">
        <f>(StockData[[#This Row],[Close]]-E3318)/E3318</f>
        <v>-3.7855153421223796E-3</v>
      </c>
      <c r="G3317" s="21">
        <v>36331500</v>
      </c>
      <c r="H3317" s="21">
        <f>IF(ISNUMBER(E3317),MAX($E$2:E3317),"")</f>
        <v>542.07000732421875</v>
      </c>
      <c r="I3317" s="21">
        <f>IF(AND(ISNUMBER(E3317),ISNUMBER(H3317)),E3317/H3317-1,"")</f>
        <v>-0.94174184238749503</v>
      </c>
      <c r="L3317"/>
      <c r="M3317"/>
      <c r="N3317" s="2">
        <v>41492</v>
      </c>
      <c r="O3317" s="21">
        <v>170.3699951171875</v>
      </c>
      <c r="P3317" s="21">
        <v>170.74000549316406</v>
      </c>
      <c r="Q3317" s="21">
        <v>169.35000610351563</v>
      </c>
      <c r="R3317" s="21">
        <v>169.72999572753906</v>
      </c>
      <c r="S3317">
        <v>87495000</v>
      </c>
      <c r="T3317" s="16">
        <f>(SP500_Data[[#This Row],[Close]]-R3318)/R3318</f>
        <v>-5.6824911426169404E-3</v>
      </c>
      <c r="U3317" s="21"/>
    </row>
    <row r="3318" spans="1:21" x14ac:dyDescent="0.25">
      <c r="A3318" s="2">
        <v>41491</v>
      </c>
      <c r="B3318" s="21">
        <v>31.899999618530273</v>
      </c>
      <c r="C3318" s="21">
        <v>32</v>
      </c>
      <c r="D3318" s="21">
        <v>31.639999389648441</v>
      </c>
      <c r="E3318" s="21">
        <v>31.700000762939453</v>
      </c>
      <c r="F3318" s="16">
        <f>(StockData[[#This Row],[Close]]-E3319)/E3319</f>
        <v>-5.957937608824849E-3</v>
      </c>
      <c r="G3318" s="21">
        <v>30984000</v>
      </c>
      <c r="H3318" s="21">
        <f>IF(ISNUMBER(E3318),MAX($E$2:E3318),"")</f>
        <v>542.07000732421875</v>
      </c>
      <c r="I3318" s="21">
        <f>IF(AND(ISNUMBER(E3318),ISNUMBER(H3318)),E3318/H3318-1,"")</f>
        <v>-0.94152046721895222</v>
      </c>
      <c r="L3318"/>
      <c r="M3318"/>
      <c r="N3318" s="2">
        <v>41491</v>
      </c>
      <c r="O3318" s="21">
        <v>170.57000732421875</v>
      </c>
      <c r="P3318" s="21">
        <v>170.96000671386719</v>
      </c>
      <c r="Q3318" s="21">
        <v>170.35000610351563</v>
      </c>
      <c r="R3318" s="21">
        <v>170.69999694824219</v>
      </c>
      <c r="S3318">
        <v>54072700</v>
      </c>
      <c r="T3318" s="16">
        <f>(SP500_Data[[#This Row],[Close]]-R3319)/R3319</f>
        <v>-1.462415937191806E-3</v>
      </c>
      <c r="U3318" s="21"/>
    </row>
    <row r="3319" spans="1:21" x14ac:dyDescent="0.25">
      <c r="A3319" s="2">
        <v>41488</v>
      </c>
      <c r="B3319" s="21">
        <v>31.690000534057617</v>
      </c>
      <c r="C3319" s="21">
        <v>31.899999618530273</v>
      </c>
      <c r="D3319" s="21">
        <v>31.569999694824219</v>
      </c>
      <c r="E3319" s="21">
        <v>31.889999389648441</v>
      </c>
      <c r="F3319" s="16">
        <f>(StockData[[#This Row],[Close]]-E3320)/E3320</f>
        <v>6.946615498090023E-3</v>
      </c>
      <c r="G3319" s="21">
        <v>29199900</v>
      </c>
      <c r="H3319" s="21">
        <f>IF(ISNUMBER(E3319),MAX($E$2:E3319),"")</f>
        <v>542.07000732421875</v>
      </c>
      <c r="I3319" s="21">
        <f>IF(AND(ISNUMBER(E3319),ISNUMBER(H3319)),E3319/H3319-1,"")</f>
        <v>-0.94116996152016463</v>
      </c>
      <c r="L3319"/>
      <c r="M3319"/>
      <c r="N3319" s="2">
        <v>41488</v>
      </c>
      <c r="O3319" s="21">
        <v>170.27999877929688</v>
      </c>
      <c r="P3319" s="21">
        <v>170.97000122070313</v>
      </c>
      <c r="Q3319" s="21">
        <v>170.05000305175781</v>
      </c>
      <c r="R3319" s="21">
        <v>170.94999694824219</v>
      </c>
      <c r="S3319">
        <v>91116700</v>
      </c>
      <c r="T3319" s="16">
        <f>(SP500_Data[[#This Row],[Close]]-R3320)/R3320</f>
        <v>1.6992457512597487E-3</v>
      </c>
      <c r="U3319" s="21"/>
    </row>
    <row r="3320" spans="1:21" x14ac:dyDescent="0.25">
      <c r="A3320" s="2">
        <v>41487</v>
      </c>
      <c r="B3320" s="21">
        <v>32.060001373291016</v>
      </c>
      <c r="C3320" s="21">
        <v>32.090000152587891</v>
      </c>
      <c r="D3320" s="21">
        <v>31.600000381469727</v>
      </c>
      <c r="E3320" s="21">
        <v>31.670000076293945</v>
      </c>
      <c r="F3320" s="16">
        <f>(StockData[[#This Row],[Close]]-E3321)/E3321</f>
        <v>-5.3391983504789036E-3</v>
      </c>
      <c r="G3320" s="21">
        <v>42557900</v>
      </c>
      <c r="H3320" s="21">
        <f>IF(ISNUMBER(E3320),MAX($E$2:E3320),"")</f>
        <v>542.07000732421875</v>
      </c>
      <c r="I3320" s="21">
        <f>IF(AND(ISNUMBER(E3320),ISNUMBER(H3320)),E3320/H3320-1,"")</f>
        <v>-0.94157581189074768</v>
      </c>
      <c r="L3320"/>
      <c r="M3320"/>
      <c r="N3320" s="2">
        <v>41487</v>
      </c>
      <c r="O3320" s="21">
        <v>169.99000549316406</v>
      </c>
      <c r="P3320" s="21">
        <v>170.80999755859375</v>
      </c>
      <c r="Q3320" s="21">
        <v>169.89999389648438</v>
      </c>
      <c r="R3320" s="21">
        <v>170.66000366210938</v>
      </c>
      <c r="S3320">
        <v>110438400</v>
      </c>
      <c r="T3320" s="16">
        <f>(SP500_Data[[#This Row],[Close]]-R3321)/R3321</f>
        <v>1.155827675088289E-2</v>
      </c>
      <c r="U3320" s="21"/>
    </row>
    <row r="3321" spans="1:21" x14ac:dyDescent="0.25">
      <c r="A3321" s="2">
        <v>41486</v>
      </c>
      <c r="B3321" s="21">
        <v>31.969999313354492</v>
      </c>
      <c r="C3321" s="21">
        <v>32.049999237060547</v>
      </c>
      <c r="D3321" s="21">
        <v>31.709999084472656</v>
      </c>
      <c r="E3321" s="21">
        <v>31.840000152587891</v>
      </c>
      <c r="F3321" s="16">
        <f>(StockData[[#This Row],[Close]]-E3322)/E3322</f>
        <v>-3.1397892502550966E-4</v>
      </c>
      <c r="G3321" s="21">
        <v>43898400</v>
      </c>
      <c r="H3321" s="21">
        <f>IF(ISNUMBER(E3321),MAX($E$2:E3321),"")</f>
        <v>542.07000732421875</v>
      </c>
      <c r="I3321" s="21">
        <f>IF(AND(ISNUMBER(E3321),ISNUMBER(H3321)),E3321/H3321-1,"")</f>
        <v>-0.9412621991211847</v>
      </c>
      <c r="L3321"/>
      <c r="M3321"/>
      <c r="N3321" s="2">
        <v>41486</v>
      </c>
      <c r="O3321" s="21">
        <v>168.94000244140625</v>
      </c>
      <c r="P3321" s="21">
        <v>169.85000610351563</v>
      </c>
      <c r="Q3321" s="21">
        <v>168.49000549316406</v>
      </c>
      <c r="R3321" s="21">
        <v>168.71000671386719</v>
      </c>
      <c r="S3321">
        <v>142388700</v>
      </c>
      <c r="T3321" s="16">
        <f>(SP500_Data[[#This Row],[Close]]-R3322)/R3322</f>
        <v>7.118475507647315E-4</v>
      </c>
      <c r="U3321" s="21"/>
    </row>
    <row r="3322" spans="1:21" x14ac:dyDescent="0.25">
      <c r="A3322" s="2">
        <v>41485</v>
      </c>
      <c r="B3322" s="21">
        <v>31.780000686645508</v>
      </c>
      <c r="C3322" s="21">
        <v>32.119998931884766</v>
      </c>
      <c r="D3322" s="21">
        <v>31.549999237060547</v>
      </c>
      <c r="E3322" s="21">
        <v>31.850000381469727</v>
      </c>
      <c r="F3322" s="16">
        <f>(StockData[[#This Row],[Close]]-E3323)/E3323</f>
        <v>9.8287716215559179E-3</v>
      </c>
      <c r="G3322" s="21">
        <v>45799500</v>
      </c>
      <c r="H3322" s="21">
        <f>IF(ISNUMBER(E3322),MAX($E$2:E3322),"")</f>
        <v>542.07000732421875</v>
      </c>
      <c r="I3322" s="21">
        <f>IF(AND(ISNUMBER(E3322),ISNUMBER(H3322)),E3322/H3322-1,"")</f>
        <v>-0.94124375089725287</v>
      </c>
      <c r="L3322"/>
      <c r="M3322"/>
      <c r="N3322" s="2">
        <v>41485</v>
      </c>
      <c r="O3322" s="21">
        <v>169.10000610351563</v>
      </c>
      <c r="P3322" s="21">
        <v>169.27999877929688</v>
      </c>
      <c r="Q3322" s="21">
        <v>168.19000244140625</v>
      </c>
      <c r="R3322" s="21">
        <v>168.58999633789063</v>
      </c>
      <c r="S3322">
        <v>85209600</v>
      </c>
      <c r="T3322" s="16">
        <f>(SP500_Data[[#This Row],[Close]]-R3323)/R3323</f>
        <v>0</v>
      </c>
      <c r="U3322" s="21"/>
    </row>
    <row r="3323" spans="1:21" x14ac:dyDescent="0.25">
      <c r="A3323" s="2">
        <v>41484</v>
      </c>
      <c r="B3323" s="21">
        <v>31.469999313354492</v>
      </c>
      <c r="C3323" s="21">
        <v>31.600000381469727</v>
      </c>
      <c r="D3323" s="21">
        <v>31.399999618530273</v>
      </c>
      <c r="E3323" s="21">
        <v>31.540000915527344</v>
      </c>
      <c r="F3323" s="16">
        <f>(StockData[[#This Row],[Close]]-E3324)/E3324</f>
        <v>-2.5300417957861833E-3</v>
      </c>
      <c r="G3323" s="21">
        <v>28870700</v>
      </c>
      <c r="H3323" s="21">
        <f>IF(ISNUMBER(E3323),MAX($E$2:E3323),"")</f>
        <v>542.07000732421875</v>
      </c>
      <c r="I3323" s="21">
        <f>IF(AND(ISNUMBER(E3323),ISNUMBER(H3323)),E3323/H3323-1,"")</f>
        <v>-0.94181563176458338</v>
      </c>
      <c r="L3323"/>
      <c r="M3323"/>
      <c r="N3323" s="2">
        <v>41484</v>
      </c>
      <c r="O3323" s="21">
        <v>168.67999267578125</v>
      </c>
      <c r="P3323" s="21">
        <v>169.05999755859375</v>
      </c>
      <c r="Q3323" s="21">
        <v>168.11000061035156</v>
      </c>
      <c r="R3323" s="21">
        <v>168.58999633789063</v>
      </c>
      <c r="S3323">
        <v>79695000</v>
      </c>
      <c r="T3323" s="16">
        <f>(SP500_Data[[#This Row],[Close]]-R3324)/R3324</f>
        <v>-3.0749469019226471E-3</v>
      </c>
      <c r="U3323" s="21"/>
    </row>
    <row r="3324" spans="1:21" x14ac:dyDescent="0.25">
      <c r="A3324" s="2">
        <v>41481</v>
      </c>
      <c r="B3324" s="21">
        <v>31.260000228881836</v>
      </c>
      <c r="C3324" s="21">
        <v>31.620000839233398</v>
      </c>
      <c r="D3324" s="21">
        <v>31.209999084472656</v>
      </c>
      <c r="E3324" s="21">
        <v>31.620000839233398</v>
      </c>
      <c r="F3324" s="16">
        <f>(StockData[[#This Row],[Close]]-E3325)/E3325</f>
        <v>7.3272205816227428E-3</v>
      </c>
      <c r="G3324" s="21">
        <v>38633600</v>
      </c>
      <c r="H3324" s="21">
        <f>IF(ISNUMBER(E3324),MAX($E$2:E3324),"")</f>
        <v>542.07000732421875</v>
      </c>
      <c r="I3324" s="21">
        <f>IF(AND(ISNUMBER(E3324),ISNUMBER(H3324)),E3324/H3324-1,"")</f>
        <v>-0.94166804949176774</v>
      </c>
      <c r="L3324"/>
      <c r="M3324"/>
      <c r="N3324" s="2">
        <v>41481</v>
      </c>
      <c r="O3324" s="21">
        <v>168.22000122070313</v>
      </c>
      <c r="P3324" s="21">
        <v>169.16000366210938</v>
      </c>
      <c r="Q3324" s="21">
        <v>167.52000427246094</v>
      </c>
      <c r="R3324" s="21">
        <v>169.11000061035156</v>
      </c>
      <c r="S3324">
        <v>107814600</v>
      </c>
      <c r="T3324" s="16">
        <f>(SP500_Data[[#This Row],[Close]]-R3325)/R3325</f>
        <v>1.0655771170001325E-3</v>
      </c>
      <c r="U3324" s="21"/>
    </row>
    <row r="3325" spans="1:21" x14ac:dyDescent="0.25">
      <c r="A3325" s="2">
        <v>41480</v>
      </c>
      <c r="B3325" s="21">
        <v>31.620000839233398</v>
      </c>
      <c r="C3325" s="21">
        <v>31.649999618530273</v>
      </c>
      <c r="D3325" s="21">
        <v>31.25</v>
      </c>
      <c r="E3325" s="21">
        <v>31.389999389648441</v>
      </c>
      <c r="F3325" s="16">
        <f>(StockData[[#This Row],[Close]]-E3326)/E3326</f>
        <v>-1.7834784454081602E-2</v>
      </c>
      <c r="G3325" s="21">
        <v>63213000</v>
      </c>
      <c r="H3325" s="21">
        <f>IF(ISNUMBER(E3325),MAX($E$2:E3325),"")</f>
        <v>542.07000732421875</v>
      </c>
      <c r="I3325" s="21">
        <f>IF(AND(ISNUMBER(E3325),ISNUMBER(H3325)),E3325/H3325-1,"")</f>
        <v>-0.94209235160492155</v>
      </c>
      <c r="L3325"/>
      <c r="M3325"/>
      <c r="N3325" s="2">
        <v>41480</v>
      </c>
      <c r="O3325" s="21">
        <v>168.22000122070313</v>
      </c>
      <c r="P3325" s="21">
        <v>169.08000183105469</v>
      </c>
      <c r="Q3325" s="21">
        <v>167.94000244140625</v>
      </c>
      <c r="R3325" s="21">
        <v>168.92999267578125</v>
      </c>
      <c r="S3325">
        <v>111088600</v>
      </c>
      <c r="T3325" s="16">
        <f>(SP500_Data[[#This Row],[Close]]-R3326)/R3326</f>
        <v>2.4328767678966387E-3</v>
      </c>
      <c r="U3325" s="21"/>
    </row>
    <row r="3326" spans="1:21" x14ac:dyDescent="0.25">
      <c r="A3326" s="2">
        <v>41479</v>
      </c>
      <c r="B3326" s="21">
        <v>32.040000915527344</v>
      </c>
      <c r="C3326" s="21">
        <v>32.189998626708984</v>
      </c>
      <c r="D3326" s="21">
        <v>31.889999389648441</v>
      </c>
      <c r="E3326" s="21">
        <v>31.959999084472656</v>
      </c>
      <c r="F3326" s="16">
        <f>(StockData[[#This Row],[Close]]-E3327)/E3327</f>
        <v>4.3997294466099424E-3</v>
      </c>
      <c r="G3326" s="21">
        <v>52803100</v>
      </c>
      <c r="H3326" s="21">
        <f>IF(ISNUMBER(E3326),MAX($E$2:E3326),"")</f>
        <v>542.07000732421875</v>
      </c>
      <c r="I3326" s="21">
        <f>IF(AND(ISNUMBER(E3326),ISNUMBER(H3326)),E3326/H3326-1,"")</f>
        <v>-0.94104082747128093</v>
      </c>
      <c r="L3326"/>
      <c r="M3326"/>
      <c r="N3326" s="2">
        <v>41479</v>
      </c>
      <c r="O3326" s="21">
        <v>169.78999328613281</v>
      </c>
      <c r="P3326" s="21">
        <v>169.86000061035156</v>
      </c>
      <c r="Q3326" s="21">
        <v>168.17999267578125</v>
      </c>
      <c r="R3326" s="21">
        <v>168.52000427246094</v>
      </c>
      <c r="S3326">
        <v>112914000</v>
      </c>
      <c r="T3326" s="16">
        <f>(SP500_Data[[#This Row],[Close]]-R3327)/R3327</f>
        <v>-3.6655736042614908E-3</v>
      </c>
      <c r="U3326" s="21"/>
    </row>
    <row r="3327" spans="1:21" x14ac:dyDescent="0.25">
      <c r="A3327" s="2">
        <v>41478</v>
      </c>
      <c r="B3327" s="21">
        <v>31.909999847412109</v>
      </c>
      <c r="C3327" s="21">
        <v>32.040000915527344</v>
      </c>
      <c r="D3327" s="21">
        <v>31.709999084472656</v>
      </c>
      <c r="E3327" s="21">
        <v>31.819999694824219</v>
      </c>
      <c r="F3327" s="16">
        <f>(StockData[[#This Row],[Close]]-E3328)/E3328</f>
        <v>-5.9356025202029405E-3</v>
      </c>
      <c r="G3327" s="21">
        <v>65810400</v>
      </c>
      <c r="H3327" s="21">
        <f>IF(ISNUMBER(E3327),MAX($E$2:E3327),"")</f>
        <v>542.07000732421875</v>
      </c>
      <c r="I3327" s="21">
        <f>IF(AND(ISNUMBER(E3327),ISNUMBER(H3327)),E3327/H3327-1,"")</f>
        <v>-0.94129909556904834</v>
      </c>
      <c r="L3327"/>
      <c r="M3327"/>
      <c r="N3327" s="2">
        <v>41478</v>
      </c>
      <c r="O3327" s="21">
        <v>169.80000305175781</v>
      </c>
      <c r="P3327" s="21">
        <v>169.83000183105469</v>
      </c>
      <c r="Q3327" s="21">
        <v>169.05000305175781</v>
      </c>
      <c r="R3327" s="21">
        <v>169.13999938964844</v>
      </c>
      <c r="S3327">
        <v>80829700</v>
      </c>
      <c r="T3327" s="16">
        <f>(SP500_Data[[#This Row],[Close]]-R3328)/R3328</f>
        <v>-2.1238974062039086E-3</v>
      </c>
      <c r="U3327" s="21"/>
    </row>
    <row r="3328" spans="1:21" x14ac:dyDescent="0.25">
      <c r="A3328" s="2">
        <v>41477</v>
      </c>
      <c r="B3328" s="21">
        <v>31.700000762939453</v>
      </c>
      <c r="C3328" s="21">
        <v>32.009998321533203</v>
      </c>
      <c r="D3328" s="21">
        <v>31.600000381469727</v>
      </c>
      <c r="E3328" s="21">
        <v>32.009998321533203</v>
      </c>
      <c r="F3328" s="16">
        <f>(StockData[[#This Row],[Close]]-E3329)/E3329</f>
        <v>1.9426710522727122E-2</v>
      </c>
      <c r="G3328" s="21">
        <v>79040700</v>
      </c>
      <c r="H3328" s="21">
        <f>IF(ISNUMBER(E3328),MAX($E$2:E3328),"")</f>
        <v>542.07000732421875</v>
      </c>
      <c r="I3328" s="21">
        <f>IF(AND(ISNUMBER(E3328),ISNUMBER(H3328)),E3328/H3328-1,"")</f>
        <v>-0.94094858987026075</v>
      </c>
      <c r="L3328"/>
      <c r="M3328"/>
      <c r="N3328" s="2">
        <v>41477</v>
      </c>
      <c r="O3328" s="21">
        <v>169.41000366210938</v>
      </c>
      <c r="P3328" s="21">
        <v>169.74000549316406</v>
      </c>
      <c r="Q3328" s="21">
        <v>169.00999450683594</v>
      </c>
      <c r="R3328" s="21">
        <v>169.5</v>
      </c>
      <c r="S3328">
        <v>79428600</v>
      </c>
      <c r="T3328" s="16">
        <f>(SP500_Data[[#This Row],[Close]]-R3329)/R3329</f>
        <v>1.9507113236776415E-3</v>
      </c>
      <c r="U3328" s="21"/>
    </row>
    <row r="3329" spans="1:21" x14ac:dyDescent="0.25">
      <c r="A3329" s="2">
        <v>41474</v>
      </c>
      <c r="B3329" s="21">
        <v>32.400001525878906</v>
      </c>
      <c r="C3329" s="21">
        <v>32.669998168945313</v>
      </c>
      <c r="D3329" s="21">
        <v>31.020000457763672</v>
      </c>
      <c r="E3329" s="21">
        <v>31.399999618530273</v>
      </c>
      <c r="F3329" s="16">
        <f>(StockData[[#This Row],[Close]]-E3330)/E3330</f>
        <v>-0.113995461758681</v>
      </c>
      <c r="G3329" s="21">
        <v>248428500</v>
      </c>
      <c r="H3329" s="21">
        <f>IF(ISNUMBER(E3329),MAX($E$2:E3329),"")</f>
        <v>542.07000732421875</v>
      </c>
      <c r="I3329" s="21">
        <f>IF(AND(ISNUMBER(E3329),ISNUMBER(H3329)),E3329/H3329-1,"")</f>
        <v>-0.94207390338098973</v>
      </c>
      <c r="L3329"/>
      <c r="M3329"/>
      <c r="N3329" s="2">
        <v>41474</v>
      </c>
      <c r="O3329" s="21">
        <v>168.52000427246094</v>
      </c>
      <c r="P3329" s="21">
        <v>169.22999572753906</v>
      </c>
      <c r="Q3329" s="21">
        <v>168.30999755859375</v>
      </c>
      <c r="R3329" s="21">
        <v>169.16999816894531</v>
      </c>
      <c r="S3329">
        <v>103831700</v>
      </c>
      <c r="T3329" s="16">
        <f>(SP500_Data[[#This Row],[Close]]-R3330)/R3330</f>
        <v>1.776532601600569E-3</v>
      </c>
      <c r="U3329" s="21"/>
    </row>
    <row r="3330" spans="1:21" x14ac:dyDescent="0.25">
      <c r="A3330" s="2">
        <v>41473</v>
      </c>
      <c r="B3330" s="21">
        <v>35.720001220703125</v>
      </c>
      <c r="C3330" s="21">
        <v>35.889999389648438</v>
      </c>
      <c r="D3330" s="21">
        <v>35.220001220703125</v>
      </c>
      <c r="E3330" s="21">
        <v>35.439998626708984</v>
      </c>
      <c r="F3330" s="16">
        <f>(StockData[[#This Row],[Close]]-E3331)/E3331</f>
        <v>-8.3940413449550312E-3</v>
      </c>
      <c r="G3330" s="21">
        <v>49547100</v>
      </c>
      <c r="H3330" s="21">
        <f>IF(ISNUMBER(E3330),MAX($E$2:E3330),"")</f>
        <v>542.07000732421875</v>
      </c>
      <c r="I3330" s="21">
        <f>IF(AND(ISNUMBER(E3330),ISNUMBER(H3330)),E3330/H3330-1,"")</f>
        <v>-0.93462099332584569</v>
      </c>
      <c r="L3330"/>
      <c r="M3330"/>
      <c r="N3330" s="2">
        <v>41473</v>
      </c>
      <c r="O3330" s="21">
        <v>168.30999755859375</v>
      </c>
      <c r="P3330" s="21">
        <v>169.27000427246094</v>
      </c>
      <c r="Q3330" s="21">
        <v>168.19999694824219</v>
      </c>
      <c r="R3330" s="21">
        <v>168.8699951171875</v>
      </c>
      <c r="S3330">
        <v>103620100</v>
      </c>
      <c r="T3330" s="16">
        <f>(SP500_Data[[#This Row],[Close]]-R3331)/R3331</f>
        <v>5.4778099771495203E-3</v>
      </c>
      <c r="U3330" s="21"/>
    </row>
    <row r="3331" spans="1:21" x14ac:dyDescent="0.25">
      <c r="A3331" s="2">
        <v>41472</v>
      </c>
      <c r="B3331" s="21">
        <v>36.340000152587891</v>
      </c>
      <c r="C3331" s="21">
        <v>36.389999389648438</v>
      </c>
      <c r="D3331" s="21">
        <v>35.490001678466797</v>
      </c>
      <c r="E3331" s="21">
        <v>35.740001678466797</v>
      </c>
      <c r="F3331" s="16">
        <f>(StockData[[#This Row],[Close]]-E3332)/E3332</f>
        <v>-1.4612593675427639E-2</v>
      </c>
      <c r="G3331" s="21">
        <v>37285100</v>
      </c>
      <c r="H3331" s="21">
        <f>IF(ISNUMBER(E3331),MAX($E$2:E3331),"")</f>
        <v>542.07000732421875</v>
      </c>
      <c r="I3331" s="21">
        <f>IF(AND(ISNUMBER(E3331),ISNUMBER(H3331)),E3331/H3331-1,"")</f>
        <v>-0.93406755364516925</v>
      </c>
      <c r="L3331"/>
      <c r="M3331"/>
      <c r="N3331" s="2">
        <v>41472</v>
      </c>
      <c r="O3331" s="21">
        <v>168.16000366210938</v>
      </c>
      <c r="P3331" s="21">
        <v>168.47999572753906</v>
      </c>
      <c r="Q3331" s="21">
        <v>167.72999572753906</v>
      </c>
      <c r="R3331" s="21">
        <v>167.94999694824219</v>
      </c>
      <c r="S3331">
        <v>92873900</v>
      </c>
      <c r="T3331" s="16">
        <f>(SP500_Data[[#This Row],[Close]]-R3332)/R3332</f>
        <v>2.5668139017110667E-3</v>
      </c>
      <c r="U3331" s="21"/>
    </row>
    <row r="3332" spans="1:21" x14ac:dyDescent="0.25">
      <c r="A3332" s="2">
        <v>41471</v>
      </c>
      <c r="B3332" s="21">
        <v>36.009998321533203</v>
      </c>
      <c r="C3332" s="21">
        <v>36.430000305175781</v>
      </c>
      <c r="D3332" s="21">
        <v>35.959999084472656</v>
      </c>
      <c r="E3332" s="21">
        <v>36.270000457763672</v>
      </c>
      <c r="F3332" s="16">
        <f>(StockData[[#This Row],[Close]]-E3333)/E3333</f>
        <v>2.7647855648557629E-3</v>
      </c>
      <c r="G3332" s="21">
        <v>36378500</v>
      </c>
      <c r="H3332" s="21">
        <f>IF(ISNUMBER(E3332),MAX($E$2:E3332),"")</f>
        <v>542.07000732421875</v>
      </c>
      <c r="I3332" s="21">
        <f>IF(AND(ISNUMBER(E3332),ISNUMBER(H3332)),E3332/H3332-1,"")</f>
        <v>-0.93308982240725569</v>
      </c>
      <c r="L3332"/>
      <c r="M3332"/>
      <c r="N3332" s="2">
        <v>41471</v>
      </c>
      <c r="O3332" s="21">
        <v>168.25999450683594</v>
      </c>
      <c r="P3332" s="21">
        <v>168.36000061035156</v>
      </c>
      <c r="Q3332" s="21">
        <v>167.07000732421875</v>
      </c>
      <c r="R3332" s="21">
        <v>167.52000427246094</v>
      </c>
      <c r="S3332">
        <v>88702100</v>
      </c>
      <c r="T3332" s="16">
        <f>(SP500_Data[[#This Row],[Close]]-R3333)/R3333</f>
        <v>-3.7465932018485139E-3</v>
      </c>
      <c r="U3332" s="21"/>
    </row>
    <row r="3333" spans="1:21" x14ac:dyDescent="0.25">
      <c r="A3333" s="2">
        <v>41470</v>
      </c>
      <c r="B3333" s="21">
        <v>35.659999847412109</v>
      </c>
      <c r="C3333" s="21">
        <v>36.220001220703125</v>
      </c>
      <c r="D3333" s="21">
        <v>35.580001831054688</v>
      </c>
      <c r="E3333" s="21">
        <v>36.169998168945313</v>
      </c>
      <c r="F3333" s="16">
        <f>(StockData[[#This Row],[Close]]-E3334)/E3334</f>
        <v>1.4017382272682745E-2</v>
      </c>
      <c r="G3333" s="21">
        <v>34142600</v>
      </c>
      <c r="H3333" s="21">
        <f>IF(ISNUMBER(E3333),MAX($E$2:E3333),"")</f>
        <v>542.07000732421875</v>
      </c>
      <c r="I3333" s="21">
        <f>IF(AND(ISNUMBER(E3333),ISNUMBER(H3333)),E3333/H3333-1,"")</f>
        <v>-0.93327430464657379</v>
      </c>
      <c r="L3333"/>
      <c r="M3333"/>
      <c r="N3333" s="2">
        <v>41470</v>
      </c>
      <c r="O3333" s="21">
        <v>167.97000122070313</v>
      </c>
      <c r="P3333" s="21">
        <v>168.38999938964844</v>
      </c>
      <c r="Q3333" s="21">
        <v>167.67999267578125</v>
      </c>
      <c r="R3333" s="21">
        <v>168.14999389648438</v>
      </c>
      <c r="S3333">
        <v>69450600</v>
      </c>
      <c r="T3333" s="16">
        <f>(SP500_Data[[#This Row],[Close]]-R3334)/R3334</f>
        <v>3.8206639044592629E-3</v>
      </c>
      <c r="U3333" s="21"/>
    </row>
    <row r="3334" spans="1:21" x14ac:dyDescent="0.25">
      <c r="A3334" s="2">
        <v>41467</v>
      </c>
      <c r="B3334" s="21">
        <v>35.580001831054688</v>
      </c>
      <c r="C3334" s="21">
        <v>35.729999542236328</v>
      </c>
      <c r="D3334" s="21">
        <v>35.279998779296875</v>
      </c>
      <c r="E3334" s="21">
        <v>35.669998168945313</v>
      </c>
      <c r="F3334" s="16">
        <f>(StockData[[#This Row],[Close]]-E3335)/E3335</f>
        <v>-5.6039390678777785E-4</v>
      </c>
      <c r="G3334" s="21">
        <v>35501200</v>
      </c>
      <c r="H3334" s="21">
        <f>IF(ISNUMBER(E3334),MAX($E$2:E3334),"")</f>
        <v>542.07000732421875</v>
      </c>
      <c r="I3334" s="21">
        <f>IF(AND(ISNUMBER(E3334),ISNUMBER(H3334)),E3334/H3334-1,"")</f>
        <v>-0.93419669473133082</v>
      </c>
      <c r="L3334"/>
      <c r="M3334"/>
      <c r="N3334" s="2">
        <v>41467</v>
      </c>
      <c r="O3334" s="21">
        <v>167.38999938964844</v>
      </c>
      <c r="P3334" s="21">
        <v>167.92999267578125</v>
      </c>
      <c r="Q3334" s="21">
        <v>167.1300048828125</v>
      </c>
      <c r="R3334" s="21">
        <v>167.50999450683594</v>
      </c>
      <c r="S3334">
        <v>104212700</v>
      </c>
      <c r="T3334" s="16">
        <f>(SP500_Data[[#This Row],[Close]]-R3335)/R3335</f>
        <v>4.1801280703027008E-4</v>
      </c>
      <c r="U3334" s="21"/>
    </row>
    <row r="3335" spans="1:21" x14ac:dyDescent="0.25">
      <c r="A3335" s="2">
        <v>41466</v>
      </c>
      <c r="B3335" s="21">
        <v>35</v>
      </c>
      <c r="C3335" s="21">
        <v>35.770000457763672</v>
      </c>
      <c r="D3335" s="21">
        <v>34.900001525878906</v>
      </c>
      <c r="E3335" s="21">
        <v>35.689998626708984</v>
      </c>
      <c r="F3335" s="16">
        <f>(StockData[[#This Row],[Close]]-E3336)/E3336</f>
        <v>2.8530197175870842E-2</v>
      </c>
      <c r="G3335" s="21">
        <v>53638300</v>
      </c>
      <c r="H3335" s="21">
        <f>IF(ISNUMBER(E3335),MAX($E$2:E3335),"")</f>
        <v>542.07000732421875</v>
      </c>
      <c r="I3335" s="21">
        <f>IF(AND(ISNUMBER(E3335),ISNUMBER(H3335)),E3335/H3335-1,"")</f>
        <v>-0.93415979828346718</v>
      </c>
      <c r="L3335"/>
      <c r="M3335"/>
      <c r="N3335" s="2">
        <v>41466</v>
      </c>
      <c r="O3335" s="21">
        <v>167.11000061035156</v>
      </c>
      <c r="P3335" s="21">
        <v>167.61000061035156</v>
      </c>
      <c r="Q3335" s="21">
        <v>165.17999267578125</v>
      </c>
      <c r="R3335" s="21">
        <v>167.44000244140625</v>
      </c>
      <c r="S3335">
        <v>135592200</v>
      </c>
      <c r="T3335" s="16">
        <f>(SP500_Data[[#This Row],[Close]]-R3336)/R3336</f>
        <v>1.3620679016565102E-2</v>
      </c>
      <c r="U3335" s="21"/>
    </row>
    <row r="3336" spans="1:21" x14ac:dyDescent="0.25">
      <c r="A3336" s="2">
        <v>41465</v>
      </c>
      <c r="B3336" s="21">
        <v>34.340000152587891</v>
      </c>
      <c r="C3336" s="21">
        <v>34.810001373291016</v>
      </c>
      <c r="D3336" s="21">
        <v>34.319999694824219</v>
      </c>
      <c r="E3336" s="21">
        <v>34.700000762939453</v>
      </c>
      <c r="F3336" s="16">
        <f>(StockData[[#This Row],[Close]]-E3337)/E3337</f>
        <v>1.0189295614730439E-2</v>
      </c>
      <c r="G3336" s="21">
        <v>29658800</v>
      </c>
      <c r="H3336" s="21">
        <f>IF(ISNUMBER(E3336),MAX($E$2:E3336),"")</f>
        <v>542.07000732421875</v>
      </c>
      <c r="I3336" s="21">
        <f>IF(AND(ISNUMBER(E3336),ISNUMBER(H3336)),E3336/H3336-1,"")</f>
        <v>-0.93598612671041037</v>
      </c>
      <c r="L3336"/>
      <c r="M3336"/>
      <c r="N3336" s="2">
        <v>41465</v>
      </c>
      <c r="O3336" s="21">
        <v>164.97000122070313</v>
      </c>
      <c r="P3336" s="21">
        <v>165.75</v>
      </c>
      <c r="Q3336" s="21">
        <v>164.6300048828125</v>
      </c>
      <c r="R3336" s="21">
        <v>165.19000244140625</v>
      </c>
      <c r="S3336">
        <v>121410100</v>
      </c>
      <c r="T3336" s="16">
        <f>(SP500_Data[[#This Row],[Close]]-R3337)/R3337</f>
        <v>3.6333529231303755E-4</v>
      </c>
      <c r="U3336" s="21"/>
    </row>
    <row r="3337" spans="1:21" x14ac:dyDescent="0.25">
      <c r="A3337" s="2">
        <v>41464</v>
      </c>
      <c r="B3337" s="21">
        <v>34.580001831054688</v>
      </c>
      <c r="C3337" s="21">
        <v>34.599998474121094</v>
      </c>
      <c r="D3337" s="21">
        <v>34.139999389648438</v>
      </c>
      <c r="E3337" s="21">
        <v>34.349998474121094</v>
      </c>
      <c r="F3337" s="16">
        <f>(StockData[[#This Row],[Close]]-E3338)/E3338</f>
        <v>5.824830177642875E-4</v>
      </c>
      <c r="G3337" s="21">
        <v>25318500</v>
      </c>
      <c r="H3337" s="21">
        <f>IF(ISNUMBER(E3337),MAX($E$2:E3337),"")</f>
        <v>542.07000732421875</v>
      </c>
      <c r="I3337" s="21">
        <f>IF(AND(ISNUMBER(E3337),ISNUMBER(H3337)),E3337/H3337-1,"")</f>
        <v>-0.93663180399210699</v>
      </c>
      <c r="L3337"/>
      <c r="M3337"/>
      <c r="N3337" s="2">
        <v>41464</v>
      </c>
      <c r="O3337" s="21">
        <v>164.97999572753906</v>
      </c>
      <c r="P3337" s="21">
        <v>165.33000183105469</v>
      </c>
      <c r="Q3337" s="21">
        <v>164.27000427246094</v>
      </c>
      <c r="R3337" s="21">
        <v>165.1300048828125</v>
      </c>
      <c r="S3337">
        <v>119298000</v>
      </c>
      <c r="T3337" s="16">
        <f>(SP500_Data[[#This Row],[Close]]-R3338)/R3338</f>
        <v>7.1973647852084585E-3</v>
      </c>
      <c r="U3337" s="21"/>
    </row>
    <row r="3338" spans="1:21" x14ac:dyDescent="0.25">
      <c r="A3338" s="2">
        <v>41463</v>
      </c>
      <c r="B3338" s="21">
        <v>34.349998474121094</v>
      </c>
      <c r="C3338" s="21">
        <v>34.590000152587891</v>
      </c>
      <c r="D3338" s="21">
        <v>33.979999542236328</v>
      </c>
      <c r="E3338" s="21">
        <v>34.330001831054688</v>
      </c>
      <c r="F3338" s="16">
        <f>(StockData[[#This Row],[Close]]-E3339)/E3339</f>
        <v>3.5078266528366696E-3</v>
      </c>
      <c r="G3338" s="21">
        <v>32396900</v>
      </c>
      <c r="H3338" s="21">
        <f>IF(ISNUMBER(E3338),MAX($E$2:E3338),"")</f>
        <v>542.07000732421875</v>
      </c>
      <c r="I3338" s="21">
        <f>IF(AND(ISNUMBER(E3338),ISNUMBER(H3338)),E3338/H3338-1,"")</f>
        <v>-0.93666869340269276</v>
      </c>
      <c r="L3338"/>
      <c r="M3338"/>
      <c r="N3338" s="2">
        <v>41463</v>
      </c>
      <c r="O3338" s="21">
        <v>163.86000061035156</v>
      </c>
      <c r="P3338" s="21">
        <v>164.38999938964844</v>
      </c>
      <c r="Q3338" s="21">
        <v>163.08000183105469</v>
      </c>
      <c r="R3338" s="21">
        <v>163.94999694824219</v>
      </c>
      <c r="S3338">
        <v>108092500</v>
      </c>
      <c r="T3338" s="16">
        <f>(SP500_Data[[#This Row],[Close]]-R3339)/R3339</f>
        <v>5.7047764164385693E-3</v>
      </c>
      <c r="U3338" s="21"/>
    </row>
    <row r="3339" spans="1:21" x14ac:dyDescent="0.25">
      <c r="A3339" s="2">
        <v>41460</v>
      </c>
      <c r="B3339" s="21">
        <v>34.090000152587891</v>
      </c>
      <c r="C3339" s="21">
        <v>34.240001678466797</v>
      </c>
      <c r="D3339" s="21">
        <v>33.580001831054688</v>
      </c>
      <c r="E3339" s="21">
        <v>34.209999084472656</v>
      </c>
      <c r="F3339" s="16">
        <f>(StockData[[#This Row],[Close]]-E3340)/E3340</f>
        <v>5.8806460690950394E-3</v>
      </c>
      <c r="G3339" s="21">
        <v>26085900</v>
      </c>
      <c r="H3339" s="21">
        <f>IF(ISNUMBER(E3339),MAX($E$2:E3339),"")</f>
        <v>542.07000732421875</v>
      </c>
      <c r="I3339" s="21">
        <f>IF(AND(ISNUMBER(E3339),ISNUMBER(H3339)),E3339/H3339-1,"")</f>
        <v>-0.93689007208987451</v>
      </c>
      <c r="L3339"/>
      <c r="M3339"/>
      <c r="N3339" s="2">
        <v>41460</v>
      </c>
      <c r="O3339" s="21">
        <v>162.47000122070313</v>
      </c>
      <c r="P3339" s="21">
        <v>163.08000183105469</v>
      </c>
      <c r="Q3339" s="21">
        <v>161.30000305175781</v>
      </c>
      <c r="R3339" s="21">
        <v>163.02000427246094</v>
      </c>
      <c r="S3339">
        <v>122416900</v>
      </c>
      <c r="T3339" s="16">
        <f>(SP500_Data[[#This Row],[Close]]-R3340)/R3340</f>
        <v>1.0788724617645662E-2</v>
      </c>
      <c r="U3339" s="21"/>
    </row>
    <row r="3340" spans="1:21" x14ac:dyDescent="0.25">
      <c r="A3340" s="2">
        <v>41458</v>
      </c>
      <c r="B3340" s="21">
        <v>33.659999847412109</v>
      </c>
      <c r="C3340" s="21">
        <v>34.369998931884766</v>
      </c>
      <c r="D3340" s="21">
        <v>33.599998474121094</v>
      </c>
      <c r="E3340" s="21">
        <v>34.009998321533203</v>
      </c>
      <c r="F3340" s="16">
        <f>(StockData[[#This Row],[Close]]-E3341)/E3341</f>
        <v>2.0624542621263601E-3</v>
      </c>
      <c r="G3340" s="21">
        <v>15994400</v>
      </c>
      <c r="H3340" s="21">
        <f>IF(ISNUMBER(E3340),MAX($E$2:E3340),"")</f>
        <v>542.07000732421875</v>
      </c>
      <c r="I3340" s="21">
        <f>IF(AND(ISNUMBER(E3340),ISNUMBER(H3340)),E3340/H3340-1,"")</f>
        <v>-0.93725902953123286</v>
      </c>
      <c r="L3340"/>
      <c r="M3340"/>
      <c r="N3340" s="2">
        <v>41458</v>
      </c>
      <c r="O3340" s="21">
        <v>160.47999572753906</v>
      </c>
      <c r="P3340" s="21">
        <v>161.77000427246094</v>
      </c>
      <c r="Q3340" s="21">
        <v>160.22000122070313</v>
      </c>
      <c r="R3340" s="21">
        <v>161.27999877929688</v>
      </c>
      <c r="S3340">
        <v>75216400</v>
      </c>
      <c r="T3340" s="16">
        <f>(SP500_Data[[#This Row],[Close]]-R3341)/R3341</f>
        <v>4.3416700275881093E-4</v>
      </c>
      <c r="U3340" s="21"/>
    </row>
    <row r="3341" spans="1:21" x14ac:dyDescent="0.25">
      <c r="A3341" s="2">
        <v>41457</v>
      </c>
      <c r="B3341" s="21">
        <v>34.409999847412109</v>
      </c>
      <c r="C3341" s="21">
        <v>34.439998626708984</v>
      </c>
      <c r="D3341" s="21">
        <v>33.630001068115234</v>
      </c>
      <c r="E3341" s="21">
        <v>33.939998626708984</v>
      </c>
      <c r="F3341" s="16">
        <f>(StockData[[#This Row],[Close]]-E3342)/E3342</f>
        <v>-1.2223573229973838E-2</v>
      </c>
      <c r="G3341" s="21">
        <v>37630000</v>
      </c>
      <c r="H3341" s="21">
        <f>IF(ISNUMBER(E3341),MAX($E$2:E3341),"")</f>
        <v>542.07000732421875</v>
      </c>
      <c r="I3341" s="21">
        <f>IF(AND(ISNUMBER(E3341),ISNUMBER(H3341)),E3341/H3341-1,"")</f>
        <v>-0.93738816358011656</v>
      </c>
      <c r="L3341"/>
      <c r="M3341"/>
      <c r="N3341" s="2">
        <v>41457</v>
      </c>
      <c r="O3341" s="21">
        <v>161.1199951171875</v>
      </c>
      <c r="P3341" s="21">
        <v>162.30000305175781</v>
      </c>
      <c r="Q3341" s="21">
        <v>160.5</v>
      </c>
      <c r="R3341" s="21">
        <v>161.21000671386719</v>
      </c>
      <c r="S3341">
        <v>154863700</v>
      </c>
      <c r="T3341" s="16">
        <f>(SP500_Data[[#This Row],[Close]]-R3342)/R3342</f>
        <v>-9.2956058451299113E-4</v>
      </c>
      <c r="U3341" s="21"/>
    </row>
    <row r="3342" spans="1:21" x14ac:dyDescent="0.25">
      <c r="A3342" s="2">
        <v>41456</v>
      </c>
      <c r="B3342" s="21">
        <v>34.75</v>
      </c>
      <c r="C3342" s="21">
        <v>34.990001678466797</v>
      </c>
      <c r="D3342" s="21">
        <v>34.330001831054688</v>
      </c>
      <c r="E3342" s="21">
        <v>34.360000610351563</v>
      </c>
      <c r="F3342" s="16">
        <f>(StockData[[#This Row],[Close]]-E3343)/E3343</f>
        <v>-5.2113578576908114E-3</v>
      </c>
      <c r="G3342" s="21">
        <v>31055400</v>
      </c>
      <c r="H3342" s="21">
        <f>IF(ISNUMBER(E3342),MAX($E$2:E3342),"")</f>
        <v>542.07000732421875</v>
      </c>
      <c r="I3342" s="21">
        <f>IF(AND(ISNUMBER(E3342),ISNUMBER(H3342)),E3342/H3342-1,"")</f>
        <v>-0.93661335224953624</v>
      </c>
      <c r="L3342"/>
      <c r="M3342"/>
      <c r="N3342" s="2">
        <v>41456</v>
      </c>
      <c r="O3342" s="21">
        <v>161.25999450683594</v>
      </c>
      <c r="P3342" s="21">
        <v>162.47999572753906</v>
      </c>
      <c r="Q3342" s="21">
        <v>161.08000183105469</v>
      </c>
      <c r="R3342" s="21">
        <v>161.36000061035156</v>
      </c>
      <c r="S3342">
        <v>131954800</v>
      </c>
      <c r="T3342" s="16">
        <f>(SP500_Data[[#This Row],[Close]]-R3343)/R3343</f>
        <v>5.8596337871559649E-3</v>
      </c>
      <c r="U3342" s="21"/>
    </row>
    <row r="3343" spans="1:21" x14ac:dyDescent="0.25">
      <c r="A3343" s="2">
        <v>41453</v>
      </c>
      <c r="B3343" s="21">
        <v>34.380001068115234</v>
      </c>
      <c r="C3343" s="21">
        <v>34.790000915527344</v>
      </c>
      <c r="D3343" s="21">
        <v>34.340000152587891</v>
      </c>
      <c r="E3343" s="21">
        <v>34.540000915527344</v>
      </c>
      <c r="F3343" s="16">
        <f>(StockData[[#This Row],[Close]]-E3344)/E3344</f>
        <v>-2.3107457777459457E-3</v>
      </c>
      <c r="G3343" s="21">
        <v>65545500</v>
      </c>
      <c r="H3343" s="21">
        <f>IF(ISNUMBER(E3343),MAX($E$2:E3343),"")</f>
        <v>542.07000732421875</v>
      </c>
      <c r="I3343" s="21">
        <f>IF(AND(ISNUMBER(E3343),ISNUMBER(H3343)),E3343/H3343-1,"")</f>
        <v>-0.93628129125604154</v>
      </c>
      <c r="L3343"/>
      <c r="M3343"/>
      <c r="N3343" s="2">
        <v>41453</v>
      </c>
      <c r="O3343" s="21">
        <v>160.6300048828125</v>
      </c>
      <c r="P3343" s="21">
        <v>161.39999389648438</v>
      </c>
      <c r="Q3343" s="21">
        <v>159.86000061035156</v>
      </c>
      <c r="R3343" s="21">
        <v>160.41999816894531</v>
      </c>
      <c r="S3343">
        <v>160402900</v>
      </c>
      <c r="T3343" s="16">
        <f>(SP500_Data[[#This Row],[Close]]-R3344)/R3344</f>
        <v>-4.0973656233354513E-3</v>
      </c>
      <c r="U3343" s="21"/>
    </row>
    <row r="3344" spans="1:21" x14ac:dyDescent="0.25">
      <c r="A3344" s="2">
        <v>41452</v>
      </c>
      <c r="B3344" s="21">
        <v>34.520000457763672</v>
      </c>
      <c r="C3344" s="21">
        <v>34.779998779296875</v>
      </c>
      <c r="D3344" s="21">
        <v>34.5</v>
      </c>
      <c r="E3344" s="21">
        <v>34.619998931884766</v>
      </c>
      <c r="F3344" s="16">
        <f>(StockData[[#This Row],[Close]]-E3345)/E3345</f>
        <v>7.8602756843522779E-3</v>
      </c>
      <c r="G3344" s="21">
        <v>28993100</v>
      </c>
      <c r="H3344" s="21">
        <f>IF(ISNUMBER(E3344),MAX($E$2:E3344),"")</f>
        <v>542.07000732421875</v>
      </c>
      <c r="I3344" s="21">
        <f>IF(AND(ISNUMBER(E3344),ISNUMBER(H3344)),E3344/H3344-1,"")</f>
        <v>-0.93613371250186483</v>
      </c>
      <c r="L3344"/>
      <c r="M3344"/>
      <c r="N3344" s="2">
        <v>41452</v>
      </c>
      <c r="O3344" s="21">
        <v>161.10000610351563</v>
      </c>
      <c r="P3344" s="21">
        <v>161.82000732421875</v>
      </c>
      <c r="Q3344" s="21">
        <v>160.94999694824219</v>
      </c>
      <c r="R3344" s="21">
        <v>161.08000183105469</v>
      </c>
      <c r="S3344">
        <v>129483700</v>
      </c>
      <c r="T3344" s="16">
        <f>(SP500_Data[[#This Row],[Close]]-R3345)/R3345</f>
        <v>5.8698791369360551E-3</v>
      </c>
      <c r="U3344" s="21"/>
    </row>
    <row r="3345" spans="1:21" x14ac:dyDescent="0.25">
      <c r="A3345" s="2">
        <v>41451</v>
      </c>
      <c r="B3345" s="21">
        <v>34.119998931884766</v>
      </c>
      <c r="C3345" s="21">
        <v>34.479999542236328</v>
      </c>
      <c r="D3345" s="21">
        <v>33.889999389648438</v>
      </c>
      <c r="E3345" s="21">
        <v>34.349998474121094</v>
      </c>
      <c r="F3345" s="16">
        <f>(StockData[[#This Row],[Close]]-E3346)/E3346</f>
        <v>2.0196030358058132E-2</v>
      </c>
      <c r="G3345" s="21">
        <v>48665900</v>
      </c>
      <c r="H3345" s="21">
        <f>IF(ISNUMBER(E3345),MAX($E$2:E3345),"")</f>
        <v>542.07000732421875</v>
      </c>
      <c r="I3345" s="21">
        <f>IF(AND(ISNUMBER(E3345),ISNUMBER(H3345)),E3345/H3345-1,"")</f>
        <v>-0.93663180399210699</v>
      </c>
      <c r="L3345"/>
      <c r="M3345"/>
      <c r="N3345" s="2">
        <v>41451</v>
      </c>
      <c r="O3345" s="21">
        <v>159.8699951171875</v>
      </c>
      <c r="P3345" s="21">
        <v>160.5</v>
      </c>
      <c r="Q3345" s="21">
        <v>159.25</v>
      </c>
      <c r="R3345" s="21">
        <v>160.13999938964844</v>
      </c>
      <c r="S3345">
        <v>134848000</v>
      </c>
      <c r="T3345" s="16">
        <f>(SP500_Data[[#This Row],[Close]]-R3346)/R3346</f>
        <v>9.9009396034119949E-3</v>
      </c>
      <c r="U3345" s="21"/>
    </row>
    <row r="3346" spans="1:21" x14ac:dyDescent="0.25">
      <c r="A3346" s="2">
        <v>41450</v>
      </c>
      <c r="B3346" s="21">
        <v>34.080001831054688</v>
      </c>
      <c r="C3346" s="21">
        <v>34.380001068115234</v>
      </c>
      <c r="D3346" s="21">
        <v>33.459999084472656</v>
      </c>
      <c r="E3346" s="21">
        <v>33.669998168945313</v>
      </c>
      <c r="F3346" s="16">
        <f>(StockData[[#This Row],[Close]]-E3347)/E3347</f>
        <v>-1.4828899747225408E-3</v>
      </c>
      <c r="G3346" s="21">
        <v>44073400</v>
      </c>
      <c r="H3346" s="21">
        <f>IF(ISNUMBER(E3346),MAX($E$2:E3346),"")</f>
        <v>542.07000732421875</v>
      </c>
      <c r="I3346" s="21">
        <f>IF(AND(ISNUMBER(E3346),ISNUMBER(H3346)),E3346/H3346-1,"")</f>
        <v>-0.93788625507035872</v>
      </c>
      <c r="L3346"/>
      <c r="M3346"/>
      <c r="N3346" s="2">
        <v>41450</v>
      </c>
      <c r="O3346" s="21">
        <v>158.47999572753906</v>
      </c>
      <c r="P3346" s="21">
        <v>160.10000610351563</v>
      </c>
      <c r="Q3346" s="21">
        <v>157.41999816894531</v>
      </c>
      <c r="R3346" s="21">
        <v>158.57000732421875</v>
      </c>
      <c r="S3346">
        <v>162262200</v>
      </c>
      <c r="T3346" s="16">
        <f>(SP500_Data[[#This Row],[Close]]-R3347)/R3347</f>
        <v>9.6142225206750469E-3</v>
      </c>
      <c r="U3346" s="21"/>
    </row>
    <row r="3347" spans="1:21" x14ac:dyDescent="0.25">
      <c r="A3347" s="2">
        <v>41449</v>
      </c>
      <c r="B3347" s="21">
        <v>32.939998626708984</v>
      </c>
      <c r="C3347" s="21">
        <v>34.200000762939453</v>
      </c>
      <c r="D3347" s="21">
        <v>32.569999694824219</v>
      </c>
      <c r="E3347" s="21">
        <v>33.720001220703125</v>
      </c>
      <c r="F3347" s="16">
        <f>(StockData[[#This Row],[Close]]-E3348)/E3348</f>
        <v>1.3525721573425584E-2</v>
      </c>
      <c r="G3347" s="21">
        <v>56109000</v>
      </c>
      <c r="H3347" s="21">
        <f>IF(ISNUMBER(E3347),MAX($E$2:E3347),"")</f>
        <v>542.07000732421875</v>
      </c>
      <c r="I3347" s="21">
        <f>IF(AND(ISNUMBER(E3347),ISNUMBER(H3347)),E3347/H3347-1,"")</f>
        <v>-0.93779401043206068</v>
      </c>
      <c r="L3347"/>
      <c r="M3347"/>
      <c r="N3347" s="2">
        <v>41449</v>
      </c>
      <c r="O3347" s="21">
        <v>157.41000366210938</v>
      </c>
      <c r="P3347" s="21">
        <v>158.42999267578125</v>
      </c>
      <c r="Q3347" s="21">
        <v>155.72999572753906</v>
      </c>
      <c r="R3347" s="21">
        <v>157.05999755859375</v>
      </c>
      <c r="S3347">
        <v>222329000</v>
      </c>
      <c r="T3347" s="16">
        <f>(SP500_Data[[#This Row],[Close]]-R3348)/R3348</f>
        <v>-1.263600724885974E-2</v>
      </c>
      <c r="U3347" s="21"/>
    </row>
    <row r="3348" spans="1:21" x14ac:dyDescent="0.25">
      <c r="A3348" s="2">
        <v>41446</v>
      </c>
      <c r="B3348" s="21">
        <v>33.659999847412109</v>
      </c>
      <c r="C3348" s="21">
        <v>33.729999542236328</v>
      </c>
      <c r="D3348" s="21">
        <v>33.049999237060547</v>
      </c>
      <c r="E3348" s="21">
        <v>33.270000457763672</v>
      </c>
      <c r="F3348" s="16">
        <f>(StockData[[#This Row],[Close]]-E3349)/E3349</f>
        <v>-6.5691612325173478E-3</v>
      </c>
      <c r="G3348" s="21">
        <v>85338500</v>
      </c>
      <c r="H3348" s="21">
        <f>IF(ISNUMBER(E3348),MAX($E$2:E3348),"")</f>
        <v>542.07000732421875</v>
      </c>
      <c r="I3348" s="21">
        <f>IF(AND(ISNUMBER(E3348),ISNUMBER(H3348)),E3348/H3348-1,"")</f>
        <v>-0.93862416291579753</v>
      </c>
      <c r="L3348"/>
      <c r="M3348"/>
      <c r="N3348" s="2">
        <v>41446</v>
      </c>
      <c r="O3348" s="21">
        <v>159.63999938964844</v>
      </c>
      <c r="P3348" s="21">
        <v>159.75999450683594</v>
      </c>
      <c r="Q3348" s="21">
        <v>157.47000122070313</v>
      </c>
      <c r="R3348" s="21">
        <v>159.07000732421875</v>
      </c>
      <c r="S3348">
        <v>271956800</v>
      </c>
      <c r="T3348" s="16">
        <f>(SP500_Data[[#This Row],[Close]]-R3349)/R3349</f>
        <v>-2.0701793281116491E-3</v>
      </c>
      <c r="U3348" s="21"/>
    </row>
    <row r="3349" spans="1:21" x14ac:dyDescent="0.25">
      <c r="A3349" s="2">
        <v>41445</v>
      </c>
      <c r="B3349" s="21">
        <v>34.259998321533203</v>
      </c>
      <c r="C3349" s="21">
        <v>34.330001831054688</v>
      </c>
      <c r="D3349" s="21">
        <v>33.369998931884766</v>
      </c>
      <c r="E3349" s="21">
        <v>33.490001678466797</v>
      </c>
      <c r="F3349" s="16">
        <f>(StockData[[#This Row],[Close]]-E3350)/E3350</f>
        <v>-3.1801054329824746E-2</v>
      </c>
      <c r="G3349" s="21">
        <v>54493700</v>
      </c>
      <c r="H3349" s="21">
        <f>IF(ISNUMBER(E3349),MAX($E$2:E3349),"")</f>
        <v>542.07000732421875</v>
      </c>
      <c r="I3349" s="21">
        <f>IF(AND(ISNUMBER(E3349),ISNUMBER(H3349)),E3349/H3349-1,"")</f>
        <v>-0.93821830902657555</v>
      </c>
      <c r="L3349"/>
      <c r="M3349"/>
      <c r="N3349" s="2">
        <v>41445</v>
      </c>
      <c r="O3349" s="21">
        <v>161.86000061035156</v>
      </c>
      <c r="P3349" s="21">
        <v>163.47000122070313</v>
      </c>
      <c r="Q3349" s="21">
        <v>158.97999572753906</v>
      </c>
      <c r="R3349" s="21">
        <v>159.39999389648438</v>
      </c>
      <c r="S3349">
        <v>321255900</v>
      </c>
      <c r="T3349" s="16">
        <f>(SP500_Data[[#This Row],[Close]]-R3350)/R3350</f>
        <v>-2.4778238772560392E-2</v>
      </c>
      <c r="U3349" s="21"/>
    </row>
    <row r="3350" spans="1:21" x14ac:dyDescent="0.25">
      <c r="A3350" s="2">
        <v>41444</v>
      </c>
      <c r="B3350" s="21">
        <v>34.959999084472656</v>
      </c>
      <c r="C3350" s="21">
        <v>35.090000152587891</v>
      </c>
      <c r="D3350" s="21">
        <v>34.590000152587891</v>
      </c>
      <c r="E3350" s="21">
        <v>34.590000152587891</v>
      </c>
      <c r="F3350" s="16">
        <f>(StockData[[#This Row],[Close]]-E3351)/E3351</f>
        <v>-1.1149210827676993E-2</v>
      </c>
      <c r="G3350" s="21">
        <v>30816200</v>
      </c>
      <c r="H3350" s="21">
        <f>IF(ISNUMBER(E3350),MAX($E$2:E3350),"")</f>
        <v>542.07000732421875</v>
      </c>
      <c r="I3350" s="21">
        <f>IF(AND(ISNUMBER(E3350),ISNUMBER(H3350)),E3350/H3350-1,"")</f>
        <v>-0.93618905365502136</v>
      </c>
      <c r="L3350"/>
      <c r="M3350"/>
      <c r="N3350" s="2">
        <v>41444</v>
      </c>
      <c r="O3350" s="21">
        <v>165.60000610351563</v>
      </c>
      <c r="P3350" s="21">
        <v>165.88999938964844</v>
      </c>
      <c r="Q3350" s="21">
        <v>163.3800048828125</v>
      </c>
      <c r="R3350" s="21">
        <v>163.44999694824219</v>
      </c>
      <c r="S3350">
        <v>206149500</v>
      </c>
      <c r="T3350" s="16">
        <f>(SP500_Data[[#This Row],[Close]]-R3351)/R3351</f>
        <v>-1.3816872625941395E-2</v>
      </c>
      <c r="U3350" s="21"/>
    </row>
    <row r="3351" spans="1:21" x14ac:dyDescent="0.25">
      <c r="A3351" s="2">
        <v>41443</v>
      </c>
      <c r="B3351" s="21">
        <v>34.970001220703125</v>
      </c>
      <c r="C3351" s="21">
        <v>35.169998168945313</v>
      </c>
      <c r="D3351" s="21">
        <v>34.900001525878906</v>
      </c>
      <c r="E3351" s="21">
        <v>34.979999542236328</v>
      </c>
      <c r="F3351" s="16">
        <f>(StockData[[#This Row],[Close]]-E3352)/E3352</f>
        <v>-5.7144165039062504E-4</v>
      </c>
      <c r="G3351" s="21">
        <v>28616500</v>
      </c>
      <c r="H3351" s="21">
        <f>IF(ISNUMBER(E3351),MAX($E$2:E3351),"")</f>
        <v>542.07000732421875</v>
      </c>
      <c r="I3351" s="21">
        <f>IF(AND(ISNUMBER(E3351),ISNUMBER(H3351)),E3351/H3351-1,"")</f>
        <v>-0.93546959051487544</v>
      </c>
      <c r="L3351"/>
      <c r="M3351"/>
      <c r="N3351" s="2">
        <v>41443</v>
      </c>
      <c r="O3351" s="21">
        <v>164.52999877929688</v>
      </c>
      <c r="P3351" s="21">
        <v>165.99000549316406</v>
      </c>
      <c r="Q3351" s="21">
        <v>164.52000427246094</v>
      </c>
      <c r="R3351" s="21">
        <v>165.74000549316406</v>
      </c>
      <c r="S3351">
        <v>114695600</v>
      </c>
      <c r="T3351" s="16">
        <f>(SP500_Data[[#This Row],[Close]]-R3352)/R3352</f>
        <v>7.9056375119006296E-3</v>
      </c>
      <c r="U3351" s="21"/>
    </row>
    <row r="3352" spans="1:21" x14ac:dyDescent="0.25">
      <c r="A3352" s="2">
        <v>41442</v>
      </c>
      <c r="B3352" s="21">
        <v>34.689998626708984</v>
      </c>
      <c r="C3352" s="21">
        <v>35.159999847412109</v>
      </c>
      <c r="D3352" s="21">
        <v>34.630001068115234</v>
      </c>
      <c r="E3352" s="21">
        <v>35</v>
      </c>
      <c r="F3352" s="16">
        <f>(StockData[[#This Row],[Close]]-E3353)/E3353</f>
        <v>1.7441815334505686E-2</v>
      </c>
      <c r="G3352" s="21">
        <v>49670100</v>
      </c>
      <c r="H3352" s="21">
        <f>IF(ISNUMBER(E3352),MAX($E$2:E3352),"")</f>
        <v>542.07000732421875</v>
      </c>
      <c r="I3352" s="21">
        <f>IF(AND(ISNUMBER(E3352),ISNUMBER(H3352)),E3352/H3352-1,"")</f>
        <v>-0.93543269406701179</v>
      </c>
      <c r="L3352"/>
      <c r="M3352"/>
      <c r="N3352" s="2">
        <v>41442</v>
      </c>
      <c r="O3352" s="21">
        <v>164.28999328613281</v>
      </c>
      <c r="P3352" s="21">
        <v>165.22000122070313</v>
      </c>
      <c r="Q3352" s="21">
        <v>163.22000122070313</v>
      </c>
      <c r="R3352" s="21">
        <v>164.44000244140625</v>
      </c>
      <c r="S3352">
        <v>136295600</v>
      </c>
      <c r="T3352" s="16">
        <f>(SP500_Data[[#This Row],[Close]]-R3353)/R3353</f>
        <v>7.7215946940780034E-3</v>
      </c>
      <c r="U3352" s="21"/>
    </row>
    <row r="3353" spans="1:21" x14ac:dyDescent="0.25">
      <c r="A3353" s="2">
        <v>41439</v>
      </c>
      <c r="B3353" s="21">
        <v>34.549999237060547</v>
      </c>
      <c r="C3353" s="21">
        <v>34.689998626708984</v>
      </c>
      <c r="D3353" s="21">
        <v>34.25</v>
      </c>
      <c r="E3353" s="21">
        <v>34.400001525878906</v>
      </c>
      <c r="F3353" s="16">
        <f>(StockData[[#This Row],[Close]]-E3354)/E3354</f>
        <v>-9.2165807480849606E-3</v>
      </c>
      <c r="G3353" s="21">
        <v>53192600</v>
      </c>
      <c r="H3353" s="21">
        <f>IF(ISNUMBER(E3353),MAX($E$2:E3353),"")</f>
        <v>542.07000732421875</v>
      </c>
      <c r="I3353" s="21">
        <f>IF(AND(ISNUMBER(E3353),ISNUMBER(H3353)),E3353/H3353-1,"")</f>
        <v>-0.93653955935380906</v>
      </c>
      <c r="L3353"/>
      <c r="M3353"/>
      <c r="N3353" s="2">
        <v>41439</v>
      </c>
      <c r="O3353" s="21">
        <v>164.02999877929688</v>
      </c>
      <c r="P3353" s="21">
        <v>164.66999816894531</v>
      </c>
      <c r="Q3353" s="21">
        <v>162.91000366210938</v>
      </c>
      <c r="R3353" s="21">
        <v>163.17999267578125</v>
      </c>
      <c r="S3353">
        <v>141197500</v>
      </c>
      <c r="T3353" s="16">
        <f>(SP500_Data[[#This Row],[Close]]-R3354)/R3354</f>
        <v>-6.272541233621148E-3</v>
      </c>
      <c r="U3353" s="21"/>
    </row>
    <row r="3354" spans="1:21" x14ac:dyDescent="0.25">
      <c r="A3354" s="2">
        <v>41438</v>
      </c>
      <c r="B3354" s="21">
        <v>34.990001678466797</v>
      </c>
      <c r="C3354" s="21">
        <v>35.020000457763672</v>
      </c>
      <c r="D3354" s="21">
        <v>34.590000152587891</v>
      </c>
      <c r="E3354" s="21">
        <v>34.720001220703125</v>
      </c>
      <c r="F3354" s="16">
        <f>(StockData[[#This Row],[Close]]-E3355)/E3355</f>
        <v>-7.9999651227678579E-3</v>
      </c>
      <c r="G3354" s="21">
        <v>45654900</v>
      </c>
      <c r="H3354" s="21">
        <f>IF(ISNUMBER(E3354),MAX($E$2:E3354),"")</f>
        <v>542.07000732421875</v>
      </c>
      <c r="I3354" s="21">
        <f>IF(AND(ISNUMBER(E3354),ISNUMBER(H3354)),E3354/H3354-1,"")</f>
        <v>-0.93594923026254673</v>
      </c>
      <c r="L3354"/>
      <c r="M3354"/>
      <c r="N3354" s="2">
        <v>41438</v>
      </c>
      <c r="O3354" s="21">
        <v>161.66000366210938</v>
      </c>
      <c r="P3354" s="21">
        <v>164.5</v>
      </c>
      <c r="Q3354" s="21">
        <v>161.30000305175781</v>
      </c>
      <c r="R3354" s="21">
        <v>164.21000671386719</v>
      </c>
      <c r="S3354">
        <v>163587800</v>
      </c>
      <c r="T3354" s="16">
        <f>(SP500_Data[[#This Row],[Close]]-R3355)/R3355</f>
        <v>1.5208696839982612E-2</v>
      </c>
      <c r="U3354" s="21"/>
    </row>
    <row r="3355" spans="1:21" x14ac:dyDescent="0.25">
      <c r="A3355" s="2">
        <v>41437</v>
      </c>
      <c r="B3355" s="21">
        <v>35.139999389648438</v>
      </c>
      <c r="C3355" s="21">
        <v>35.270000457763672</v>
      </c>
      <c r="D3355" s="21">
        <v>34.849998474121094</v>
      </c>
      <c r="E3355" s="21">
        <v>35</v>
      </c>
      <c r="F3355" s="16">
        <f>(StockData[[#This Row],[Close]]-E3356)/E3356</f>
        <v>4.5924181030815728E-3</v>
      </c>
      <c r="G3355" s="21">
        <v>37372700</v>
      </c>
      <c r="H3355" s="21">
        <f>IF(ISNUMBER(E3355),MAX($E$2:E3355),"")</f>
        <v>542.07000732421875</v>
      </c>
      <c r="I3355" s="21">
        <f>IF(AND(ISNUMBER(E3355),ISNUMBER(H3355)),E3355/H3355-1,"")</f>
        <v>-0.93543269406701179</v>
      </c>
      <c r="L3355"/>
      <c r="M3355"/>
      <c r="N3355" s="2">
        <v>41437</v>
      </c>
      <c r="O3355" s="21">
        <v>164.22000122070313</v>
      </c>
      <c r="P3355" s="21">
        <v>164.38999938964844</v>
      </c>
      <c r="Q3355" s="21">
        <v>161.60000610351563</v>
      </c>
      <c r="R3355" s="21">
        <v>161.75</v>
      </c>
      <c r="S3355">
        <v>177361500</v>
      </c>
      <c r="T3355" s="16">
        <f>(SP500_Data[[#This Row],[Close]]-R3356)/R3356</f>
        <v>-8.2771677069025298E-3</v>
      </c>
      <c r="U3355" s="21"/>
    </row>
    <row r="3356" spans="1:21" x14ac:dyDescent="0.25">
      <c r="A3356" s="2">
        <v>41436</v>
      </c>
      <c r="B3356" s="21">
        <v>35.049999237060547</v>
      </c>
      <c r="C3356" s="21">
        <v>35.180000305175781</v>
      </c>
      <c r="D3356" s="21">
        <v>34.680000305175781</v>
      </c>
      <c r="E3356" s="21">
        <v>34.840000152587891</v>
      </c>
      <c r="F3356" s="16">
        <f>(StockData[[#This Row],[Close]]-E3357)/E3357</f>
        <v>-1.7761518083836868E-2</v>
      </c>
      <c r="G3356" s="21">
        <v>39435900</v>
      </c>
      <c r="H3356" s="21">
        <f>IF(ISNUMBER(E3356),MAX($E$2:E3356),"")</f>
        <v>542.07000732421875</v>
      </c>
      <c r="I3356" s="21">
        <f>IF(AND(ISNUMBER(E3356),ISNUMBER(H3356)),E3356/H3356-1,"")</f>
        <v>-0.93572785861264285</v>
      </c>
      <c r="L3356"/>
      <c r="M3356"/>
      <c r="N3356" s="2">
        <v>41436</v>
      </c>
      <c r="O3356" s="21">
        <v>163.30000305175781</v>
      </c>
      <c r="P3356" s="21">
        <v>164.53999328613281</v>
      </c>
      <c r="Q3356" s="21">
        <v>162.74000549316406</v>
      </c>
      <c r="R3356" s="21">
        <v>163.10000610351563</v>
      </c>
      <c r="S3356">
        <v>159505400</v>
      </c>
      <c r="T3356" s="16">
        <f>(SP500_Data[[#This Row],[Close]]-R3357)/R3357</f>
        <v>-1.0315515271612459E-2</v>
      </c>
      <c r="U3356" s="21"/>
    </row>
    <row r="3357" spans="1:21" x14ac:dyDescent="0.25">
      <c r="A3357" s="2">
        <v>41435</v>
      </c>
      <c r="B3357" s="21">
        <v>35.509998321533203</v>
      </c>
      <c r="C3357" s="21">
        <v>35.650001525878906</v>
      </c>
      <c r="D3357" s="21">
        <v>35.139999389648438</v>
      </c>
      <c r="E3357" s="21">
        <v>35.470001220703125</v>
      </c>
      <c r="F3357" s="16">
        <f>(StockData[[#This Row],[Close]]-E3358)/E3358</f>
        <v>-5.606867353761375E-3</v>
      </c>
      <c r="G3357" s="21">
        <v>35994500</v>
      </c>
      <c r="H3357" s="21">
        <f>IF(ISNUMBER(E3357),MAX($E$2:E3357),"")</f>
        <v>542.07000732421875</v>
      </c>
      <c r="I3357" s="21">
        <f>IF(AND(ISNUMBER(E3357),ISNUMBER(H3357)),E3357/H3357-1,"")</f>
        <v>-0.93456564513541129</v>
      </c>
      <c r="L3357"/>
      <c r="M3357"/>
      <c r="N3357" s="2">
        <v>41435</v>
      </c>
      <c r="O3357" s="21">
        <v>165.30999755859375</v>
      </c>
      <c r="P3357" s="21">
        <v>165.39999389648438</v>
      </c>
      <c r="Q3357" s="21">
        <v>164.3699951171875</v>
      </c>
      <c r="R3357" s="21">
        <v>164.80000305175781</v>
      </c>
      <c r="S3357">
        <v>105667100</v>
      </c>
      <c r="T3357" s="16">
        <f>(SP500_Data[[#This Row],[Close]]-R3358)/R3358</f>
        <v>0</v>
      </c>
      <c r="U3357" s="21"/>
    </row>
    <row r="3358" spans="1:21" x14ac:dyDescent="0.25">
      <c r="A3358" s="2">
        <v>41432</v>
      </c>
      <c r="B3358" s="21">
        <v>35.25</v>
      </c>
      <c r="C3358" s="21">
        <v>35.779998779296875</v>
      </c>
      <c r="D3358" s="21">
        <v>35.060001373291016</v>
      </c>
      <c r="E3358" s="21">
        <v>35.669998168945313</v>
      </c>
      <c r="F3358" s="16">
        <f>(StockData[[#This Row],[Close]]-E3359)/E3359</f>
        <v>2.0308898829119234E-2</v>
      </c>
      <c r="G3358" s="21">
        <v>40757300</v>
      </c>
      <c r="H3358" s="21">
        <f>IF(ISNUMBER(E3358),MAX($E$2:E3358),"")</f>
        <v>542.07000732421875</v>
      </c>
      <c r="I3358" s="21">
        <f>IF(AND(ISNUMBER(E3358),ISNUMBER(H3358)),E3358/H3358-1,"")</f>
        <v>-0.93419669473133082</v>
      </c>
      <c r="L3358"/>
      <c r="M3358"/>
      <c r="N3358" s="2">
        <v>41432</v>
      </c>
      <c r="O3358" s="21">
        <v>163.85000610351563</v>
      </c>
      <c r="P3358" s="21">
        <v>164.94999694824219</v>
      </c>
      <c r="Q3358" s="21">
        <v>163.13999938964844</v>
      </c>
      <c r="R3358" s="21">
        <v>164.80000305175781</v>
      </c>
      <c r="S3358">
        <v>188337800</v>
      </c>
      <c r="T3358" s="16">
        <f>(SP500_Data[[#This Row],[Close]]-R3359)/R3359</f>
        <v>1.2720502541428133E-2</v>
      </c>
      <c r="U3358" s="21"/>
    </row>
    <row r="3359" spans="1:21" x14ac:dyDescent="0.25">
      <c r="A3359" s="2">
        <v>41431</v>
      </c>
      <c r="B3359" s="21">
        <v>34.840000152587891</v>
      </c>
      <c r="C3359" s="21">
        <v>35.110000610351563</v>
      </c>
      <c r="D3359" s="21">
        <v>34.490001678466797</v>
      </c>
      <c r="E3359" s="21">
        <v>34.959999084472656</v>
      </c>
      <c r="F3359" s="16">
        <f>(StockData[[#This Row],[Close]]-E3360)/E3360</f>
        <v>5.175397110218651E-3</v>
      </c>
      <c r="G3359" s="21">
        <v>37618500</v>
      </c>
      <c r="H3359" s="21">
        <f>IF(ISNUMBER(E3359),MAX($E$2:E3359),"")</f>
        <v>542.07000732421875</v>
      </c>
      <c r="I3359" s="21">
        <f>IF(AND(ISNUMBER(E3359),ISNUMBER(H3359)),E3359/H3359-1,"")</f>
        <v>-0.93550648696273897</v>
      </c>
      <c r="L3359"/>
      <c r="M3359"/>
      <c r="N3359" s="2">
        <v>41431</v>
      </c>
      <c r="O3359" s="21">
        <v>161.19999694824219</v>
      </c>
      <c r="P3359" s="21">
        <v>162.74000549316406</v>
      </c>
      <c r="Q3359" s="21">
        <v>160.25</v>
      </c>
      <c r="R3359" s="21">
        <v>162.72999572753906</v>
      </c>
      <c r="S3359">
        <v>200225500</v>
      </c>
      <c r="T3359" s="16">
        <f>(SP500_Data[[#This Row],[Close]]-R3360)/R3360</f>
        <v>9.0530874706961154E-3</v>
      </c>
      <c r="U3359" s="21"/>
    </row>
    <row r="3360" spans="1:21" x14ac:dyDescent="0.25">
      <c r="A3360" s="2">
        <v>41430</v>
      </c>
      <c r="B3360" s="21">
        <v>34.599998474121094</v>
      </c>
      <c r="C3360" s="21">
        <v>34.889999389648438</v>
      </c>
      <c r="D3360" s="21">
        <v>34.430000305175781</v>
      </c>
      <c r="E3360" s="21">
        <v>34.779998779296875</v>
      </c>
      <c r="F3360" s="16">
        <f>(StockData[[#This Row],[Close]]-E3361)/E3361</f>
        <v>-6.0017973448443646E-3</v>
      </c>
      <c r="G3360" s="21">
        <v>46025100</v>
      </c>
      <c r="H3360" s="21">
        <f>IF(ISNUMBER(E3360),MAX($E$2:E3360),"")</f>
        <v>542.07000732421875</v>
      </c>
      <c r="I3360" s="21">
        <f>IF(AND(ISNUMBER(E3360),ISNUMBER(H3360)),E3360/H3360-1,"")</f>
        <v>-0.93583854795623378</v>
      </c>
      <c r="L3360"/>
      <c r="M3360"/>
      <c r="N3360" s="2">
        <v>41430</v>
      </c>
      <c r="O3360" s="21">
        <v>163.08999633789063</v>
      </c>
      <c r="P3360" s="21">
        <v>163.41999816894531</v>
      </c>
      <c r="Q3360" s="21">
        <v>161.1300048828125</v>
      </c>
      <c r="R3360" s="21">
        <v>161.27000427246094</v>
      </c>
      <c r="S3360">
        <v>211737800</v>
      </c>
      <c r="T3360" s="16">
        <f>(SP500_Data[[#This Row],[Close]]-R3361)/R3361</f>
        <v>-1.4000937394930231E-2</v>
      </c>
      <c r="U3360" s="21"/>
    </row>
    <row r="3361" spans="1:21" x14ac:dyDescent="0.25">
      <c r="A3361" s="2">
        <v>41429</v>
      </c>
      <c r="B3361" s="21">
        <v>35.619998931884766</v>
      </c>
      <c r="C3361" s="21">
        <v>35.740001678466797</v>
      </c>
      <c r="D3361" s="21">
        <v>34.770000457763672</v>
      </c>
      <c r="E3361" s="21">
        <v>34.990001678466797</v>
      </c>
      <c r="F3361" s="16">
        <f>(StockData[[#This Row],[Close]]-E3362)/E3362</f>
        <v>-1.6858625219125362E-2</v>
      </c>
      <c r="G3361" s="21">
        <v>65529500</v>
      </c>
      <c r="H3361" s="21">
        <f>IF(ISNUMBER(E3361),MAX($E$2:E3361),"")</f>
        <v>542.07000732421875</v>
      </c>
      <c r="I3361" s="21">
        <f>IF(AND(ISNUMBER(E3361),ISNUMBER(H3361)),E3361/H3361-1,"")</f>
        <v>-0.93545113877230468</v>
      </c>
      <c r="L3361"/>
      <c r="M3361"/>
      <c r="N3361" s="2">
        <v>41429</v>
      </c>
      <c r="O3361" s="21">
        <v>164.44000244140625</v>
      </c>
      <c r="P3361" s="21">
        <v>165.10000610351563</v>
      </c>
      <c r="Q3361" s="21">
        <v>162.72999572753906</v>
      </c>
      <c r="R3361" s="21">
        <v>163.55999755859375</v>
      </c>
      <c r="S3361">
        <v>157631500</v>
      </c>
      <c r="T3361" s="16">
        <f>(SP500_Data[[#This Row],[Close]]-R3362)/R3362</f>
        <v>-4.8068665383820507E-3</v>
      </c>
      <c r="U3361" s="21"/>
    </row>
    <row r="3362" spans="1:21" x14ac:dyDescent="0.25">
      <c r="A3362" s="2">
        <v>41428</v>
      </c>
      <c r="B3362" s="21">
        <v>34.919998168945313</v>
      </c>
      <c r="C3362" s="21">
        <v>35.630001068115234</v>
      </c>
      <c r="D3362" s="21">
        <v>34.830001831054688</v>
      </c>
      <c r="E3362" s="21">
        <v>35.590000152587891</v>
      </c>
      <c r="F3362" s="16">
        <f>(StockData[[#This Row],[Close]]-E3363)/E3363</f>
        <v>1.977073342525041E-2</v>
      </c>
      <c r="G3362" s="21">
        <v>51252600</v>
      </c>
      <c r="H3362" s="21">
        <f>IF(ISNUMBER(E3362),MAX($E$2:E3362),"")</f>
        <v>542.07000732421875</v>
      </c>
      <c r="I3362" s="21">
        <f>IF(AND(ISNUMBER(E3362),ISNUMBER(H3362)),E3362/H3362-1,"")</f>
        <v>-0.93434427348550741</v>
      </c>
      <c r="L3362"/>
      <c r="M3362"/>
      <c r="N3362" s="2">
        <v>41428</v>
      </c>
      <c r="O3362" s="21">
        <v>163.83000183105469</v>
      </c>
      <c r="P3362" s="21">
        <v>164.46000671386719</v>
      </c>
      <c r="Q3362" s="21">
        <v>162.66000366210938</v>
      </c>
      <c r="R3362" s="21">
        <v>164.35000610351563</v>
      </c>
      <c r="S3362">
        <v>168390700</v>
      </c>
      <c r="T3362" s="16">
        <f>(SP500_Data[[#This Row],[Close]]-R3363)/R3363</f>
        <v>5.5063271463898092E-3</v>
      </c>
      <c r="U3362" s="21"/>
    </row>
    <row r="3363" spans="1:21" x14ac:dyDescent="0.25">
      <c r="A3363" s="2">
        <v>41425</v>
      </c>
      <c r="B3363" s="21">
        <v>34.819999694824219</v>
      </c>
      <c r="C3363" s="21">
        <v>35.279998779296875</v>
      </c>
      <c r="D3363" s="21">
        <v>34.790000915527344</v>
      </c>
      <c r="E3363" s="21">
        <v>34.900001525878906</v>
      </c>
      <c r="F3363" s="16">
        <f>(StockData[[#This Row],[Close]]-E3364)/E3364</f>
        <v>-3.7110264900950722E-3</v>
      </c>
      <c r="G3363" s="21">
        <v>56165700</v>
      </c>
      <c r="H3363" s="21">
        <f>IF(ISNUMBER(E3363),MAX($E$2:E3363),"")</f>
        <v>542.07000732421875</v>
      </c>
      <c r="I3363" s="21">
        <f>IF(AND(ISNUMBER(E3363),ISNUMBER(H3363)),E3363/H3363-1,"")</f>
        <v>-0.93561716926905203</v>
      </c>
      <c r="L3363"/>
      <c r="M3363"/>
      <c r="N3363" s="2">
        <v>41425</v>
      </c>
      <c r="O3363" s="21">
        <v>165.3699951171875</v>
      </c>
      <c r="P3363" s="21">
        <v>166.30999755859375</v>
      </c>
      <c r="Q3363" s="21">
        <v>163.1300048828125</v>
      </c>
      <c r="R3363" s="21">
        <v>163.44999694824219</v>
      </c>
      <c r="S3363">
        <v>176850100</v>
      </c>
      <c r="T3363" s="16">
        <f>(SP500_Data[[#This Row],[Close]]-R3364)/R3364</f>
        <v>-1.4352076563547386E-2</v>
      </c>
      <c r="U3363" s="21"/>
    </row>
    <row r="3364" spans="1:21" x14ac:dyDescent="0.25">
      <c r="A3364" s="2">
        <v>41424</v>
      </c>
      <c r="B3364" s="21">
        <v>34.849998474121094</v>
      </c>
      <c r="C3364" s="21">
        <v>35.25</v>
      </c>
      <c r="D3364" s="21">
        <v>34.810001373291016</v>
      </c>
      <c r="E3364" s="21">
        <v>35.029998779296875</v>
      </c>
      <c r="F3364" s="16">
        <f>(StockData[[#This Row],[Close]]-E3365)/E3365</f>
        <v>4.3003929641148332E-3</v>
      </c>
      <c r="G3364" s="21">
        <v>51131000</v>
      </c>
      <c r="H3364" s="21">
        <f>IF(ISNUMBER(E3364),MAX($E$2:E3364),"")</f>
        <v>542.07000732421875</v>
      </c>
      <c r="I3364" s="21">
        <f>IF(AND(ISNUMBER(E3364),ISNUMBER(H3364)),E3364/H3364-1,"")</f>
        <v>-0.93537735291385526</v>
      </c>
      <c r="L3364"/>
      <c r="M3364"/>
      <c r="N3364" s="2">
        <v>41424</v>
      </c>
      <c r="O3364" s="21">
        <v>165.35000610351563</v>
      </c>
      <c r="P3364" s="21">
        <v>166.58999633789063</v>
      </c>
      <c r="Q3364" s="21">
        <v>165.22000122070313</v>
      </c>
      <c r="R3364" s="21">
        <v>165.83000183105469</v>
      </c>
      <c r="S3364">
        <v>107793800</v>
      </c>
      <c r="T3364" s="16">
        <f>(SP500_Data[[#This Row],[Close]]-R3365)/R3365</f>
        <v>3.6920506345761092E-3</v>
      </c>
      <c r="U3364" s="21"/>
    </row>
    <row r="3365" spans="1:21" x14ac:dyDescent="0.25">
      <c r="A3365" s="2">
        <v>41423</v>
      </c>
      <c r="B3365" s="21">
        <v>34.740001678466797</v>
      </c>
      <c r="C3365" s="21">
        <v>35.020000457763672</v>
      </c>
      <c r="D3365" s="21">
        <v>34.569999694824219</v>
      </c>
      <c r="E3365" s="21">
        <v>34.880001068115234</v>
      </c>
      <c r="F3365" s="16">
        <f>(StockData[[#This Row],[Close]]-E3366)/E3366</f>
        <v>-3.9976981101780846E-3</v>
      </c>
      <c r="G3365" s="21">
        <v>38412200</v>
      </c>
      <c r="H3365" s="21">
        <f>IF(ISNUMBER(E3365),MAX($E$2:E3365),"")</f>
        <v>542.07000732421875</v>
      </c>
      <c r="I3365" s="21">
        <f>IF(AND(ISNUMBER(E3365),ISNUMBER(H3365)),E3365/H3365-1,"")</f>
        <v>-0.93565406571691567</v>
      </c>
      <c r="L3365"/>
      <c r="M3365"/>
      <c r="N3365" s="2">
        <v>41423</v>
      </c>
      <c r="O3365" s="21">
        <v>165.41999816894531</v>
      </c>
      <c r="P3365" s="21">
        <v>165.80000305175781</v>
      </c>
      <c r="Q3365" s="21">
        <v>164.33999633789063</v>
      </c>
      <c r="R3365" s="21">
        <v>165.22000122070313</v>
      </c>
      <c r="S3365">
        <v>160363400</v>
      </c>
      <c r="T3365" s="16">
        <f>(SP500_Data[[#This Row],[Close]]-R3366)/R3366</f>
        <v>-6.494298323726169E-3</v>
      </c>
      <c r="U3365" s="21"/>
    </row>
    <row r="3366" spans="1:21" x14ac:dyDescent="0.25">
      <c r="A3366" s="2">
        <v>41422</v>
      </c>
      <c r="B3366" s="21">
        <v>34.419998168945313</v>
      </c>
      <c r="C3366" s="21">
        <v>35.180000305175781</v>
      </c>
      <c r="D3366" s="21">
        <v>34.409999847412109</v>
      </c>
      <c r="E3366" s="21">
        <v>35.020000457763672</v>
      </c>
      <c r="F3366" s="16">
        <f>(StockData[[#This Row],[Close]]-E3367)/E3367</f>
        <v>2.1885030346712232E-2</v>
      </c>
      <c r="G3366" s="21">
        <v>48212100</v>
      </c>
      <c r="H3366" s="21">
        <f>IF(ISNUMBER(E3366),MAX($E$2:E3366),"")</f>
        <v>542.07000732421875</v>
      </c>
      <c r="I3366" s="21">
        <f>IF(AND(ISNUMBER(E3366),ISNUMBER(H3366)),E3366/H3366-1,"")</f>
        <v>-0.93539579761914815</v>
      </c>
      <c r="L3366"/>
      <c r="M3366"/>
      <c r="N3366" s="2">
        <v>41422</v>
      </c>
      <c r="O3366" s="21">
        <v>167.03999328613281</v>
      </c>
      <c r="P3366" s="21">
        <v>167.77999877929688</v>
      </c>
      <c r="Q3366" s="21">
        <v>165.80999755859375</v>
      </c>
      <c r="R3366" s="21">
        <v>166.30000305175781</v>
      </c>
      <c r="S3366">
        <v>143679800</v>
      </c>
      <c r="T3366" s="16">
        <f>(SP500_Data[[#This Row],[Close]]-R3367)/R3367</f>
        <v>5.9887817299928113E-3</v>
      </c>
      <c r="U3366" s="21"/>
    </row>
    <row r="3367" spans="1:21" x14ac:dyDescent="0.25">
      <c r="A3367" s="2">
        <v>41418</v>
      </c>
      <c r="B3367" s="21">
        <v>33.919998168945313</v>
      </c>
      <c r="C3367" s="21">
        <v>34.279998779296875</v>
      </c>
      <c r="D3367" s="21">
        <v>33.900001525878906</v>
      </c>
      <c r="E3367" s="21">
        <v>34.270000457763672</v>
      </c>
      <c r="F3367" s="16">
        <f>(StockData[[#This Row],[Close]]-E3368)/E3368</f>
        <v>3.5138777898393449E-3</v>
      </c>
      <c r="G3367" s="21">
        <v>33174400</v>
      </c>
      <c r="H3367" s="21">
        <f>IF(ISNUMBER(E3367),MAX($E$2:E3367),"")</f>
        <v>542.07000732421875</v>
      </c>
      <c r="I3367" s="21">
        <f>IF(AND(ISNUMBER(E3367),ISNUMBER(H3367)),E3367/H3367-1,"")</f>
        <v>-0.93677938274628358</v>
      </c>
      <c r="L3367"/>
      <c r="M3367"/>
      <c r="N3367" s="2">
        <v>41418</v>
      </c>
      <c r="O3367" s="21">
        <v>164.47000122070313</v>
      </c>
      <c r="P3367" s="21">
        <v>165.3800048828125</v>
      </c>
      <c r="Q3367" s="21">
        <v>163.97999572753906</v>
      </c>
      <c r="R3367" s="21">
        <v>165.30999755859375</v>
      </c>
      <c r="S3367">
        <v>151573900</v>
      </c>
      <c r="T3367" s="16">
        <f>(SP500_Data[[#This Row],[Close]]-R3368)/R3368</f>
        <v>-8.4617341934574701E-4</v>
      </c>
      <c r="U3367" s="21"/>
    </row>
    <row r="3368" spans="1:21" x14ac:dyDescent="0.25">
      <c r="A3368" s="2">
        <v>41417</v>
      </c>
      <c r="B3368" s="21">
        <v>34.229999542236328</v>
      </c>
      <c r="C3368" s="21">
        <v>34.549999237060547</v>
      </c>
      <c r="D3368" s="21">
        <v>33.900001525878906</v>
      </c>
      <c r="E3368" s="21">
        <v>34.150001525878906</v>
      </c>
      <c r="F3368" s="16">
        <f>(StockData[[#This Row],[Close]]-E3369)/E3369</f>
        <v>-1.329092968392131E-2</v>
      </c>
      <c r="G3368" s="21">
        <v>51102700</v>
      </c>
      <c r="H3368" s="21">
        <f>IF(ISNUMBER(E3368),MAX($E$2:E3368),"")</f>
        <v>542.07000732421875</v>
      </c>
      <c r="I3368" s="21">
        <f>IF(AND(ISNUMBER(E3368),ISNUMBER(H3368)),E3368/H3368-1,"")</f>
        <v>-0.93700075439618746</v>
      </c>
      <c r="L3368"/>
      <c r="M3368"/>
      <c r="N3368" s="2">
        <v>41417</v>
      </c>
      <c r="O3368" s="21">
        <v>164.16000366210938</v>
      </c>
      <c r="P3368" s="21">
        <v>165.91000366210938</v>
      </c>
      <c r="Q3368" s="21">
        <v>163.94000244140625</v>
      </c>
      <c r="R3368" s="21">
        <v>165.44999694824219</v>
      </c>
      <c r="S3368">
        <v>211064400</v>
      </c>
      <c r="T3368" s="16">
        <f>(SP500_Data[[#This Row],[Close]]-R3369)/R3369</f>
        <v>-2.8927604937399693E-3</v>
      </c>
      <c r="U3368" s="21"/>
    </row>
    <row r="3369" spans="1:21" x14ac:dyDescent="0.25">
      <c r="A3369" s="2">
        <v>41416</v>
      </c>
      <c r="B3369" s="21">
        <v>34.790000915527344</v>
      </c>
      <c r="C3369" s="21">
        <v>34.840000152587891</v>
      </c>
      <c r="D3369" s="21">
        <v>34.360000610351563</v>
      </c>
      <c r="E3369" s="21">
        <v>34.610000610351563</v>
      </c>
      <c r="F3369" s="16">
        <f>(StockData[[#This Row],[Close]]-E3370)/E3370</f>
        <v>-6.8865961055277758E-3</v>
      </c>
      <c r="G3369" s="21">
        <v>66047500</v>
      </c>
      <c r="H3369" s="21">
        <f>IF(ISNUMBER(E3369),MAX($E$2:E3369),"")</f>
        <v>542.07000732421875</v>
      </c>
      <c r="I3369" s="21">
        <f>IF(AND(ISNUMBER(E3369),ISNUMBER(H3369)),E3369/H3369-1,"")</f>
        <v>-0.93615215720715772</v>
      </c>
      <c r="L3369"/>
      <c r="M3369"/>
      <c r="N3369" s="2">
        <v>41416</v>
      </c>
      <c r="O3369" s="21">
        <v>167.33999633789063</v>
      </c>
      <c r="P3369" s="21">
        <v>169.07000732421875</v>
      </c>
      <c r="Q3369" s="21">
        <v>165.16999816894531</v>
      </c>
      <c r="R3369" s="21">
        <v>165.92999267578125</v>
      </c>
      <c r="S3369">
        <v>244031800</v>
      </c>
      <c r="T3369" s="16">
        <f>(SP500_Data[[#This Row],[Close]]-R3370)/R3370</f>
        <v>-7.4176317924636711E-3</v>
      </c>
      <c r="U3369" s="21"/>
    </row>
    <row r="3370" spans="1:21" x14ac:dyDescent="0.25">
      <c r="A3370" s="2">
        <v>41415</v>
      </c>
      <c r="B3370" s="21">
        <v>35.099998474121094</v>
      </c>
      <c r="C3370" s="21">
        <v>35.270000457763672</v>
      </c>
      <c r="D3370" s="21">
        <v>34.720001220703125</v>
      </c>
      <c r="E3370" s="21">
        <v>34.849998474121094</v>
      </c>
      <c r="F3370" s="16">
        <f>(StockData[[#This Row],[Close]]-E3371)/E3371</f>
        <v>-6.5565377687632417E-3</v>
      </c>
      <c r="G3370" s="21">
        <v>48702400</v>
      </c>
      <c r="H3370" s="21">
        <f>IF(ISNUMBER(E3370),MAX($E$2:E3370),"")</f>
        <v>542.07000732421875</v>
      </c>
      <c r="I3370" s="21">
        <f>IF(AND(ISNUMBER(E3370),ISNUMBER(H3370)),E3370/H3370-1,"")</f>
        <v>-0.93570941390735007</v>
      </c>
      <c r="L3370"/>
      <c r="M3370"/>
      <c r="N3370" s="2">
        <v>41415</v>
      </c>
      <c r="O3370" s="21">
        <v>167.08000183105469</v>
      </c>
      <c r="P3370" s="21">
        <v>167.80000305175781</v>
      </c>
      <c r="Q3370" s="21">
        <v>166.5</v>
      </c>
      <c r="R3370" s="21">
        <v>167.16999816894531</v>
      </c>
      <c r="S3370">
        <v>95804200</v>
      </c>
      <c r="T3370" s="16">
        <f>(SP500_Data[[#This Row],[Close]]-R3371)/R3371</f>
        <v>1.4377613592196801E-3</v>
      </c>
      <c r="U3370" s="21"/>
    </row>
    <row r="3371" spans="1:21" x14ac:dyDescent="0.25">
      <c r="A3371" s="2">
        <v>41414</v>
      </c>
      <c r="B3371" s="21">
        <v>34.729999542236328</v>
      </c>
      <c r="C3371" s="21">
        <v>35.099998474121094</v>
      </c>
      <c r="D3371" s="21">
        <v>34.680000305175781</v>
      </c>
      <c r="E3371" s="21">
        <v>35.080001831054688</v>
      </c>
      <c r="F3371" s="16">
        <f>(StockData[[#This Row],[Close]]-E3372)/E3372</f>
        <v>6.0224521251102591E-3</v>
      </c>
      <c r="G3371" s="21">
        <v>54020800</v>
      </c>
      <c r="H3371" s="21">
        <f>IF(ISNUMBER(E3371),MAX($E$2:E3371),"")</f>
        <v>542.07000732421875</v>
      </c>
      <c r="I3371" s="21">
        <f>IF(AND(ISNUMBER(E3371),ISNUMBER(H3371)),E3371/H3371-1,"")</f>
        <v>-0.93528510827555733</v>
      </c>
      <c r="L3371"/>
      <c r="M3371"/>
      <c r="N3371" s="2">
        <v>41414</v>
      </c>
      <c r="O3371" s="21">
        <v>166.77999877929688</v>
      </c>
      <c r="P3371" s="21">
        <v>167.58000183105469</v>
      </c>
      <c r="Q3371" s="21">
        <v>166.61000061035156</v>
      </c>
      <c r="R3371" s="21">
        <v>166.92999267578125</v>
      </c>
      <c r="S3371">
        <v>85071200</v>
      </c>
      <c r="T3371" s="16">
        <f>(SP500_Data[[#This Row],[Close]]-R3372)/R3372</f>
        <v>-5.9960258048476408E-5</v>
      </c>
      <c r="U3371" s="21"/>
    </row>
    <row r="3372" spans="1:21" x14ac:dyDescent="0.25">
      <c r="A3372" s="2">
        <v>41411</v>
      </c>
      <c r="B3372" s="21">
        <v>34.130001068115234</v>
      </c>
      <c r="C3372" s="21">
        <v>34.869998931884766</v>
      </c>
      <c r="D3372" s="21">
        <v>34.099998474121094</v>
      </c>
      <c r="E3372" s="21">
        <v>34.869998931884766</v>
      </c>
      <c r="F3372" s="16">
        <f>(StockData[[#This Row],[Close]]-E3373)/E3373</f>
        <v>2.3180664858715172E-2</v>
      </c>
      <c r="G3372" s="21">
        <v>60666700</v>
      </c>
      <c r="H3372" s="21">
        <f>IF(ISNUMBER(E3372),MAX($E$2:E3372),"")</f>
        <v>542.07000732421875</v>
      </c>
      <c r="I3372" s="21">
        <f>IF(AND(ISNUMBER(E3372),ISNUMBER(H3372)),E3372/H3372-1,"")</f>
        <v>-0.93567251745948643</v>
      </c>
      <c r="L3372"/>
      <c r="M3372"/>
      <c r="N3372" s="2">
        <v>41411</v>
      </c>
      <c r="O3372" s="21">
        <v>165.94999694824219</v>
      </c>
      <c r="P3372" s="21">
        <v>167.03999328613281</v>
      </c>
      <c r="Q3372" s="21">
        <v>165.72999572753906</v>
      </c>
      <c r="R3372" s="21">
        <v>166.94000244140625</v>
      </c>
      <c r="S3372">
        <v>129801000</v>
      </c>
      <c r="T3372" s="16">
        <f>(SP500_Data[[#This Row],[Close]]-R3373)/R3373</f>
        <v>9.6770662813239396E-3</v>
      </c>
      <c r="U3372" s="21"/>
    </row>
    <row r="3373" spans="1:21" x14ac:dyDescent="0.25">
      <c r="A3373" s="2">
        <v>41410</v>
      </c>
      <c r="B3373" s="21">
        <v>33.639999389648438</v>
      </c>
      <c r="C3373" s="21">
        <v>34.150001525878906</v>
      </c>
      <c r="D3373" s="21">
        <v>33.549999237060547</v>
      </c>
      <c r="E3373" s="21">
        <v>34.080001831054688</v>
      </c>
      <c r="F3373" s="16">
        <f>(StockData[[#This Row],[Close]]-E3374)/E3374</f>
        <v>6.794781899604376E-3</v>
      </c>
      <c r="G3373" s="21">
        <v>59382900</v>
      </c>
      <c r="H3373" s="21">
        <f>IF(ISNUMBER(E3373),MAX($E$2:E3373),"")</f>
        <v>542.07000732421875</v>
      </c>
      <c r="I3373" s="21">
        <f>IF(AND(ISNUMBER(E3373),ISNUMBER(H3373)),E3373/H3373-1,"")</f>
        <v>-0.93712988844507128</v>
      </c>
      <c r="L3373"/>
      <c r="M3373"/>
      <c r="N3373" s="2">
        <v>41410</v>
      </c>
      <c r="O3373" s="21">
        <v>165.77999877929688</v>
      </c>
      <c r="P3373" s="21">
        <v>166.36000061035156</v>
      </c>
      <c r="Q3373" s="21">
        <v>165.08999633789063</v>
      </c>
      <c r="R3373" s="21">
        <v>165.33999633789063</v>
      </c>
      <c r="S3373">
        <v>109913600</v>
      </c>
      <c r="T3373" s="16">
        <f>(SP500_Data[[#This Row],[Close]]-R3374)/R3374</f>
        <v>-4.6953937046930053E-3</v>
      </c>
      <c r="U3373" s="21"/>
    </row>
    <row r="3374" spans="1:21" x14ac:dyDescent="0.25">
      <c r="A3374" s="2">
        <v>41409</v>
      </c>
      <c r="B3374" s="21">
        <v>33.450000762939453</v>
      </c>
      <c r="C3374" s="21">
        <v>33.900001525878906</v>
      </c>
      <c r="D3374" s="21">
        <v>33.430000305175781</v>
      </c>
      <c r="E3374" s="21">
        <v>33.849998474121094</v>
      </c>
      <c r="F3374" s="16">
        <f>(StockData[[#This Row],[Close]]-E3375)/E3375</f>
        <v>9.5436834618020574E-3</v>
      </c>
      <c r="G3374" s="21">
        <v>46303900</v>
      </c>
      <c r="H3374" s="21">
        <f>IF(ISNUMBER(E3374),MAX($E$2:E3374),"")</f>
        <v>542.07000732421875</v>
      </c>
      <c r="I3374" s="21">
        <f>IF(AND(ISNUMBER(E3374),ISNUMBER(H3374)),E3374/H3374-1,"")</f>
        <v>-0.93755419407686391</v>
      </c>
      <c r="L3374"/>
      <c r="M3374"/>
      <c r="N3374" s="2">
        <v>41409</v>
      </c>
      <c r="O3374" s="21">
        <v>164.96000671386719</v>
      </c>
      <c r="P3374" s="21">
        <v>166.44999694824219</v>
      </c>
      <c r="Q3374" s="21">
        <v>164.91000366210938</v>
      </c>
      <c r="R3374" s="21">
        <v>166.1199951171875</v>
      </c>
      <c r="S3374">
        <v>120718500</v>
      </c>
      <c r="T3374" s="16">
        <f>(SP500_Data[[#This Row],[Close]]-R3375)/R3375</f>
        <v>5.386427480855405E-3</v>
      </c>
      <c r="U3374" s="21"/>
    </row>
    <row r="3375" spans="1:21" x14ac:dyDescent="0.25">
      <c r="A3375" s="2">
        <v>41408</v>
      </c>
      <c r="B3375" s="21">
        <v>32.860000610351563</v>
      </c>
      <c r="C3375" s="21">
        <v>33.529998779296875</v>
      </c>
      <c r="D3375" s="21">
        <v>32.799999237060547</v>
      </c>
      <c r="E3375" s="21">
        <v>33.529998779296875</v>
      </c>
      <c r="F3375" s="16">
        <f>(StockData[[#This Row],[Close]]-E3376)/E3376</f>
        <v>1.5137754116824213E-2</v>
      </c>
      <c r="G3375" s="21">
        <v>56870100</v>
      </c>
      <c r="H3375" s="21">
        <f>IF(ISNUMBER(E3375),MAX($E$2:E3375),"")</f>
        <v>542.07000732421875</v>
      </c>
      <c r="I3375" s="21">
        <f>IF(AND(ISNUMBER(E3375),ISNUMBER(H3375)),E3375/H3375-1,"")</f>
        <v>-0.93814452316812624</v>
      </c>
      <c r="L3375"/>
      <c r="M3375"/>
      <c r="N3375" s="2">
        <v>41408</v>
      </c>
      <c r="O3375" s="21">
        <v>163.66999816894531</v>
      </c>
      <c r="P3375" s="21">
        <v>165.35000610351563</v>
      </c>
      <c r="Q3375" s="21">
        <v>163.66999816894531</v>
      </c>
      <c r="R3375" s="21">
        <v>165.22999572753906</v>
      </c>
      <c r="S3375">
        <v>119000900</v>
      </c>
      <c r="T3375" s="16">
        <f>(SP500_Data[[#This Row],[Close]]-R3376)/R3376</f>
        <v>1.0333878627776315E-2</v>
      </c>
      <c r="U3375" s="21"/>
    </row>
    <row r="3376" spans="1:21" x14ac:dyDescent="0.25">
      <c r="A3376" s="2">
        <v>41407</v>
      </c>
      <c r="B3376" s="21">
        <v>32.610000610351563</v>
      </c>
      <c r="C3376" s="21">
        <v>33.069999694824219</v>
      </c>
      <c r="D3376" s="21">
        <v>32.549999237060547</v>
      </c>
      <c r="E3376" s="21">
        <v>33.029998779296875</v>
      </c>
      <c r="F3376" s="16">
        <f>(StockData[[#This Row],[Close]]-E3377)/E3377</f>
        <v>1.0400739274124576E-2</v>
      </c>
      <c r="G3376" s="21">
        <v>36027600</v>
      </c>
      <c r="H3376" s="21">
        <f>IF(ISNUMBER(E3376),MAX($E$2:E3376),"")</f>
        <v>542.07000732421875</v>
      </c>
      <c r="I3376" s="21">
        <f>IF(AND(ISNUMBER(E3376),ISNUMBER(H3376)),E3376/H3376-1,"")</f>
        <v>-0.93906691325288316</v>
      </c>
      <c r="L3376"/>
      <c r="M3376"/>
      <c r="N3376" s="2">
        <v>41407</v>
      </c>
      <c r="O3376" s="21">
        <v>163.19999694824219</v>
      </c>
      <c r="P3376" s="21">
        <v>163.80999755859375</v>
      </c>
      <c r="Q3376" s="21">
        <v>162.82000732421875</v>
      </c>
      <c r="R3376" s="21">
        <v>163.53999328613281</v>
      </c>
      <c r="S3376">
        <v>81843200</v>
      </c>
      <c r="T3376" s="16">
        <f>(SP500_Data[[#This Row],[Close]]-R3377)/R3377</f>
        <v>7.9548143387979614E-4</v>
      </c>
      <c r="U3376" s="21"/>
    </row>
    <row r="3377" spans="1:21" x14ac:dyDescent="0.25">
      <c r="A3377" s="2">
        <v>41404</v>
      </c>
      <c r="B3377" s="21">
        <v>32.669998168945313</v>
      </c>
      <c r="C3377" s="21">
        <v>32.720001220703125</v>
      </c>
      <c r="D3377" s="21">
        <v>32.319999694824219</v>
      </c>
      <c r="E3377" s="21">
        <v>32.689998626708984</v>
      </c>
      <c r="F3377" s="16">
        <f>(StockData[[#This Row],[Close]]-E3378)/E3378</f>
        <v>9.1851743530403055E-4</v>
      </c>
      <c r="G3377" s="21">
        <v>36394900</v>
      </c>
      <c r="H3377" s="21">
        <f>IF(ISNUMBER(E3377),MAX($E$2:E3377),"")</f>
        <v>542.07000732421875</v>
      </c>
      <c r="I3377" s="21">
        <f>IF(AND(ISNUMBER(E3377),ISNUMBER(H3377)),E3377/H3377-1,"")</f>
        <v>-0.93969413879200903</v>
      </c>
      <c r="L3377"/>
      <c r="M3377"/>
      <c r="N3377" s="2">
        <v>41404</v>
      </c>
      <c r="O3377" s="21">
        <v>162.99000549316406</v>
      </c>
      <c r="P3377" s="21">
        <v>163.55000305175781</v>
      </c>
      <c r="Q3377" s="21">
        <v>162.50999450683594</v>
      </c>
      <c r="R3377" s="21">
        <v>163.41000366210938</v>
      </c>
      <c r="S3377">
        <v>103203000</v>
      </c>
      <c r="T3377" s="16">
        <f>(SP500_Data[[#This Row],[Close]]-R3378)/R3378</f>
        <v>3.2539216810448524E-3</v>
      </c>
      <c r="U3377" s="21"/>
    </row>
    <row r="3378" spans="1:21" x14ac:dyDescent="0.25">
      <c r="A3378" s="2">
        <v>41403</v>
      </c>
      <c r="B3378" s="21">
        <v>32.849998474121094</v>
      </c>
      <c r="C3378" s="21">
        <v>33</v>
      </c>
      <c r="D3378" s="21">
        <v>32.590000152587891</v>
      </c>
      <c r="E3378" s="21">
        <v>32.659999847412109</v>
      </c>
      <c r="F3378" s="16">
        <f>(StockData[[#This Row],[Close]]-E3379)/E3379</f>
        <v>-1.0003086215969671E-2</v>
      </c>
      <c r="G3378" s="21">
        <v>46417800</v>
      </c>
      <c r="H3378" s="21">
        <f>IF(ISNUMBER(E3378),MAX($E$2:E3378),"")</f>
        <v>542.07000732421875</v>
      </c>
      <c r="I3378" s="21">
        <f>IF(AND(ISNUMBER(E3378),ISNUMBER(H3378)),E3378/H3378-1,"")</f>
        <v>-0.93974947994516556</v>
      </c>
      <c r="L3378"/>
      <c r="M3378"/>
      <c r="N3378" s="2">
        <v>41403</v>
      </c>
      <c r="O3378" s="21">
        <v>163.27000427246094</v>
      </c>
      <c r="P3378" s="21">
        <v>163.69999694824219</v>
      </c>
      <c r="Q3378" s="21">
        <v>162.47000122070313</v>
      </c>
      <c r="R3378" s="21">
        <v>162.8800048828125</v>
      </c>
      <c r="S3378">
        <v>106738600</v>
      </c>
      <c r="T3378" s="16">
        <f>(SP500_Data[[#This Row],[Close]]-R3379)/R3379</f>
        <v>-2.8161593326264753E-3</v>
      </c>
      <c r="U3378" s="21"/>
    </row>
    <row r="3379" spans="1:21" x14ac:dyDescent="0.25">
      <c r="A3379" s="2">
        <v>41402</v>
      </c>
      <c r="B3379" s="21">
        <v>33.069999694824219</v>
      </c>
      <c r="C3379" s="21">
        <v>33.240001678466797</v>
      </c>
      <c r="D3379" s="21">
        <v>32.650001525878906</v>
      </c>
      <c r="E3379" s="21">
        <v>32.990001678466797</v>
      </c>
      <c r="F3379" s="16">
        <f>(StockData[[#This Row],[Close]]-E3380)/E3380</f>
        <v>-9.6067151495467778E-3</v>
      </c>
      <c r="G3379" s="21">
        <v>51595700</v>
      </c>
      <c r="H3379" s="21">
        <f>IF(ISNUMBER(E3379),MAX($E$2:E3379),"")</f>
        <v>542.07000732421875</v>
      </c>
      <c r="I3379" s="21">
        <f>IF(AND(ISNUMBER(E3379),ISNUMBER(H3379)),E3379/H3379-1,"")</f>
        <v>-0.93914069911133258</v>
      </c>
      <c r="L3379"/>
      <c r="M3379"/>
      <c r="N3379" s="2">
        <v>41402</v>
      </c>
      <c r="O3379" s="21">
        <v>162.41999816894531</v>
      </c>
      <c r="P3379" s="21">
        <v>163.38999938964844</v>
      </c>
      <c r="Q3379" s="21">
        <v>162.33000183105469</v>
      </c>
      <c r="R3379" s="21">
        <v>163.33999633789063</v>
      </c>
      <c r="S3379">
        <v>97419200</v>
      </c>
      <c r="T3379" s="16">
        <f>(SP500_Data[[#This Row],[Close]]-R3380)/R3380</f>
        <v>4.5509852804304441E-3</v>
      </c>
      <c r="U3379" s="21"/>
    </row>
    <row r="3380" spans="1:21" x14ac:dyDescent="0.25">
      <c r="A3380" s="2">
        <v>41401</v>
      </c>
      <c r="B3380" s="21">
        <v>33.650001525878906</v>
      </c>
      <c r="C3380" s="21">
        <v>33.790000915527344</v>
      </c>
      <c r="D3380" s="21">
        <v>33.240001678466797</v>
      </c>
      <c r="E3380" s="21">
        <v>33.310001373291016</v>
      </c>
      <c r="F3380" s="16">
        <f>(StockData[[#This Row],[Close]]-E3381)/E3381</f>
        <v>-1.303699634693287E-2</v>
      </c>
      <c r="G3380" s="21">
        <v>43078300</v>
      </c>
      <c r="H3380" s="21">
        <f>IF(ISNUMBER(E3380),MAX($E$2:E3380),"")</f>
        <v>542.07000732421875</v>
      </c>
      <c r="I3380" s="21">
        <f>IF(AND(ISNUMBER(E3380),ISNUMBER(H3380)),E3380/H3380-1,"")</f>
        <v>-0.93855037002007036</v>
      </c>
      <c r="L3380"/>
      <c r="M3380"/>
      <c r="N3380" s="2">
        <v>41401</v>
      </c>
      <c r="O3380" s="21">
        <v>162.1300048828125</v>
      </c>
      <c r="P3380" s="21">
        <v>162.64999389648438</v>
      </c>
      <c r="Q3380" s="21">
        <v>161.66999816894531</v>
      </c>
      <c r="R3380" s="21">
        <v>162.60000610351563</v>
      </c>
      <c r="S3380">
        <v>90359200</v>
      </c>
      <c r="T3380" s="16">
        <f>(SP500_Data[[#This Row],[Close]]-R3381)/R3381</f>
        <v>5.0686570058479131E-3</v>
      </c>
      <c r="U3380" s="21"/>
    </row>
    <row r="3381" spans="1:21" x14ac:dyDescent="0.25">
      <c r="A3381" s="2">
        <v>41400</v>
      </c>
      <c r="B3381" s="21">
        <v>33.419998168945313</v>
      </c>
      <c r="C3381" s="21">
        <v>33.909999847412109</v>
      </c>
      <c r="D3381" s="21">
        <v>33.25</v>
      </c>
      <c r="E3381" s="21">
        <v>33.75</v>
      </c>
      <c r="F3381" s="16">
        <f>(StockData[[#This Row],[Close]]-E3382)/E3382</f>
        <v>7.7634609884291318E-3</v>
      </c>
      <c r="G3381" s="21">
        <v>40978300</v>
      </c>
      <c r="H3381" s="21">
        <f>IF(ISNUMBER(E3381),MAX($E$2:E3381),"")</f>
        <v>542.07000732421875</v>
      </c>
      <c r="I3381" s="21">
        <f>IF(AND(ISNUMBER(E3381),ISNUMBER(H3381)),E3381/H3381-1,"")</f>
        <v>-0.93773866927890426</v>
      </c>
      <c r="L3381"/>
      <c r="M3381"/>
      <c r="N3381" s="2">
        <v>41400</v>
      </c>
      <c r="O3381" s="21">
        <v>161.49000549316406</v>
      </c>
      <c r="P3381" s="21">
        <v>162.00999450683594</v>
      </c>
      <c r="Q3381" s="21">
        <v>161.41999816894531</v>
      </c>
      <c r="R3381" s="21">
        <v>161.77999877929688</v>
      </c>
      <c r="S3381">
        <v>66882100</v>
      </c>
      <c r="T3381" s="16">
        <f>(SP500_Data[[#This Row],[Close]]-R3382)/R3382</f>
        <v>2.5407676427803621E-3</v>
      </c>
      <c r="U3381" s="21"/>
    </row>
    <row r="3382" spans="1:21" x14ac:dyDescent="0.25">
      <c r="A3382" s="2">
        <v>41397</v>
      </c>
      <c r="B3382" s="21">
        <v>33.229999542236328</v>
      </c>
      <c r="C3382" s="21">
        <v>33.520000457763672</v>
      </c>
      <c r="D3382" s="21">
        <v>33.080001831054688</v>
      </c>
      <c r="E3382" s="21">
        <v>33.490001678466797</v>
      </c>
      <c r="F3382" s="16">
        <f>(StockData[[#This Row],[Close]]-E3383)/E3383</f>
        <v>9.9518043598676824E-3</v>
      </c>
      <c r="G3382" s="21">
        <v>46784600</v>
      </c>
      <c r="H3382" s="21">
        <f>IF(ISNUMBER(E3382),MAX($E$2:E3382),"")</f>
        <v>542.07000732421875</v>
      </c>
      <c r="I3382" s="21">
        <f>IF(AND(ISNUMBER(E3382),ISNUMBER(H3382)),E3382/H3382-1,"")</f>
        <v>-0.93821830902657555</v>
      </c>
      <c r="L3382"/>
      <c r="M3382"/>
      <c r="N3382" s="2">
        <v>41397</v>
      </c>
      <c r="O3382" s="21">
        <v>161.13999938964844</v>
      </c>
      <c r="P3382" s="21">
        <v>161.8800048828125</v>
      </c>
      <c r="Q3382" s="21">
        <v>159.77999877929688</v>
      </c>
      <c r="R3382" s="21">
        <v>161.3699951171875</v>
      </c>
      <c r="S3382">
        <v>144202300</v>
      </c>
      <c r="T3382" s="16">
        <f>(SP500_Data[[#This Row],[Close]]-R3383)/R3383</f>
        <v>1.0140814505086072E-2</v>
      </c>
      <c r="U3382" s="21"/>
    </row>
    <row r="3383" spans="1:21" x14ac:dyDescent="0.25">
      <c r="A3383" s="2">
        <v>41396</v>
      </c>
      <c r="B3383" s="21">
        <v>32.630001068115234</v>
      </c>
      <c r="C3383" s="21">
        <v>33.169998168945313</v>
      </c>
      <c r="D3383" s="21">
        <v>32.389999389648438</v>
      </c>
      <c r="E3383" s="21">
        <v>33.159999847412109</v>
      </c>
      <c r="F3383" s="16">
        <f>(StockData[[#This Row],[Close]]-E3384)/E3384</f>
        <v>1.3447390290150154E-2</v>
      </c>
      <c r="G3383" s="21">
        <v>46059500</v>
      </c>
      <c r="H3383" s="21">
        <f>IF(ISNUMBER(E3383),MAX($E$2:E3383),"")</f>
        <v>542.07000732421875</v>
      </c>
      <c r="I3383" s="21">
        <f>IF(AND(ISNUMBER(E3383),ISNUMBER(H3383)),E3383/H3383-1,"")</f>
        <v>-0.93882708986040853</v>
      </c>
      <c r="L3383"/>
      <c r="M3383"/>
      <c r="N3383" s="2">
        <v>41396</v>
      </c>
      <c r="O3383" s="21">
        <v>158.67999267578125</v>
      </c>
      <c r="P3383" s="21">
        <v>159.88999938964844</v>
      </c>
      <c r="Q3383" s="21">
        <v>158.52999877929688</v>
      </c>
      <c r="R3383" s="21">
        <v>159.75</v>
      </c>
      <c r="S3383">
        <v>96407600</v>
      </c>
      <c r="T3383" s="16">
        <f>(SP500_Data[[#This Row],[Close]]-R3384)/R3384</f>
        <v>9.2873466770294292E-3</v>
      </c>
      <c r="U3383" s="21"/>
    </row>
    <row r="3384" spans="1:21" x14ac:dyDescent="0.25">
      <c r="A3384" s="2">
        <v>41395</v>
      </c>
      <c r="B3384" s="21">
        <v>32.930000305175781</v>
      </c>
      <c r="C3384" s="21">
        <v>33.080001831054688</v>
      </c>
      <c r="D3384" s="21">
        <v>32.599998474121094</v>
      </c>
      <c r="E3384" s="21">
        <v>32.720001220703125</v>
      </c>
      <c r="F3384" s="16">
        <f>(StockData[[#This Row],[Close]]-E3385)/E3385</f>
        <v>-1.1480280088685377E-2</v>
      </c>
      <c r="G3384" s="21">
        <v>54330900</v>
      </c>
      <c r="H3384" s="21">
        <f>IF(ISNUMBER(E3384),MAX($E$2:E3384),"")</f>
        <v>542.07000732421875</v>
      </c>
      <c r="I3384" s="21">
        <f>IF(AND(ISNUMBER(E3384),ISNUMBER(H3384)),E3384/H3384-1,"")</f>
        <v>-0.93963879060157462</v>
      </c>
      <c r="L3384"/>
      <c r="M3384"/>
      <c r="N3384" s="2">
        <v>41395</v>
      </c>
      <c r="O3384" s="21">
        <v>159.33000183105469</v>
      </c>
      <c r="P3384" s="21">
        <v>159.41000366210938</v>
      </c>
      <c r="Q3384" s="21">
        <v>158.10000610351563</v>
      </c>
      <c r="R3384" s="21">
        <v>158.27999877929688</v>
      </c>
      <c r="S3384">
        <v>138874200</v>
      </c>
      <c r="T3384" s="16">
        <f>(SP500_Data[[#This Row],[Close]]-R3385)/R3385</f>
        <v>-8.7674972488692559E-3</v>
      </c>
      <c r="U3384" s="21"/>
    </row>
    <row r="3385" spans="1:21" x14ac:dyDescent="0.25">
      <c r="A3385" s="2">
        <v>41394</v>
      </c>
      <c r="B3385" s="21">
        <v>32.560001373291016</v>
      </c>
      <c r="C3385" s="21">
        <v>33.110000610351563</v>
      </c>
      <c r="D3385" s="21">
        <v>32.279998779296875</v>
      </c>
      <c r="E3385" s="21">
        <v>33.099998474121094</v>
      </c>
      <c r="F3385" s="16">
        <f>(StockData[[#This Row],[Close]]-E3386)/E3386</f>
        <v>1.5025999834357215E-2</v>
      </c>
      <c r="G3385" s="21">
        <v>75165200</v>
      </c>
      <c r="H3385" s="21">
        <f>IF(ISNUMBER(E3385),MAX($E$2:E3385),"")</f>
        <v>542.07000732421875</v>
      </c>
      <c r="I3385" s="21">
        <f>IF(AND(ISNUMBER(E3385),ISNUMBER(H3385)),E3385/H3385-1,"")</f>
        <v>-0.93893777920399946</v>
      </c>
      <c r="L3385"/>
      <c r="M3385"/>
      <c r="N3385" s="2">
        <v>41394</v>
      </c>
      <c r="O3385" s="21">
        <v>159.27000427246094</v>
      </c>
      <c r="P3385" s="21">
        <v>159.72000122070313</v>
      </c>
      <c r="Q3385" s="21">
        <v>158.61000061035156</v>
      </c>
      <c r="R3385" s="21">
        <v>159.67999267578125</v>
      </c>
      <c r="S3385">
        <v>116010700</v>
      </c>
      <c r="T3385" s="16">
        <f>(SP500_Data[[#This Row],[Close]]-R3386)/R3386</f>
        <v>2.3853711032257537E-3</v>
      </c>
      <c r="U3385" s="21"/>
    </row>
    <row r="3386" spans="1:21" x14ac:dyDescent="0.25">
      <c r="A3386" s="2">
        <v>41393</v>
      </c>
      <c r="B3386" s="21">
        <v>31.799999237060547</v>
      </c>
      <c r="C3386" s="21">
        <v>32.680000305175781</v>
      </c>
      <c r="D3386" s="21">
        <v>31.770000457763672</v>
      </c>
      <c r="E3386" s="21">
        <v>32.610000610351563</v>
      </c>
      <c r="F3386" s="16">
        <f>(StockData[[#This Row],[Close]]-E3387)/E3387</f>
        <v>2.5794264586626744E-2</v>
      </c>
      <c r="G3386" s="21">
        <v>59116400</v>
      </c>
      <c r="H3386" s="21">
        <f>IF(ISNUMBER(E3386),MAX($E$2:E3386),"")</f>
        <v>542.07000732421875</v>
      </c>
      <c r="I3386" s="21">
        <f>IF(AND(ISNUMBER(E3386),ISNUMBER(H3386)),E3386/H3386-1,"")</f>
        <v>-0.93984171754618562</v>
      </c>
      <c r="L3386"/>
      <c r="M3386"/>
      <c r="N3386" s="2">
        <v>41393</v>
      </c>
      <c r="O3386" s="21">
        <v>158.66999816894531</v>
      </c>
      <c r="P3386" s="21">
        <v>159.64999389648438</v>
      </c>
      <c r="Q3386" s="21">
        <v>158.41999816894531</v>
      </c>
      <c r="R3386" s="21">
        <v>159.30000305175781</v>
      </c>
      <c r="S3386">
        <v>88572800</v>
      </c>
      <c r="T3386" s="16">
        <f>(SP500_Data[[#This Row],[Close]]-R3387)/R3387</f>
        <v>6.6986698799093615E-3</v>
      </c>
      <c r="U3386" s="21"/>
    </row>
    <row r="3387" spans="1:21" x14ac:dyDescent="0.25">
      <c r="A3387" s="2">
        <v>41390</v>
      </c>
      <c r="B3387" s="21">
        <v>31.899999618530273</v>
      </c>
      <c r="C3387" s="21">
        <v>31.979999542236328</v>
      </c>
      <c r="D3387" s="21">
        <v>31.450000762939453</v>
      </c>
      <c r="E3387" s="21">
        <v>31.790000915527344</v>
      </c>
      <c r="F3387" s="16">
        <f>(StockData[[#This Row],[Close]]-E3388)/E3388</f>
        <v>-4.6962935511015054E-3</v>
      </c>
      <c r="G3387" s="21">
        <v>47799300</v>
      </c>
      <c r="H3387" s="21">
        <f>IF(ISNUMBER(E3387),MAX($E$2:E3387),"")</f>
        <v>542.07000732421875</v>
      </c>
      <c r="I3387" s="21">
        <f>IF(AND(ISNUMBER(E3387),ISNUMBER(H3387)),E3387/H3387-1,"")</f>
        <v>-0.94135443672220487</v>
      </c>
      <c r="L3387"/>
      <c r="M3387"/>
      <c r="N3387" s="2">
        <v>41390</v>
      </c>
      <c r="O3387" s="21">
        <v>158.33000183105469</v>
      </c>
      <c r="P3387" s="21">
        <v>158.60000610351563</v>
      </c>
      <c r="Q3387" s="21">
        <v>157.72999572753906</v>
      </c>
      <c r="R3387" s="21">
        <v>158.24000549316406</v>
      </c>
      <c r="S3387">
        <v>95918800</v>
      </c>
      <c r="T3387" s="16">
        <f>(SP500_Data[[#This Row],[Close]]-R3388)/R3388</f>
        <v>-1.7663308841174318E-3</v>
      </c>
      <c r="U3387" s="21"/>
    </row>
    <row r="3388" spans="1:21" x14ac:dyDescent="0.25">
      <c r="A3388" s="2">
        <v>41389</v>
      </c>
      <c r="B3388" s="21">
        <v>31.709999084472656</v>
      </c>
      <c r="C3388" s="21">
        <v>32.840000152587891</v>
      </c>
      <c r="D3388" s="21">
        <v>31.540000915527344</v>
      </c>
      <c r="E3388" s="21">
        <v>31.940000534057617</v>
      </c>
      <c r="F3388" s="16">
        <f>(StockData[[#This Row],[Close]]-E3389)/E3389</f>
        <v>5.6675158651948937E-3</v>
      </c>
      <c r="G3388" s="21">
        <v>110700200</v>
      </c>
      <c r="H3388" s="21">
        <f>IF(ISNUMBER(E3388),MAX($E$2:E3388),"")</f>
        <v>542.07000732421875</v>
      </c>
      <c r="I3388" s="21">
        <f>IF(AND(ISNUMBER(E3388),ISNUMBER(H3388)),E3388/H3388-1,"")</f>
        <v>-0.94107772040050552</v>
      </c>
      <c r="L3388"/>
      <c r="M3388"/>
      <c r="N3388" s="2">
        <v>41389</v>
      </c>
      <c r="O3388" s="21">
        <v>158.33999633789063</v>
      </c>
      <c r="P3388" s="21">
        <v>159.27000427246094</v>
      </c>
      <c r="Q3388" s="21">
        <v>158.10000610351563</v>
      </c>
      <c r="R3388" s="21">
        <v>158.52000427246094</v>
      </c>
      <c r="S3388">
        <v>131060600</v>
      </c>
      <c r="T3388" s="16">
        <f>(SP500_Data[[#This Row],[Close]]-R3389)/R3389</f>
        <v>4.0537076884655616E-3</v>
      </c>
      <c r="U3388" s="21"/>
    </row>
    <row r="3389" spans="1:21" x14ac:dyDescent="0.25">
      <c r="A3389" s="2">
        <v>41388</v>
      </c>
      <c r="B3389" s="21">
        <v>30.620000839233398</v>
      </c>
      <c r="C3389" s="21">
        <v>31.920000076293945</v>
      </c>
      <c r="D3389" s="21">
        <v>30.600000381469727</v>
      </c>
      <c r="E3389" s="21">
        <v>31.760000228881836</v>
      </c>
      <c r="F3389" s="16">
        <f>(StockData[[#This Row],[Close]]-E3390)/E3390</f>
        <v>3.7908491272913972E-2</v>
      </c>
      <c r="G3389" s="21">
        <v>90946600</v>
      </c>
      <c r="H3389" s="21">
        <f>IF(ISNUMBER(E3389),MAX($E$2:E3389),"")</f>
        <v>542.07000732421875</v>
      </c>
      <c r="I3389" s="21">
        <f>IF(AND(ISNUMBER(E3389),ISNUMBER(H3389)),E3389/H3389-1,"")</f>
        <v>-0.94140978139400033</v>
      </c>
      <c r="L3389"/>
      <c r="M3389"/>
      <c r="N3389" s="2">
        <v>41388</v>
      </c>
      <c r="O3389" s="21">
        <v>157.83000183105469</v>
      </c>
      <c r="P3389" s="21">
        <v>158.30000305175781</v>
      </c>
      <c r="Q3389" s="21">
        <v>157.53999328613281</v>
      </c>
      <c r="R3389" s="21">
        <v>157.8800048828125</v>
      </c>
      <c r="S3389">
        <v>96781200</v>
      </c>
      <c r="T3389" s="16">
        <f>(SP500_Data[[#This Row],[Close]]-R3390)/R3390</f>
        <v>6.3383257883981752E-4</v>
      </c>
      <c r="U3389" s="21"/>
    </row>
    <row r="3390" spans="1:21" x14ac:dyDescent="0.25">
      <c r="A3390" s="2">
        <v>41387</v>
      </c>
      <c r="B3390" s="21">
        <v>30.700000762939453</v>
      </c>
      <c r="C3390" s="21">
        <v>30.899999618530273</v>
      </c>
      <c r="D3390" s="21">
        <v>30.379999160766602</v>
      </c>
      <c r="E3390" s="21">
        <v>30.600000381469727</v>
      </c>
      <c r="F3390" s="16">
        <f>(StockData[[#This Row],[Close]]-E3391)/E3391</f>
        <v>-7.4602511451670487E-3</v>
      </c>
      <c r="G3390" s="21">
        <v>59126900</v>
      </c>
      <c r="H3390" s="21">
        <f>IF(ISNUMBER(E3390),MAX($E$2:E3390),"")</f>
        <v>542.07000732421875</v>
      </c>
      <c r="I3390" s="21">
        <f>IF(AND(ISNUMBER(E3390),ISNUMBER(H3390)),E3390/H3390-1,"")</f>
        <v>-0.94354972610914534</v>
      </c>
      <c r="L3390"/>
      <c r="M3390"/>
      <c r="N3390" s="2">
        <v>41387</v>
      </c>
      <c r="O3390" s="21">
        <v>156.94999694824219</v>
      </c>
      <c r="P3390" s="21">
        <v>157.92999267578125</v>
      </c>
      <c r="Q3390" s="21">
        <v>156.16999816894531</v>
      </c>
      <c r="R3390" s="21">
        <v>157.77999877929688</v>
      </c>
      <c r="S3390">
        <v>166141300</v>
      </c>
      <c r="T3390" s="16">
        <f>(SP500_Data[[#This Row],[Close]]-R3391)/R3391</f>
        <v>1.0309282379640279E-2</v>
      </c>
      <c r="U3390" s="21"/>
    </row>
    <row r="3391" spans="1:21" x14ac:dyDescent="0.25">
      <c r="A3391" s="2">
        <v>41386</v>
      </c>
      <c r="B3391" s="21">
        <v>30.299999237060547</v>
      </c>
      <c r="C3391" s="21">
        <v>31.180000305175781</v>
      </c>
      <c r="D3391" s="21">
        <v>30.270000457763672</v>
      </c>
      <c r="E3391" s="21">
        <v>30.829999923706055</v>
      </c>
      <c r="F3391" s="16">
        <f>(StockData[[#This Row],[Close]]-E3392)/E3392</f>
        <v>3.5606296595334694E-2</v>
      </c>
      <c r="G3391" s="21">
        <v>137904000</v>
      </c>
      <c r="H3391" s="21">
        <f>IF(ISNUMBER(E3391),MAX($E$2:E3391),"")</f>
        <v>542.07000732421875</v>
      </c>
      <c r="I3391" s="21">
        <f>IF(AND(ISNUMBER(E3391),ISNUMBER(H3391)),E3391/H3391-1,"")</f>
        <v>-0.94312542751463047</v>
      </c>
      <c r="L3391"/>
      <c r="M3391"/>
      <c r="N3391" s="2">
        <v>41386</v>
      </c>
      <c r="O3391" s="21">
        <v>155.77999877929688</v>
      </c>
      <c r="P3391" s="21">
        <v>156.53999328613281</v>
      </c>
      <c r="Q3391" s="21">
        <v>154.75</v>
      </c>
      <c r="R3391" s="21">
        <v>156.16999816894531</v>
      </c>
      <c r="S3391">
        <v>106553500</v>
      </c>
      <c r="T3391" s="16">
        <f>(SP500_Data[[#This Row],[Close]]-R3392)/R3392</f>
        <v>4.4378856468159445E-3</v>
      </c>
      <c r="U3391" s="21"/>
    </row>
    <row r="3392" spans="1:21" x14ac:dyDescent="0.25">
      <c r="A3392" s="2">
        <v>41383</v>
      </c>
      <c r="B3392" s="21">
        <v>29.620000839233398</v>
      </c>
      <c r="C3392" s="21">
        <v>30.239999771118164</v>
      </c>
      <c r="D3392" s="21">
        <v>29.610000610351559</v>
      </c>
      <c r="E3392" s="21">
        <v>29.770000457763672</v>
      </c>
      <c r="F3392" s="16">
        <f>(StockData[[#This Row],[Close]]-E3393)/E3393</f>
        <v>3.4039580099762476E-2</v>
      </c>
      <c r="G3392" s="21">
        <v>99790700</v>
      </c>
      <c r="H3392" s="21">
        <f>IF(ISNUMBER(E3392),MAX($E$2:E3392),"")</f>
        <v>542.07000732421875</v>
      </c>
      <c r="I3392" s="21">
        <f>IF(AND(ISNUMBER(E3392),ISNUMBER(H3392)),E3392/H3392-1,"")</f>
        <v>-0.94508089350909641</v>
      </c>
      <c r="L3392"/>
      <c r="M3392"/>
      <c r="N3392" s="2">
        <v>41383</v>
      </c>
      <c r="O3392" s="21">
        <v>154.5</v>
      </c>
      <c r="P3392" s="21">
        <v>155.55000305175781</v>
      </c>
      <c r="Q3392" s="21">
        <v>154.1199951171875</v>
      </c>
      <c r="R3392" s="21">
        <v>155.47999572753906</v>
      </c>
      <c r="S3392">
        <v>149687600</v>
      </c>
      <c r="T3392" s="16">
        <f>(SP500_Data[[#This Row],[Close]]-R3393)/R3393</f>
        <v>8.6933718904673545E-3</v>
      </c>
      <c r="U3392" s="21"/>
    </row>
    <row r="3393" spans="1:21" x14ac:dyDescent="0.25">
      <c r="A3393" s="2">
        <v>41382</v>
      </c>
      <c r="B3393" s="21">
        <v>28.950000762939453</v>
      </c>
      <c r="C3393" s="21">
        <v>28.979999542236328</v>
      </c>
      <c r="D3393" s="21">
        <v>28.5</v>
      </c>
      <c r="E3393" s="21">
        <v>28.790000915527344</v>
      </c>
      <c r="F3393" s="16">
        <f>(StockData[[#This Row],[Close]]-E3394)/E3394</f>
        <v>-1.387409236370512E-3</v>
      </c>
      <c r="G3393" s="21">
        <v>56906600</v>
      </c>
      <c r="H3393" s="21">
        <f>IF(ISNUMBER(E3393),MAX($E$2:E3393),"")</f>
        <v>542.07000732421875</v>
      </c>
      <c r="I3393" s="21">
        <f>IF(AND(ISNUMBER(E3393),ISNUMBER(H3393)),E3393/H3393-1,"")</f>
        <v>-0.94688877723074671</v>
      </c>
      <c r="L3393"/>
      <c r="M3393"/>
      <c r="N3393" s="2">
        <v>41382</v>
      </c>
      <c r="O3393" s="21">
        <v>155.3699951171875</v>
      </c>
      <c r="P3393" s="21">
        <v>155.41000366210938</v>
      </c>
      <c r="Q3393" s="21">
        <v>153.55000305175781</v>
      </c>
      <c r="R3393" s="21">
        <v>154.13999938964844</v>
      </c>
      <c r="S3393">
        <v>167583200</v>
      </c>
      <c r="T3393" s="16">
        <f>(SP500_Data[[#This Row],[Close]]-R3394)/R3394</f>
        <v>-6.2536343039533851E-3</v>
      </c>
      <c r="U3393" s="21"/>
    </row>
    <row r="3394" spans="1:21" x14ac:dyDescent="0.25">
      <c r="A3394" s="2">
        <v>41381</v>
      </c>
      <c r="B3394" s="21">
        <v>28.850000381469727</v>
      </c>
      <c r="C3394" s="21">
        <v>29.040000915527344</v>
      </c>
      <c r="D3394" s="21">
        <v>28.600000381469727</v>
      </c>
      <c r="E3394" s="21">
        <v>28.829999923706055</v>
      </c>
      <c r="F3394" s="16">
        <f>(StockData[[#This Row],[Close]]-E3395)/E3395</f>
        <v>-4.8325644793474698E-3</v>
      </c>
      <c r="G3394" s="21">
        <v>52840700</v>
      </c>
      <c r="H3394" s="21">
        <f>IF(ISNUMBER(E3394),MAX($E$2:E3394),"")</f>
        <v>542.07000732421875</v>
      </c>
      <c r="I3394" s="21">
        <f>IF(AND(ISNUMBER(E3394),ISNUMBER(H3394)),E3394/H3394-1,"")</f>
        <v>-0.94681498785365836</v>
      </c>
      <c r="L3394"/>
      <c r="M3394"/>
      <c r="N3394" s="2">
        <v>41381</v>
      </c>
      <c r="O3394" s="21">
        <v>156.28999328613281</v>
      </c>
      <c r="P3394" s="21">
        <v>156.32000732421875</v>
      </c>
      <c r="Q3394" s="21">
        <v>154.27999877929688</v>
      </c>
      <c r="R3394" s="21">
        <v>155.11000061035156</v>
      </c>
      <c r="S3394">
        <v>226834800</v>
      </c>
      <c r="T3394" s="16">
        <f>(SP500_Data[[#This Row],[Close]]-R3395)/R3395</f>
        <v>-1.4611543092870488E-2</v>
      </c>
      <c r="U3394" s="21"/>
    </row>
    <row r="3395" spans="1:21" x14ac:dyDescent="0.25">
      <c r="A3395" s="2">
        <v>41380</v>
      </c>
      <c r="B3395" s="21">
        <v>28.899999618530273</v>
      </c>
      <c r="C3395" s="21">
        <v>29.139999389648441</v>
      </c>
      <c r="D3395" s="21">
        <v>28.700000762939453</v>
      </c>
      <c r="E3395" s="21">
        <v>28.969999313354492</v>
      </c>
      <c r="F3395" s="16">
        <f>(StockData[[#This Row],[Close]]-E3396)/E3396</f>
        <v>9.7594553532507327E-3</v>
      </c>
      <c r="G3395" s="21">
        <v>52797300</v>
      </c>
      <c r="H3395" s="21">
        <f>IF(ISNUMBER(E3395),MAX($E$2:E3395),"")</f>
        <v>542.07000732421875</v>
      </c>
      <c r="I3395" s="21">
        <f>IF(AND(ISNUMBER(E3395),ISNUMBER(H3395)),E3395/H3395-1,"")</f>
        <v>-0.94655671975589095</v>
      </c>
      <c r="L3395"/>
      <c r="M3395"/>
      <c r="N3395" s="2">
        <v>41380</v>
      </c>
      <c r="O3395" s="21">
        <v>156.28999328613281</v>
      </c>
      <c r="P3395" s="21">
        <v>157.49000549316406</v>
      </c>
      <c r="Q3395" s="21">
        <v>155.91000366210938</v>
      </c>
      <c r="R3395" s="21">
        <v>157.41000366210938</v>
      </c>
      <c r="S3395">
        <v>147507800</v>
      </c>
      <c r="T3395" s="16">
        <f>(SP500_Data[[#This Row],[Close]]-R3396)/R3396</f>
        <v>1.4762819862080688E-2</v>
      </c>
      <c r="U3395" s="21"/>
    </row>
    <row r="3396" spans="1:21" x14ac:dyDescent="0.25">
      <c r="A3396" s="2">
        <v>41379</v>
      </c>
      <c r="B3396" s="21">
        <v>28.649999618530273</v>
      </c>
      <c r="C3396" s="21">
        <v>28.979999542236328</v>
      </c>
      <c r="D3396" s="21">
        <v>28.510000228881836</v>
      </c>
      <c r="E3396" s="21">
        <v>28.690000534057617</v>
      </c>
      <c r="F3396" s="16">
        <f>(StockData[[#This Row],[Close]]-E3397)/E3397</f>
        <v>-3.4734414133274043E-3</v>
      </c>
      <c r="G3396" s="21">
        <v>56332900</v>
      </c>
      <c r="H3396" s="21">
        <f>IF(ISNUMBER(E3396),MAX($E$2:E3396),"")</f>
        <v>542.07000732421875</v>
      </c>
      <c r="I3396" s="21">
        <f>IF(AND(ISNUMBER(E3396),ISNUMBER(H3396)),E3396/H3396-1,"")</f>
        <v>-0.94707325595142589</v>
      </c>
      <c r="L3396"/>
      <c r="M3396"/>
      <c r="N3396" s="2">
        <v>41379</v>
      </c>
      <c r="O3396" s="21">
        <v>158</v>
      </c>
      <c r="P3396" s="21">
        <v>158.1300048828125</v>
      </c>
      <c r="Q3396" s="21">
        <v>155.10000610351563</v>
      </c>
      <c r="R3396" s="21">
        <v>155.1199951171875</v>
      </c>
      <c r="S3396">
        <v>217259000</v>
      </c>
      <c r="T3396" s="16">
        <f>(SP500_Data[[#This Row],[Close]]-R3397)/R3397</f>
        <v>-2.3173853046910109E-2</v>
      </c>
      <c r="U3396" s="21"/>
    </row>
    <row r="3397" spans="1:21" x14ac:dyDescent="0.25">
      <c r="A3397" s="2">
        <v>41376</v>
      </c>
      <c r="B3397" s="21">
        <v>28.850000381469727</v>
      </c>
      <c r="C3397" s="21">
        <v>29.020000457763672</v>
      </c>
      <c r="D3397" s="21">
        <v>28.659999847412109</v>
      </c>
      <c r="E3397" s="21">
        <v>28.790000915527344</v>
      </c>
      <c r="F3397" s="16">
        <f>(StockData[[#This Row],[Close]]-E3398)/E3398</f>
        <v>-5.1831242488661524E-3</v>
      </c>
      <c r="G3397" s="21">
        <v>62886300</v>
      </c>
      <c r="H3397" s="21">
        <f>IF(ISNUMBER(E3397),MAX($E$2:E3397),"")</f>
        <v>542.07000732421875</v>
      </c>
      <c r="I3397" s="21">
        <f>IF(AND(ISNUMBER(E3397),ISNUMBER(H3397)),E3397/H3397-1,"")</f>
        <v>-0.94688877723074671</v>
      </c>
      <c r="L3397"/>
      <c r="M3397"/>
      <c r="N3397" s="2">
        <v>41376</v>
      </c>
      <c r="O3397" s="21">
        <v>158.67999267578125</v>
      </c>
      <c r="P3397" s="21">
        <v>159.03999328613281</v>
      </c>
      <c r="Q3397" s="21">
        <v>157.91999816894531</v>
      </c>
      <c r="R3397" s="21">
        <v>158.80000305175781</v>
      </c>
      <c r="S3397">
        <v>116359900</v>
      </c>
      <c r="T3397" s="16">
        <f>(SP500_Data[[#This Row],[Close]]-R3398)/R3398</f>
        <v>-2.4498987603947444E-3</v>
      </c>
      <c r="U3397" s="21"/>
    </row>
    <row r="3398" spans="1:21" x14ac:dyDescent="0.25">
      <c r="A3398" s="2">
        <v>41375</v>
      </c>
      <c r="B3398" s="21">
        <v>29.100000381469727</v>
      </c>
      <c r="C3398" s="21">
        <v>29.200000762939453</v>
      </c>
      <c r="D3398" s="21">
        <v>28.729999542236328</v>
      </c>
      <c r="E3398" s="21">
        <v>28.940000534057617</v>
      </c>
      <c r="F3398" s="16">
        <f>(StockData[[#This Row],[Close]]-E3399)/E3399</f>
        <v>-4.4253636796609305E-2</v>
      </c>
      <c r="G3398" s="21">
        <v>130923200</v>
      </c>
      <c r="H3398" s="21">
        <f>IF(ISNUMBER(E3398),MAX($E$2:E3398),"")</f>
        <v>542.07000732421875</v>
      </c>
      <c r="I3398" s="21">
        <f>IF(AND(ISNUMBER(E3398),ISNUMBER(H3398)),E3398/H3398-1,"")</f>
        <v>-0.94661206090904737</v>
      </c>
      <c r="L3398"/>
      <c r="M3398"/>
      <c r="N3398" s="2">
        <v>41375</v>
      </c>
      <c r="O3398" s="21">
        <v>158.69999694824219</v>
      </c>
      <c r="P3398" s="21">
        <v>159.71000671386719</v>
      </c>
      <c r="Q3398" s="21">
        <v>158.53999328613281</v>
      </c>
      <c r="R3398" s="21">
        <v>159.19000244140625</v>
      </c>
      <c r="S3398">
        <v>110142500</v>
      </c>
      <c r="T3398" s="16">
        <f>(SP500_Data[[#This Row],[Close]]-R3399)/R3399</f>
        <v>3.2772690392752022E-3</v>
      </c>
      <c r="U3398" s="21"/>
    </row>
    <row r="3399" spans="1:21" x14ac:dyDescent="0.25">
      <c r="A3399" s="2">
        <v>41374</v>
      </c>
      <c r="B3399" s="21">
        <v>29.569999694824219</v>
      </c>
      <c r="C3399" s="21">
        <v>30.319999694824219</v>
      </c>
      <c r="D3399" s="21">
        <v>29.520000457763672</v>
      </c>
      <c r="E3399" s="21">
        <v>30.280000686645508</v>
      </c>
      <c r="F3399" s="16">
        <f>(StockData[[#This Row],[Close]]-E3400)/E3400</f>
        <v>2.2627492822803897E-2</v>
      </c>
      <c r="G3399" s="21">
        <v>71116700</v>
      </c>
      <c r="H3399" s="21">
        <f>IF(ISNUMBER(E3399),MAX($E$2:E3399),"")</f>
        <v>542.07000732421875</v>
      </c>
      <c r="I3399" s="21">
        <f>IF(AND(ISNUMBER(E3399),ISNUMBER(H3399)),E3399/H3399-1,"")</f>
        <v>-0.94414005520040756</v>
      </c>
      <c r="L3399"/>
      <c r="M3399"/>
      <c r="N3399" s="2">
        <v>41374</v>
      </c>
      <c r="O3399" s="21">
        <v>157.16999816894531</v>
      </c>
      <c r="P3399" s="21">
        <v>158.8699951171875</v>
      </c>
      <c r="Q3399" s="21">
        <v>157.1300048828125</v>
      </c>
      <c r="R3399" s="21">
        <v>158.66999816894531</v>
      </c>
      <c r="S3399">
        <v>135711100</v>
      </c>
      <c r="T3399" s="16">
        <f>(SP500_Data[[#This Row],[Close]]-R3400)/R3400</f>
        <v>1.2248792146381578E-2</v>
      </c>
      <c r="U3399" s="21"/>
    </row>
    <row r="3400" spans="1:21" x14ac:dyDescent="0.25">
      <c r="A3400" s="2">
        <v>41373</v>
      </c>
      <c r="B3400" s="21">
        <v>28.729999542236328</v>
      </c>
      <c r="C3400" s="21">
        <v>29.819999694824219</v>
      </c>
      <c r="D3400" s="21">
        <v>28.680000305175781</v>
      </c>
      <c r="E3400" s="21">
        <v>29.610000610351559</v>
      </c>
      <c r="F3400" s="16">
        <f>(StockData[[#This Row],[Close]]-E3401)/E3401</f>
        <v>3.5676825894362246E-2</v>
      </c>
      <c r="G3400" s="21">
        <v>77733800</v>
      </c>
      <c r="H3400" s="21">
        <f>IF(ISNUMBER(E3400),MAX($E$2:E3400),"")</f>
        <v>542.07000732421875</v>
      </c>
      <c r="I3400" s="21">
        <f>IF(AND(ISNUMBER(E3400),ISNUMBER(H3400)),E3400/H3400-1,"")</f>
        <v>-0.94537605805472746</v>
      </c>
      <c r="L3400"/>
      <c r="M3400"/>
      <c r="N3400" s="2">
        <v>41373</v>
      </c>
      <c r="O3400" s="21">
        <v>156.5</v>
      </c>
      <c r="P3400" s="21">
        <v>157.32000732421875</v>
      </c>
      <c r="Q3400" s="21">
        <v>155.97999572753906</v>
      </c>
      <c r="R3400" s="21">
        <v>156.75</v>
      </c>
      <c r="S3400">
        <v>101922200</v>
      </c>
      <c r="T3400" s="16">
        <f>(SP500_Data[[#This Row],[Close]]-R3401)/R3401</f>
        <v>3.4568418342233887E-3</v>
      </c>
      <c r="U3400" s="21"/>
    </row>
    <row r="3401" spans="1:21" x14ac:dyDescent="0.25">
      <c r="A3401" s="2">
        <v>41372</v>
      </c>
      <c r="B3401" s="21">
        <v>28.729999542236328</v>
      </c>
      <c r="C3401" s="21">
        <v>28.729999542236328</v>
      </c>
      <c r="D3401" s="21">
        <v>28.469999313354492</v>
      </c>
      <c r="E3401" s="21">
        <v>28.590000152587891</v>
      </c>
      <c r="F3401" s="16">
        <f>(StockData[[#This Row],[Close]]-E3402)/E3402</f>
        <v>-3.8327737779577761E-3</v>
      </c>
      <c r="G3401" s="21">
        <v>34759500</v>
      </c>
      <c r="H3401" s="21">
        <f>IF(ISNUMBER(E3401),MAX($E$2:E3401),"")</f>
        <v>542.07000732421875</v>
      </c>
      <c r="I3401" s="21">
        <f>IF(AND(ISNUMBER(E3401),ISNUMBER(H3401)),E3401/H3401-1,"")</f>
        <v>-0.94725773467210506</v>
      </c>
      <c r="L3401"/>
      <c r="M3401"/>
      <c r="N3401" s="2">
        <v>41372</v>
      </c>
      <c r="O3401" s="21">
        <v>155.27000427246094</v>
      </c>
      <c r="P3401" s="21">
        <v>156.22000122070313</v>
      </c>
      <c r="Q3401" s="21">
        <v>154.75</v>
      </c>
      <c r="R3401" s="21">
        <v>156.21000671386719</v>
      </c>
      <c r="S3401">
        <v>86571200</v>
      </c>
      <c r="T3401" s="16">
        <f>(SP500_Data[[#This Row],[Close]]-R3402)/R3402</f>
        <v>6.7672275520461785E-3</v>
      </c>
      <c r="U3401" s="21"/>
    </row>
    <row r="3402" spans="1:21" x14ac:dyDescent="0.25">
      <c r="A3402" s="2">
        <v>41369</v>
      </c>
      <c r="B3402" s="21">
        <v>28.219999313354492</v>
      </c>
      <c r="C3402" s="21">
        <v>28.780000686645508</v>
      </c>
      <c r="D3402" s="21">
        <v>28.110000610351559</v>
      </c>
      <c r="E3402" s="21">
        <v>28.700000762939453</v>
      </c>
      <c r="F3402" s="16">
        <f>(StockData[[#This Row],[Close]]-E3403)/E3403</f>
        <v>3.4965167879689252E-3</v>
      </c>
      <c r="G3402" s="21">
        <v>50927300</v>
      </c>
      <c r="H3402" s="21">
        <f>IF(ISNUMBER(E3402),MAX($E$2:E3402),"")</f>
        <v>542.07000732421875</v>
      </c>
      <c r="I3402" s="21">
        <f>IF(AND(ISNUMBER(E3402),ISNUMBER(H3402)),E3402/H3402-1,"")</f>
        <v>-0.94705480772749406</v>
      </c>
      <c r="L3402"/>
      <c r="M3402"/>
      <c r="N3402" s="2">
        <v>41369</v>
      </c>
      <c r="O3402" s="21">
        <v>153.94999694824219</v>
      </c>
      <c r="P3402" s="21">
        <v>155.35000610351563</v>
      </c>
      <c r="Q3402" s="21">
        <v>153.77000427246094</v>
      </c>
      <c r="R3402" s="21">
        <v>155.16000366210938</v>
      </c>
      <c r="S3402">
        <v>159666000</v>
      </c>
      <c r="T3402" s="16">
        <f>(SP500_Data[[#This Row],[Close]]-R3403)/R3403</f>
        <v>-4.4911904626009393E-3</v>
      </c>
      <c r="U3402" s="21"/>
    </row>
    <row r="3403" spans="1:21" x14ac:dyDescent="0.25">
      <c r="A3403" s="2">
        <v>41368</v>
      </c>
      <c r="B3403" s="21">
        <v>28.389999389648441</v>
      </c>
      <c r="C3403" s="21">
        <v>28.610000610351559</v>
      </c>
      <c r="D3403" s="21">
        <v>28.270000457763672</v>
      </c>
      <c r="E3403" s="21">
        <v>28.600000381469727</v>
      </c>
      <c r="F3403" s="16">
        <f>(StockData[[#This Row],[Close]]-E3404)/E3404</f>
        <v>1.4005923065595496E-3</v>
      </c>
      <c r="G3403" s="21">
        <v>45263200</v>
      </c>
      <c r="H3403" s="21">
        <f>IF(ISNUMBER(E3403),MAX($E$2:E3403),"")</f>
        <v>542.07000732421875</v>
      </c>
      <c r="I3403" s="21">
        <f>IF(AND(ISNUMBER(E3403),ISNUMBER(H3403)),E3403/H3403-1,"")</f>
        <v>-0.94723928644817323</v>
      </c>
      <c r="L3403"/>
      <c r="M3403"/>
      <c r="N3403" s="2">
        <v>41368</v>
      </c>
      <c r="O3403" s="21">
        <v>155.42999267578125</v>
      </c>
      <c r="P3403" s="21">
        <v>156.16999816894531</v>
      </c>
      <c r="Q3403" s="21">
        <v>155.08999633789063</v>
      </c>
      <c r="R3403" s="21">
        <v>155.86000061035156</v>
      </c>
      <c r="S3403">
        <v>131885000</v>
      </c>
      <c r="T3403" s="16">
        <f>(SP500_Data[[#This Row],[Close]]-R3404)/R3404</f>
        <v>4.0585254148836651E-3</v>
      </c>
      <c r="U3403" s="21"/>
    </row>
    <row r="3404" spans="1:21" x14ac:dyDescent="0.25">
      <c r="A3404" s="2">
        <v>41367</v>
      </c>
      <c r="B3404" s="21">
        <v>28.75</v>
      </c>
      <c r="C3404" s="21">
        <v>28.950000762939453</v>
      </c>
      <c r="D3404" s="21">
        <v>28.540000915527344</v>
      </c>
      <c r="E3404" s="21">
        <v>28.559999465942383</v>
      </c>
      <c r="F3404" s="16">
        <f>(StockData[[#This Row],[Close]]-E3405)/E3405</f>
        <v>-8.3333256068051018E-3</v>
      </c>
      <c r="G3404" s="21">
        <v>35062800</v>
      </c>
      <c r="H3404" s="21">
        <f>IF(ISNUMBER(E3404),MAX($E$2:E3404),"")</f>
        <v>542.07000732421875</v>
      </c>
      <c r="I3404" s="21">
        <f>IF(AND(ISNUMBER(E3404),ISNUMBER(H3404)),E3404/H3404-1,"")</f>
        <v>-0.94731307934390052</v>
      </c>
      <c r="L3404"/>
      <c r="M3404"/>
      <c r="N3404" s="2">
        <v>41367</v>
      </c>
      <c r="O3404" s="21">
        <v>156.91000366210938</v>
      </c>
      <c r="P3404" s="21">
        <v>157.02999877929688</v>
      </c>
      <c r="Q3404" s="21">
        <v>154.82000732421875</v>
      </c>
      <c r="R3404" s="21">
        <v>155.22999572753906</v>
      </c>
      <c r="S3404">
        <v>154167400</v>
      </c>
      <c r="T3404" s="16">
        <f>(SP500_Data[[#This Row],[Close]]-R3405)/R3405</f>
        <v>-1.013908635645199E-2</v>
      </c>
      <c r="U3404" s="21"/>
    </row>
    <row r="3405" spans="1:21" x14ac:dyDescent="0.25">
      <c r="A3405" s="2">
        <v>41366</v>
      </c>
      <c r="B3405" s="21">
        <v>28.590000152587891</v>
      </c>
      <c r="C3405" s="21">
        <v>28.850000381469727</v>
      </c>
      <c r="D3405" s="21">
        <v>28.520000457763672</v>
      </c>
      <c r="E3405" s="21">
        <v>28.799999237060547</v>
      </c>
      <c r="F3405" s="16">
        <f>(StockData[[#This Row],[Close]]-E3406)/E3406</f>
        <v>6.6409864612251481E-3</v>
      </c>
      <c r="G3405" s="21">
        <v>28456500</v>
      </c>
      <c r="H3405" s="21">
        <f>IF(ISNUMBER(E3405),MAX($E$2:E3405),"")</f>
        <v>542.07000732421875</v>
      </c>
      <c r="I3405" s="21">
        <f>IF(AND(ISNUMBER(E3405),ISNUMBER(H3405)),E3405/H3405-1,"")</f>
        <v>-0.94687033252545383</v>
      </c>
      <c r="L3405"/>
      <c r="M3405"/>
      <c r="N3405" s="2">
        <v>41366</v>
      </c>
      <c r="O3405" s="21">
        <v>156.61000061035156</v>
      </c>
      <c r="P3405" s="21">
        <v>157.21000671386719</v>
      </c>
      <c r="Q3405" s="21">
        <v>156.3699951171875</v>
      </c>
      <c r="R3405" s="21">
        <v>156.82000732421875</v>
      </c>
      <c r="S3405">
        <v>101504300</v>
      </c>
      <c r="T3405" s="16">
        <f>(SP500_Data[[#This Row],[Close]]-R3406)/R3406</f>
        <v>4.9343432066806603E-3</v>
      </c>
      <c r="U3405" s="21"/>
    </row>
    <row r="3406" spans="1:21" x14ac:dyDescent="0.25">
      <c r="A3406" s="2">
        <v>41365</v>
      </c>
      <c r="B3406" s="21">
        <v>28.639999389648441</v>
      </c>
      <c r="C3406" s="21">
        <v>28.659999847412109</v>
      </c>
      <c r="D3406" s="21">
        <v>28.360000610351559</v>
      </c>
      <c r="E3406" s="21">
        <v>28.610000610351559</v>
      </c>
      <c r="F3406" s="16">
        <f>(StockData[[#This Row],[Close]]-E3407)/E3407</f>
        <v>0</v>
      </c>
      <c r="G3406" s="21">
        <v>29201100</v>
      </c>
      <c r="H3406" s="21">
        <f>IF(ISNUMBER(E3406),MAX($E$2:E3406),"")</f>
        <v>542.07000732421875</v>
      </c>
      <c r="I3406" s="21">
        <f>IF(AND(ISNUMBER(E3406),ISNUMBER(H3406)),E3406/H3406-1,"")</f>
        <v>-0.94722083822424141</v>
      </c>
      <c r="L3406"/>
      <c r="M3406"/>
      <c r="N3406" s="2">
        <v>41365</v>
      </c>
      <c r="O3406" s="21">
        <v>156.58999633789063</v>
      </c>
      <c r="P3406" s="21">
        <v>156.91000366210938</v>
      </c>
      <c r="Q3406" s="21">
        <v>155.66999816894531</v>
      </c>
      <c r="R3406" s="21">
        <v>156.05000305175781</v>
      </c>
      <c r="S3406">
        <v>99194100</v>
      </c>
      <c r="T3406" s="16">
        <f>(SP500_Data[[#This Row],[Close]]-R3407)/R3407</f>
        <v>-3.9573314893316548E-3</v>
      </c>
      <c r="U3406" s="21"/>
    </row>
    <row r="3407" spans="1:21" x14ac:dyDescent="0.25">
      <c r="A3407" s="2">
        <v>41361</v>
      </c>
      <c r="B3407" s="21">
        <v>28.319999694824219</v>
      </c>
      <c r="C3407" s="21">
        <v>28.659999847412109</v>
      </c>
      <c r="D3407" s="21">
        <v>28.260000228881836</v>
      </c>
      <c r="E3407" s="21">
        <v>28.610000610351559</v>
      </c>
      <c r="F3407" s="16">
        <f>(StockData[[#This Row],[Close]]-E3408)/E3408</f>
        <v>8.459632147287793E-3</v>
      </c>
      <c r="G3407" s="21">
        <v>55453800</v>
      </c>
      <c r="H3407" s="21">
        <f>IF(ISNUMBER(E3407),MAX($E$2:E3407),"")</f>
        <v>542.07000732421875</v>
      </c>
      <c r="I3407" s="21">
        <f>IF(AND(ISNUMBER(E3407),ISNUMBER(H3407)),E3407/H3407-1,"")</f>
        <v>-0.94722083822424141</v>
      </c>
      <c r="L3407"/>
      <c r="M3407"/>
      <c r="N3407" s="2">
        <v>41361</v>
      </c>
      <c r="O3407" s="21">
        <v>156.08999633789063</v>
      </c>
      <c r="P3407" s="21">
        <v>156.85000610351563</v>
      </c>
      <c r="Q3407" s="21">
        <v>155.75</v>
      </c>
      <c r="R3407" s="21">
        <v>156.66999816894531</v>
      </c>
      <c r="S3407">
        <v>102932800</v>
      </c>
      <c r="T3407" s="16">
        <f>(SP500_Data[[#This Row],[Close]]-R3408)/R3408</f>
        <v>3.0731526988683547E-3</v>
      </c>
      <c r="U3407" s="21"/>
    </row>
    <row r="3408" spans="1:21" x14ac:dyDescent="0.25">
      <c r="A3408" s="2">
        <v>41360</v>
      </c>
      <c r="B3408" s="21">
        <v>28.139999389648441</v>
      </c>
      <c r="C3408" s="21">
        <v>28.450000762939453</v>
      </c>
      <c r="D3408" s="21">
        <v>28.079999923706055</v>
      </c>
      <c r="E3408" s="21">
        <v>28.370000839233398</v>
      </c>
      <c r="F3408" s="16">
        <f>(StockData[[#This Row],[Close]]-E3409)/E3409</f>
        <v>7.4574216249716366E-3</v>
      </c>
      <c r="G3408" s="21">
        <v>36047400</v>
      </c>
      <c r="H3408" s="21">
        <f>IF(ISNUMBER(E3408),MAX($E$2:E3408),"")</f>
        <v>542.07000732421875</v>
      </c>
      <c r="I3408" s="21">
        <f>IF(AND(ISNUMBER(E3408),ISNUMBER(H3408)),E3408/H3408-1,"")</f>
        <v>-0.94766358504268811</v>
      </c>
      <c r="L3408"/>
      <c r="M3408"/>
      <c r="N3408" s="2">
        <v>41360</v>
      </c>
      <c r="O3408" s="21">
        <v>155.25999450683594</v>
      </c>
      <c r="P3408" s="21">
        <v>156.24000549316406</v>
      </c>
      <c r="Q3408" s="21">
        <v>155</v>
      </c>
      <c r="R3408" s="21">
        <v>156.19000244140625</v>
      </c>
      <c r="S3408">
        <v>99950600</v>
      </c>
      <c r="T3408" s="16">
        <f>(SP500_Data[[#This Row],[Close]]-R3409)/R3409</f>
        <v>0</v>
      </c>
      <c r="U3408" s="21"/>
    </row>
    <row r="3409" spans="1:21" x14ac:dyDescent="0.25">
      <c r="A3409" s="2">
        <v>41359</v>
      </c>
      <c r="B3409" s="21">
        <v>28.239999771118164</v>
      </c>
      <c r="C3409" s="21">
        <v>28.340000152587891</v>
      </c>
      <c r="D3409" s="21">
        <v>28.110000610351559</v>
      </c>
      <c r="E3409" s="21">
        <v>28.159999847412109</v>
      </c>
      <c r="F3409" s="16">
        <f>(StockData[[#This Row],[Close]]-E3410)/E3410</f>
        <v>0</v>
      </c>
      <c r="G3409" s="21">
        <v>27824300</v>
      </c>
      <c r="H3409" s="21">
        <f>IF(ISNUMBER(E3409),MAX($E$2:E3409),"")</f>
        <v>542.07000732421875</v>
      </c>
      <c r="I3409" s="21">
        <f>IF(AND(ISNUMBER(E3409),ISNUMBER(H3409)),E3409/H3409-1,"")</f>
        <v>-0.94805099070797827</v>
      </c>
      <c r="L3409"/>
      <c r="M3409"/>
      <c r="N3409" s="2">
        <v>41359</v>
      </c>
      <c r="O3409" s="21">
        <v>155.58999633789063</v>
      </c>
      <c r="P3409" s="21">
        <v>156.22999572753906</v>
      </c>
      <c r="Q3409" s="21">
        <v>155.41999816894531</v>
      </c>
      <c r="R3409" s="21">
        <v>156.19000244140625</v>
      </c>
      <c r="S3409">
        <v>86856600</v>
      </c>
      <c r="T3409" s="16">
        <f>(SP500_Data[[#This Row],[Close]]-R3410)/R3410</f>
        <v>8.0026170867125643E-3</v>
      </c>
      <c r="U3409" s="21"/>
    </row>
    <row r="3410" spans="1:21" x14ac:dyDescent="0.25">
      <c r="A3410" s="2">
        <v>41358</v>
      </c>
      <c r="B3410" s="21">
        <v>28.299999237060547</v>
      </c>
      <c r="C3410" s="21">
        <v>28.350000381469727</v>
      </c>
      <c r="D3410" s="21">
        <v>27.959999084472656</v>
      </c>
      <c r="E3410" s="21">
        <v>28.159999847412109</v>
      </c>
      <c r="F3410" s="16">
        <f>(StockData[[#This Row],[Close]]-E3411)/E3411</f>
        <v>-3.185846109305863E-3</v>
      </c>
      <c r="G3410" s="21">
        <v>44154000</v>
      </c>
      <c r="H3410" s="21">
        <f>IF(ISNUMBER(E3410),MAX($E$2:E3410),"")</f>
        <v>542.07000732421875</v>
      </c>
      <c r="I3410" s="21">
        <f>IF(AND(ISNUMBER(E3410),ISNUMBER(H3410)),E3410/H3410-1,"")</f>
        <v>-0.94805099070797827</v>
      </c>
      <c r="L3410"/>
      <c r="M3410"/>
      <c r="N3410" s="2">
        <v>41358</v>
      </c>
      <c r="O3410" s="21">
        <v>156.00999450683594</v>
      </c>
      <c r="P3410" s="21">
        <v>156.27000427246094</v>
      </c>
      <c r="Q3410" s="21">
        <v>154.35000610351563</v>
      </c>
      <c r="R3410" s="21">
        <v>154.94999694824219</v>
      </c>
      <c r="S3410">
        <v>151322300</v>
      </c>
      <c r="T3410" s="16">
        <f>(SP500_Data[[#This Row],[Close]]-R3411)/R3411</f>
        <v>-4.1774365666862991E-3</v>
      </c>
      <c r="U3410" s="21"/>
    </row>
    <row r="3411" spans="1:21" x14ac:dyDescent="0.25">
      <c r="A3411" s="2">
        <v>41355</v>
      </c>
      <c r="B3411" s="21">
        <v>28.190000534057617</v>
      </c>
      <c r="C3411" s="21">
        <v>28.340000152587891</v>
      </c>
      <c r="D3411" s="21">
        <v>28.100000381469727</v>
      </c>
      <c r="E3411" s="21">
        <v>28.25</v>
      </c>
      <c r="F3411" s="16">
        <f>(StockData[[#This Row],[Close]]-E3412)/E3412</f>
        <v>4.9804121881408293E-3</v>
      </c>
      <c r="G3411" s="21">
        <v>28720900</v>
      </c>
      <c r="H3411" s="21">
        <f>IF(ISNUMBER(E3411),MAX($E$2:E3411),"")</f>
        <v>542.07000732421875</v>
      </c>
      <c r="I3411" s="21">
        <f>IF(AND(ISNUMBER(E3411),ISNUMBER(H3411)),E3411/H3411-1,"")</f>
        <v>-0.94788496021123092</v>
      </c>
      <c r="L3411"/>
      <c r="M3411"/>
      <c r="N3411" s="2">
        <v>41355</v>
      </c>
      <c r="O3411" s="21">
        <v>154.85000610351563</v>
      </c>
      <c r="P3411" s="21">
        <v>155.60000610351563</v>
      </c>
      <c r="Q3411" s="21">
        <v>154.72999572753906</v>
      </c>
      <c r="R3411" s="21">
        <v>155.60000610351563</v>
      </c>
      <c r="S3411">
        <v>111163600</v>
      </c>
      <c r="T3411" s="16">
        <f>(SP500_Data[[#This Row],[Close]]-R3412)/R3412</f>
        <v>8.0332047697653751E-3</v>
      </c>
      <c r="U3411" s="21"/>
    </row>
    <row r="3412" spans="1:21" x14ac:dyDescent="0.25">
      <c r="A3412" s="2">
        <v>41354</v>
      </c>
      <c r="B3412" s="21">
        <v>28.110000610351559</v>
      </c>
      <c r="C3412" s="21">
        <v>28.360000610351559</v>
      </c>
      <c r="D3412" s="21">
        <v>28.049999237060547</v>
      </c>
      <c r="E3412" s="21">
        <v>28.110000610351559</v>
      </c>
      <c r="F3412" s="16">
        <f>(StockData[[#This Row],[Close]]-E3413)/E3413</f>
        <v>-7.4152219892516229E-3</v>
      </c>
      <c r="G3412" s="21">
        <v>34233200</v>
      </c>
      <c r="H3412" s="21">
        <f>IF(ISNUMBER(E3412),MAX($E$2:E3412),"")</f>
        <v>542.07000732421875</v>
      </c>
      <c r="I3412" s="21">
        <f>IF(AND(ISNUMBER(E3412),ISNUMBER(H3412)),E3412/H3412-1,"")</f>
        <v>-0.94814322830899844</v>
      </c>
      <c r="L3412"/>
      <c r="M3412"/>
      <c r="N3412" s="2">
        <v>41354</v>
      </c>
      <c r="O3412" s="21">
        <v>154.75999450683594</v>
      </c>
      <c r="P3412" s="21">
        <v>155.63999938964844</v>
      </c>
      <c r="Q3412" s="21">
        <v>154.10000610351563</v>
      </c>
      <c r="R3412" s="21">
        <v>154.36000061035156</v>
      </c>
      <c r="S3412">
        <v>128605000</v>
      </c>
      <c r="T3412" s="16">
        <f>(SP500_Data[[#This Row],[Close]]-R3413)/R3413</f>
        <v>-8.5426283653327849E-3</v>
      </c>
      <c r="U3412" s="21"/>
    </row>
    <row r="3413" spans="1:21" x14ac:dyDescent="0.25">
      <c r="A3413" s="2">
        <v>41353</v>
      </c>
      <c r="B3413" s="21">
        <v>28.340000152587891</v>
      </c>
      <c r="C3413" s="21">
        <v>28.489999771118164</v>
      </c>
      <c r="D3413" s="21">
        <v>28.180000305175781</v>
      </c>
      <c r="E3413" s="21">
        <v>28.319999694824219</v>
      </c>
      <c r="F3413" s="16">
        <f>(StockData[[#This Row],[Close]]-E3414)/E3414</f>
        <v>4.9680407428073737E-3</v>
      </c>
      <c r="G3413" s="21">
        <v>35447800</v>
      </c>
      <c r="H3413" s="21">
        <f>IF(ISNUMBER(E3413),MAX($E$2:E3413),"")</f>
        <v>542.07000732421875</v>
      </c>
      <c r="I3413" s="21">
        <f>IF(AND(ISNUMBER(E3413),ISNUMBER(H3413)),E3413/H3413-1,"")</f>
        <v>-0.94775582616234721</v>
      </c>
      <c r="L3413"/>
      <c r="M3413"/>
      <c r="N3413" s="2">
        <v>41353</v>
      </c>
      <c r="O3413" s="21">
        <v>155.52000427246094</v>
      </c>
      <c r="P3413" s="21">
        <v>155.94999694824219</v>
      </c>
      <c r="Q3413" s="21">
        <v>155.25999450683594</v>
      </c>
      <c r="R3413" s="21">
        <v>155.69000244140625</v>
      </c>
      <c r="S3413">
        <v>113759300</v>
      </c>
      <c r="T3413" s="16">
        <f>(SP500_Data[[#This Row],[Close]]-R3414)/R3414</f>
        <v>6.9853297121219883E-3</v>
      </c>
      <c r="U3413" s="21"/>
    </row>
    <row r="3414" spans="1:21" x14ac:dyDescent="0.25">
      <c r="A3414" s="2">
        <v>41352</v>
      </c>
      <c r="B3414" s="21">
        <v>28.120000839233398</v>
      </c>
      <c r="C3414" s="21">
        <v>28.219999313354492</v>
      </c>
      <c r="D3414" s="21">
        <v>28.030000686645508</v>
      </c>
      <c r="E3414" s="21">
        <v>28.180000305175781</v>
      </c>
      <c r="F3414" s="16">
        <f>(StockData[[#This Row],[Close]]-E3415)/E3415</f>
        <v>2.8469723352320614E-3</v>
      </c>
      <c r="G3414" s="21">
        <v>51901600</v>
      </c>
      <c r="H3414" s="21">
        <f>IF(ISNUMBER(E3414),MAX($E$2:E3414),"")</f>
        <v>542.07000732421875</v>
      </c>
      <c r="I3414" s="21">
        <f>IF(AND(ISNUMBER(E3414),ISNUMBER(H3414)),E3414/H3414-1,"")</f>
        <v>-0.94801409426011474</v>
      </c>
      <c r="L3414"/>
      <c r="M3414"/>
      <c r="N3414" s="2">
        <v>41352</v>
      </c>
      <c r="O3414" s="21">
        <v>155.30000305175781</v>
      </c>
      <c r="P3414" s="21">
        <v>155.50999450683594</v>
      </c>
      <c r="Q3414" s="21">
        <v>153.58999633789063</v>
      </c>
      <c r="R3414" s="21">
        <v>154.61000061035156</v>
      </c>
      <c r="S3414">
        <v>167567300</v>
      </c>
      <c r="T3414" s="16">
        <f>(SP500_Data[[#This Row],[Close]]-R3415)/R3415</f>
        <v>-2.3230341841377518E-3</v>
      </c>
      <c r="U3414" s="21"/>
    </row>
    <row r="3415" spans="1:21" x14ac:dyDescent="0.25">
      <c r="A3415" s="2">
        <v>41351</v>
      </c>
      <c r="B3415" s="21">
        <v>27.879999160766602</v>
      </c>
      <c r="C3415" s="21">
        <v>28.280000686645508</v>
      </c>
      <c r="D3415" s="21">
        <v>27.809999465942383</v>
      </c>
      <c r="E3415" s="21">
        <v>28.100000381469727</v>
      </c>
      <c r="F3415" s="16">
        <f>(StockData[[#This Row],[Close]]-E3416)/E3416</f>
        <v>2.1397811691638603E-3</v>
      </c>
      <c r="G3415" s="21">
        <v>44809400</v>
      </c>
      <c r="H3415" s="21">
        <f>IF(ISNUMBER(E3415),MAX($E$2:E3415),"")</f>
        <v>542.07000732421875</v>
      </c>
      <c r="I3415" s="21">
        <f>IF(AND(ISNUMBER(E3415),ISNUMBER(H3415)),E3415/H3415-1,"")</f>
        <v>-0.94816167653293026</v>
      </c>
      <c r="L3415"/>
      <c r="M3415"/>
      <c r="N3415" s="2">
        <v>41351</v>
      </c>
      <c r="O3415" s="21">
        <v>154.33999633789063</v>
      </c>
      <c r="P3415" s="21">
        <v>155.63999938964844</v>
      </c>
      <c r="Q3415" s="21">
        <v>154.19999694824219</v>
      </c>
      <c r="R3415" s="21">
        <v>154.97000122070313</v>
      </c>
      <c r="S3415">
        <v>126704300</v>
      </c>
      <c r="T3415" s="16">
        <f>(SP500_Data[[#This Row],[Close]]-R3416)/R3416</f>
        <v>-5.5188384794087626E-3</v>
      </c>
      <c r="U3415" s="21"/>
    </row>
    <row r="3416" spans="1:21" x14ac:dyDescent="0.25">
      <c r="A3416" s="2">
        <v>41348</v>
      </c>
      <c r="B3416" s="21">
        <v>28.030000686645508</v>
      </c>
      <c r="C3416" s="21">
        <v>28.159999847412109</v>
      </c>
      <c r="D3416" s="21">
        <v>27.979999542236328</v>
      </c>
      <c r="E3416" s="21">
        <v>28.040000915527344</v>
      </c>
      <c r="F3416" s="16">
        <f>(StockData[[#This Row],[Close]]-E3417)/E3417</f>
        <v>-3.553606122602926E-3</v>
      </c>
      <c r="G3416" s="21">
        <v>92710300</v>
      </c>
      <c r="H3416" s="21">
        <f>IF(ISNUMBER(E3416),MAX($E$2:E3416),"")</f>
        <v>542.07000732421875</v>
      </c>
      <c r="I3416" s="21">
        <f>IF(AND(ISNUMBER(E3416),ISNUMBER(H3416)),E3416/H3416-1,"")</f>
        <v>-0.94827236235788215</v>
      </c>
      <c r="L3416"/>
      <c r="M3416"/>
      <c r="N3416" s="2">
        <v>41348</v>
      </c>
      <c r="O3416" s="21">
        <v>155.85000610351563</v>
      </c>
      <c r="P3416" s="21">
        <v>156.03999328613281</v>
      </c>
      <c r="Q3416" s="21">
        <v>155.30999755859375</v>
      </c>
      <c r="R3416" s="21">
        <v>155.83000183105469</v>
      </c>
      <c r="S3416">
        <v>138601100</v>
      </c>
      <c r="T3416" s="16">
        <f>(SP500_Data[[#This Row],[Close]]-R3417)/R3417</f>
        <v>-5.7423206853711214E-3</v>
      </c>
      <c r="U3416" s="21"/>
    </row>
    <row r="3417" spans="1:21" x14ac:dyDescent="0.25">
      <c r="A3417" s="2">
        <v>41347</v>
      </c>
      <c r="B3417" s="21">
        <v>28</v>
      </c>
      <c r="C3417" s="21">
        <v>28.159999847412109</v>
      </c>
      <c r="D3417" s="21">
        <v>27.930000305175781</v>
      </c>
      <c r="E3417" s="21">
        <v>28.139999389648441</v>
      </c>
      <c r="F3417" s="16">
        <f>(StockData[[#This Row],[Close]]-E3418)/E3418</f>
        <v>7.8796315456062874E-3</v>
      </c>
      <c r="G3417" s="21">
        <v>55914800</v>
      </c>
      <c r="H3417" s="21">
        <f>IF(ISNUMBER(E3417),MAX($E$2:E3417),"")</f>
        <v>542.07000732421875</v>
      </c>
      <c r="I3417" s="21">
        <f>IF(AND(ISNUMBER(E3417),ISNUMBER(H3417)),E3417/H3417-1,"")</f>
        <v>-0.94808788715584191</v>
      </c>
      <c r="L3417"/>
      <c r="M3417"/>
      <c r="N3417" s="2">
        <v>41347</v>
      </c>
      <c r="O3417" s="21">
        <v>156.30999755859375</v>
      </c>
      <c r="P3417" s="21">
        <v>156.80000305175781</v>
      </c>
      <c r="Q3417" s="21">
        <v>155.91000366210938</v>
      </c>
      <c r="R3417" s="21">
        <v>156.72999572753906</v>
      </c>
      <c r="S3417">
        <v>126329900</v>
      </c>
      <c r="T3417" s="16">
        <f>(SP500_Data[[#This Row],[Close]]-R3418)/R3418</f>
        <v>5.3239375468211898E-3</v>
      </c>
      <c r="U3417" s="21"/>
    </row>
    <row r="3418" spans="1:21" x14ac:dyDescent="0.25">
      <c r="A3418" s="2">
        <v>41346</v>
      </c>
      <c r="B3418" s="21">
        <v>27.870000839233398</v>
      </c>
      <c r="C3418" s="21">
        <v>28.020000457763672</v>
      </c>
      <c r="D3418" s="21">
        <v>27.75</v>
      </c>
      <c r="E3418" s="21">
        <v>27.920000076293945</v>
      </c>
      <c r="F3418" s="16">
        <f>(StockData[[#This Row],[Close]]-E3419)/E3419</f>
        <v>3.5830272076347523E-4</v>
      </c>
      <c r="G3418" s="21">
        <v>29093400</v>
      </c>
      <c r="H3418" s="21">
        <f>IF(ISNUMBER(E3418),MAX($E$2:E3418),"")</f>
        <v>542.07000732421875</v>
      </c>
      <c r="I3418" s="21">
        <f>IF(AND(ISNUMBER(E3418),ISNUMBER(H3418)),E3418/H3418-1,"")</f>
        <v>-0.94849373752642496</v>
      </c>
      <c r="L3418"/>
      <c r="M3418"/>
      <c r="N3418" s="2">
        <v>41346</v>
      </c>
      <c r="O3418" s="21">
        <v>155.75999450683594</v>
      </c>
      <c r="P3418" s="21">
        <v>156.1199951171875</v>
      </c>
      <c r="Q3418" s="21">
        <v>155.22999572753906</v>
      </c>
      <c r="R3418" s="21">
        <v>155.89999389648438</v>
      </c>
      <c r="S3418">
        <v>92550900</v>
      </c>
      <c r="T3418" s="16">
        <f>(SP500_Data[[#This Row],[Close]]-R3419)/R3419</f>
        <v>1.413163097722512E-3</v>
      </c>
      <c r="U3418" s="21"/>
    </row>
    <row r="3419" spans="1:21" x14ac:dyDescent="0.25">
      <c r="A3419" s="2">
        <v>41345</v>
      </c>
      <c r="B3419" s="21">
        <v>27.840000152587891</v>
      </c>
      <c r="C3419" s="21">
        <v>27.950000762939453</v>
      </c>
      <c r="D3419" s="21">
        <v>27.639999389648441</v>
      </c>
      <c r="E3419" s="21">
        <v>27.909999847412109</v>
      </c>
      <c r="F3419" s="16">
        <f>(StockData[[#This Row],[Close]]-E3420)/E3420</f>
        <v>1.4351993891009573E-3</v>
      </c>
      <c r="G3419" s="21">
        <v>39255200</v>
      </c>
      <c r="H3419" s="21">
        <f>IF(ISNUMBER(E3419),MAX($E$2:E3419),"")</f>
        <v>542.07000732421875</v>
      </c>
      <c r="I3419" s="21">
        <f>IF(AND(ISNUMBER(E3419),ISNUMBER(H3419)),E3419/H3419-1,"")</f>
        <v>-0.94851218575035678</v>
      </c>
      <c r="L3419"/>
      <c r="M3419"/>
      <c r="N3419" s="2">
        <v>41345</v>
      </c>
      <c r="O3419" s="21">
        <v>155.91999816894531</v>
      </c>
      <c r="P3419" s="21">
        <v>156.10000610351563</v>
      </c>
      <c r="Q3419" s="21">
        <v>155.21000671386719</v>
      </c>
      <c r="R3419" s="21">
        <v>155.67999267578125</v>
      </c>
      <c r="S3419">
        <v>105755800</v>
      </c>
      <c r="T3419" s="16">
        <f>(SP500_Data[[#This Row],[Close]]-R3420)/R3420</f>
        <v>-2.2431975021079483E-3</v>
      </c>
      <c r="U3419" s="21"/>
    </row>
    <row r="3420" spans="1:21" x14ac:dyDescent="0.25">
      <c r="A3420" s="2">
        <v>41344</v>
      </c>
      <c r="B3420" s="21">
        <v>27.940000534057617</v>
      </c>
      <c r="C3420" s="21">
        <v>27.969999313354492</v>
      </c>
      <c r="D3420" s="21">
        <v>27.670000076293945</v>
      </c>
      <c r="E3420" s="21">
        <v>27.870000839233398</v>
      </c>
      <c r="F3420" s="16">
        <f>(StockData[[#This Row],[Close]]-E3421)/E3421</f>
        <v>-4.6428271702357703E-3</v>
      </c>
      <c r="G3420" s="21">
        <v>36627500</v>
      </c>
      <c r="H3420" s="21">
        <f>IF(ISNUMBER(E3420),MAX($E$2:E3420),"")</f>
        <v>542.07000732421875</v>
      </c>
      <c r="I3420" s="21">
        <f>IF(AND(ISNUMBER(E3420),ISNUMBER(H3420)),E3420/H3420-1,"")</f>
        <v>-0.94858597512744514</v>
      </c>
      <c r="L3420"/>
      <c r="M3420"/>
      <c r="N3420" s="2">
        <v>41344</v>
      </c>
      <c r="O3420" s="21">
        <v>155.32000732421875</v>
      </c>
      <c r="P3420" s="21">
        <v>156.03999328613281</v>
      </c>
      <c r="Q3420" s="21">
        <v>155.1300048828125</v>
      </c>
      <c r="R3420" s="21">
        <v>156.02999877929688</v>
      </c>
      <c r="S3420">
        <v>83746800</v>
      </c>
      <c r="T3420" s="16">
        <f>(SP500_Data[[#This Row],[Close]]-R3421)/R3421</f>
        <v>3.7956531692221671E-3</v>
      </c>
      <c r="U3420" s="21"/>
    </row>
    <row r="3421" spans="1:21" x14ac:dyDescent="0.25">
      <c r="A3421" s="2">
        <v>41341</v>
      </c>
      <c r="B3421" s="21">
        <v>28.25</v>
      </c>
      <c r="C3421" s="21">
        <v>28.329999923706055</v>
      </c>
      <c r="D3421" s="21">
        <v>27.959999084472656</v>
      </c>
      <c r="E3421" s="21">
        <v>28</v>
      </c>
      <c r="F3421" s="16">
        <f>(StockData[[#This Row],[Close]]-E3422)/E3422</f>
        <v>-4.9751027961976828E-3</v>
      </c>
      <c r="G3421" s="21">
        <v>37667800</v>
      </c>
      <c r="H3421" s="21">
        <f>IF(ISNUMBER(E3421),MAX($E$2:E3421),"")</f>
        <v>542.07000732421875</v>
      </c>
      <c r="I3421" s="21">
        <f>IF(AND(ISNUMBER(E3421),ISNUMBER(H3421)),E3421/H3421-1,"")</f>
        <v>-0.94834615525360944</v>
      </c>
      <c r="L3421"/>
      <c r="M3421"/>
      <c r="N3421" s="2">
        <v>41341</v>
      </c>
      <c r="O3421" s="21">
        <v>155.46000671386719</v>
      </c>
      <c r="P3421" s="21">
        <v>155.64999389648438</v>
      </c>
      <c r="Q3421" s="21">
        <v>154.66000366210938</v>
      </c>
      <c r="R3421" s="21">
        <v>155.44000244140625</v>
      </c>
      <c r="S3421">
        <v>123477800</v>
      </c>
      <c r="T3421" s="16">
        <f>(SP500_Data[[#This Row],[Close]]-R3422)/R3422</f>
        <v>4.2641405046816424E-3</v>
      </c>
      <c r="U3421" s="21"/>
    </row>
    <row r="3422" spans="1:21" x14ac:dyDescent="0.25">
      <c r="A3422" s="2">
        <v>41340</v>
      </c>
      <c r="B3422" s="21">
        <v>28.110000610351559</v>
      </c>
      <c r="C3422" s="21">
        <v>28.280000686645508</v>
      </c>
      <c r="D3422" s="21">
        <v>28.010000228881836</v>
      </c>
      <c r="E3422" s="21">
        <v>28.139999389648441</v>
      </c>
      <c r="F3422" s="16">
        <f>(StockData[[#This Row],[Close]]-E3423)/E3423</f>
        <v>1.7799657098237528E-3</v>
      </c>
      <c r="G3422" s="21">
        <v>29196700</v>
      </c>
      <c r="H3422" s="21">
        <f>IF(ISNUMBER(E3422),MAX($E$2:E3422),"")</f>
        <v>542.07000732421875</v>
      </c>
      <c r="I3422" s="21">
        <f>IF(AND(ISNUMBER(E3422),ISNUMBER(H3422)),E3422/H3422-1,"")</f>
        <v>-0.94808788715584191</v>
      </c>
      <c r="L3422"/>
      <c r="M3422"/>
      <c r="N3422" s="2">
        <v>41340</v>
      </c>
      <c r="O3422" s="21">
        <v>154.69999694824219</v>
      </c>
      <c r="P3422" s="21">
        <v>154.97999572753906</v>
      </c>
      <c r="Q3422" s="21">
        <v>154.52000427246094</v>
      </c>
      <c r="R3422" s="21">
        <v>154.77999877929688</v>
      </c>
      <c r="S3422">
        <v>86101400</v>
      </c>
      <c r="T3422" s="16">
        <f>(SP500_Data[[#This Row],[Close]]-R3423)/R3423</f>
        <v>1.8122898336367314E-3</v>
      </c>
      <c r="U3422" s="21"/>
    </row>
    <row r="3423" spans="1:21" x14ac:dyDescent="0.25">
      <c r="A3423" s="2">
        <v>41339</v>
      </c>
      <c r="B3423" s="21">
        <v>28.209999084472656</v>
      </c>
      <c r="C3423" s="21">
        <v>28.229999542236328</v>
      </c>
      <c r="D3423" s="21">
        <v>27.780000686645508</v>
      </c>
      <c r="E3423" s="21">
        <v>28.090000152587891</v>
      </c>
      <c r="F3423" s="16">
        <f>(StockData[[#This Row],[Close]]-E3424)/E3424</f>
        <v>-9.1710837877723144E-3</v>
      </c>
      <c r="G3423" s="21">
        <v>51448500</v>
      </c>
      <c r="H3423" s="21">
        <f>IF(ISNUMBER(E3423),MAX($E$2:E3423),"")</f>
        <v>542.07000732421875</v>
      </c>
      <c r="I3423" s="21">
        <f>IF(AND(ISNUMBER(E3423),ISNUMBER(H3423)),E3423/H3423-1,"")</f>
        <v>-0.94818012475686209</v>
      </c>
      <c r="L3423"/>
      <c r="M3423"/>
      <c r="N3423" s="2">
        <v>41339</v>
      </c>
      <c r="O3423" s="21">
        <v>154.83999633789063</v>
      </c>
      <c r="P3423" s="21">
        <v>154.91999816894531</v>
      </c>
      <c r="Q3423" s="21">
        <v>154.16000366210938</v>
      </c>
      <c r="R3423" s="21">
        <v>154.5</v>
      </c>
      <c r="S3423">
        <v>94469900</v>
      </c>
      <c r="T3423" s="16">
        <f>(SP500_Data[[#This Row],[Close]]-R3424)/R3424</f>
        <v>1.3611168773449054E-3</v>
      </c>
      <c r="U3423" s="21"/>
    </row>
    <row r="3424" spans="1:21" x14ac:dyDescent="0.25">
      <c r="A3424" s="2">
        <v>41338</v>
      </c>
      <c r="B3424" s="21">
        <v>28.290000915527344</v>
      </c>
      <c r="C3424" s="21">
        <v>28.540000915527344</v>
      </c>
      <c r="D3424" s="21">
        <v>28.159999847412109</v>
      </c>
      <c r="E3424" s="21">
        <v>28.350000381469727</v>
      </c>
      <c r="F3424" s="16">
        <f>(StockData[[#This Row],[Close]]-E3425)/E3425</f>
        <v>7.1048229360471758E-3</v>
      </c>
      <c r="G3424" s="21">
        <v>41432200</v>
      </c>
      <c r="H3424" s="21">
        <f>IF(ISNUMBER(E3424),MAX($E$2:E3424),"")</f>
        <v>542.07000732421875</v>
      </c>
      <c r="I3424" s="21">
        <f>IF(AND(ISNUMBER(E3424),ISNUMBER(H3424)),E3424/H3424-1,"")</f>
        <v>-0.94770048149055175</v>
      </c>
      <c r="L3424"/>
      <c r="M3424"/>
      <c r="N3424" s="2">
        <v>41338</v>
      </c>
      <c r="O3424" s="21">
        <v>153.66000366210938</v>
      </c>
      <c r="P3424" s="21">
        <v>154.69999694824219</v>
      </c>
      <c r="Q3424" s="21">
        <v>153.63999938964844</v>
      </c>
      <c r="R3424" s="21">
        <v>154.28999328613281</v>
      </c>
      <c r="S3424">
        <v>121431900</v>
      </c>
      <c r="T3424" s="16">
        <f>(SP500_Data[[#This Row],[Close]]-R3425)/R3425</f>
        <v>8.9589009520778026E-3</v>
      </c>
      <c r="U3424" s="21"/>
    </row>
    <row r="3425" spans="1:21" x14ac:dyDescent="0.25">
      <c r="A3425" s="2">
        <v>41337</v>
      </c>
      <c r="B3425" s="21">
        <v>27.850000381469727</v>
      </c>
      <c r="C3425" s="21">
        <v>28.149999618530273</v>
      </c>
      <c r="D3425" s="21">
        <v>27.700000762939453</v>
      </c>
      <c r="E3425" s="21">
        <v>28.149999618530273</v>
      </c>
      <c r="F3425" s="16">
        <f>(StockData[[#This Row],[Close]]-E3426)/E3426</f>
        <v>7.1555939224162935E-3</v>
      </c>
      <c r="G3425" s="21">
        <v>38157500</v>
      </c>
      <c r="H3425" s="21">
        <f>IF(ISNUMBER(E3425),MAX($E$2:E3425),"")</f>
        <v>542.07000732421875</v>
      </c>
      <c r="I3425" s="21">
        <f>IF(AND(ISNUMBER(E3425),ISNUMBER(H3425)),E3425/H3425-1,"")</f>
        <v>-0.94806943893191009</v>
      </c>
      <c r="L3425"/>
      <c r="M3425"/>
      <c r="N3425" s="2">
        <v>41337</v>
      </c>
      <c r="O3425" s="21">
        <v>151.75999450683594</v>
      </c>
      <c r="P3425" s="21">
        <v>152.91999816894531</v>
      </c>
      <c r="Q3425" s="21">
        <v>151.52000427246094</v>
      </c>
      <c r="R3425" s="21">
        <v>152.91999816894531</v>
      </c>
      <c r="S3425">
        <v>99010200</v>
      </c>
      <c r="T3425" s="16">
        <f>(SP500_Data[[#This Row],[Close]]-R3426)/R3426</f>
        <v>5.3250776105685394E-3</v>
      </c>
      <c r="U3425" s="21"/>
    </row>
    <row r="3426" spans="1:21" x14ac:dyDescent="0.25">
      <c r="A3426" s="2">
        <v>41334</v>
      </c>
      <c r="B3426" s="21">
        <v>27.719999313354492</v>
      </c>
      <c r="C3426" s="21">
        <v>27.979999542236328</v>
      </c>
      <c r="D3426" s="21">
        <v>27.520000457763672</v>
      </c>
      <c r="E3426" s="21">
        <v>27.950000762939453</v>
      </c>
      <c r="F3426" s="16">
        <f>(StockData[[#This Row],[Close]]-E3427)/E3427</f>
        <v>5.3957384890477708E-3</v>
      </c>
      <c r="G3426" s="21">
        <v>34849700</v>
      </c>
      <c r="H3426" s="21">
        <f>IF(ISNUMBER(E3426),MAX($E$2:E3426),"")</f>
        <v>542.07000732421875</v>
      </c>
      <c r="I3426" s="21">
        <f>IF(AND(ISNUMBER(E3426),ISNUMBER(H3426)),E3426/H3426-1,"")</f>
        <v>-0.9484383928546295</v>
      </c>
      <c r="L3426"/>
      <c r="M3426"/>
      <c r="N3426" s="2">
        <v>41334</v>
      </c>
      <c r="O3426" s="21">
        <v>151.08999633789063</v>
      </c>
      <c r="P3426" s="21">
        <v>152.33999633789063</v>
      </c>
      <c r="Q3426" s="21">
        <v>150.41000366210938</v>
      </c>
      <c r="R3426" s="21">
        <v>152.11000061035156</v>
      </c>
      <c r="S3426">
        <v>170634800</v>
      </c>
      <c r="T3426" s="16">
        <f>(SP500_Data[[#This Row],[Close]]-R3427)/R3427</f>
        <v>3.2979354791049399E-3</v>
      </c>
      <c r="U3426" s="21"/>
    </row>
    <row r="3427" spans="1:21" x14ac:dyDescent="0.25">
      <c r="A3427" s="2">
        <v>41333</v>
      </c>
      <c r="B3427" s="21">
        <v>27.879999160766602</v>
      </c>
      <c r="C3427" s="21">
        <v>27.969999313354492</v>
      </c>
      <c r="D3427" s="21">
        <v>27.739999771118164</v>
      </c>
      <c r="E3427" s="21">
        <v>27.799999237060547</v>
      </c>
      <c r="F3427" s="16">
        <f>(StockData[[#This Row],[Close]]-E3428)/E3428</f>
        <v>-3.5959112095930652E-4</v>
      </c>
      <c r="G3427" s="21">
        <v>35840200</v>
      </c>
      <c r="H3427" s="21">
        <f>IF(ISNUMBER(E3427),MAX($E$2:E3427),"")</f>
        <v>542.07000732421875</v>
      </c>
      <c r="I3427" s="21">
        <f>IF(AND(ISNUMBER(E3427),ISNUMBER(H3427)),E3427/H3427-1,"")</f>
        <v>-0.94871511269496778</v>
      </c>
      <c r="L3427"/>
      <c r="M3427"/>
      <c r="N3427" s="2">
        <v>41333</v>
      </c>
      <c r="O3427" s="21">
        <v>151.89999389648438</v>
      </c>
      <c r="P3427" s="21">
        <v>152.8699951171875</v>
      </c>
      <c r="Q3427" s="21">
        <v>151.41000366210938</v>
      </c>
      <c r="R3427" s="21">
        <v>151.61000061035156</v>
      </c>
      <c r="S3427">
        <v>126866000</v>
      </c>
      <c r="T3427" s="16">
        <f>(SP500_Data[[#This Row],[Close]]-R3428)/R3428</f>
        <v>-1.9748735733369064E-3</v>
      </c>
      <c r="U3427" s="21"/>
    </row>
    <row r="3428" spans="1:21" x14ac:dyDescent="0.25">
      <c r="A3428" s="2">
        <v>41332</v>
      </c>
      <c r="B3428" s="21">
        <v>27.420000076293945</v>
      </c>
      <c r="C3428" s="21">
        <v>28</v>
      </c>
      <c r="D3428" s="21">
        <v>27.329999923706055</v>
      </c>
      <c r="E3428" s="21">
        <v>27.809999465942383</v>
      </c>
      <c r="F3428" s="16">
        <f>(StockData[[#This Row],[Close]]-E3429)/E3429</f>
        <v>1.60759449476622E-2</v>
      </c>
      <c r="G3428" s="21">
        <v>36394700</v>
      </c>
      <c r="H3428" s="21">
        <f>IF(ISNUMBER(E3428),MAX($E$2:E3428),"")</f>
        <v>542.07000732421875</v>
      </c>
      <c r="I3428" s="21">
        <f>IF(AND(ISNUMBER(E3428),ISNUMBER(H3428)),E3428/H3428-1,"")</f>
        <v>-0.94869666447103596</v>
      </c>
      <c r="L3428"/>
      <c r="M3428"/>
      <c r="N3428" s="2">
        <v>41332</v>
      </c>
      <c r="O3428" s="21">
        <v>149.88999938964844</v>
      </c>
      <c r="P3428" s="21">
        <v>152.33000183105469</v>
      </c>
      <c r="Q3428" s="21">
        <v>149.75999450683594</v>
      </c>
      <c r="R3428" s="21">
        <v>151.91000366210938</v>
      </c>
      <c r="S3428">
        <v>150781900</v>
      </c>
      <c r="T3428" s="16">
        <f>(SP500_Data[[#This Row],[Close]]-R3429)/R3429</f>
        <v>1.2598315796711274E-2</v>
      </c>
      <c r="U3428" s="21"/>
    </row>
    <row r="3429" spans="1:21" x14ac:dyDescent="0.25">
      <c r="A3429" s="2">
        <v>41331</v>
      </c>
      <c r="B3429" s="21">
        <v>27.379999160766602</v>
      </c>
      <c r="C3429" s="21">
        <v>27.600000381469727</v>
      </c>
      <c r="D3429" s="21">
        <v>27.340000152587891</v>
      </c>
      <c r="E3429" s="21">
        <v>27.370000839233398</v>
      </c>
      <c r="F3429" s="16">
        <f>(StockData[[#This Row],[Close]]-E3430)/E3430</f>
        <v>0</v>
      </c>
      <c r="G3429" s="21">
        <v>49923300</v>
      </c>
      <c r="H3429" s="21">
        <f>IF(ISNUMBER(E3429),MAX($E$2:E3429),"")</f>
        <v>542.07000732421875</v>
      </c>
      <c r="I3429" s="21">
        <f>IF(AND(ISNUMBER(E3429),ISNUMBER(H3429)),E3429/H3429-1,"")</f>
        <v>-0.94950836521220205</v>
      </c>
      <c r="L3429"/>
      <c r="M3429"/>
      <c r="N3429" s="2">
        <v>41331</v>
      </c>
      <c r="O3429" s="21">
        <v>149.72000122070313</v>
      </c>
      <c r="P3429" s="21">
        <v>150.19999694824219</v>
      </c>
      <c r="Q3429" s="21">
        <v>148.72999572753906</v>
      </c>
      <c r="R3429" s="21">
        <v>150.02000427246094</v>
      </c>
      <c r="S3429">
        <v>186596200</v>
      </c>
      <c r="T3429" s="16">
        <f>(SP500_Data[[#This Row],[Close]]-R3430)/R3430</f>
        <v>6.8456662581270972E-3</v>
      </c>
      <c r="U3429" s="21"/>
    </row>
    <row r="3430" spans="1:21" x14ac:dyDescent="0.25">
      <c r="A3430" s="2">
        <v>41330</v>
      </c>
      <c r="B3430" s="21">
        <v>27.969999313354492</v>
      </c>
      <c r="C3430" s="21">
        <v>28.049999237060547</v>
      </c>
      <c r="D3430" s="21">
        <v>27.370000839233398</v>
      </c>
      <c r="E3430" s="21">
        <v>27.370000839233398</v>
      </c>
      <c r="F3430" s="16">
        <f>(StockData[[#This Row],[Close]]-E3431)/E3431</f>
        <v>-1.404896925190503E-2</v>
      </c>
      <c r="G3430" s="21">
        <v>48011800</v>
      </c>
      <c r="H3430" s="21">
        <f>IF(ISNUMBER(E3430),MAX($E$2:E3430),"")</f>
        <v>542.07000732421875</v>
      </c>
      <c r="I3430" s="21">
        <f>IF(AND(ISNUMBER(E3430),ISNUMBER(H3430)),E3430/H3430-1,"")</f>
        <v>-0.94950836521220205</v>
      </c>
      <c r="L3430"/>
      <c r="M3430"/>
      <c r="N3430" s="2">
        <v>41330</v>
      </c>
      <c r="O3430" s="21">
        <v>152.6300048828125</v>
      </c>
      <c r="P3430" s="21">
        <v>152.86000061035156</v>
      </c>
      <c r="Q3430" s="21">
        <v>149</v>
      </c>
      <c r="R3430" s="21">
        <v>149</v>
      </c>
      <c r="S3430">
        <v>245824800</v>
      </c>
      <c r="T3430" s="16">
        <f>(SP500_Data[[#This Row],[Close]]-R3431)/R3431</f>
        <v>-1.9026923439736321E-2</v>
      </c>
      <c r="U3430" s="21"/>
    </row>
    <row r="3431" spans="1:21" x14ac:dyDescent="0.25">
      <c r="A3431" s="2">
        <v>41327</v>
      </c>
      <c r="B3431" s="21">
        <v>27.680000305175781</v>
      </c>
      <c r="C3431" s="21">
        <v>27.760000228881836</v>
      </c>
      <c r="D3431" s="21">
        <v>27.479999542236328</v>
      </c>
      <c r="E3431" s="21">
        <v>27.760000228881836</v>
      </c>
      <c r="F3431" s="16">
        <f>(StockData[[#This Row],[Close]]-E3432)/E3432</f>
        <v>9.8217700986430213E-3</v>
      </c>
      <c r="G3431" s="21">
        <v>31425900</v>
      </c>
      <c r="H3431" s="21">
        <f>IF(ISNUMBER(E3431),MAX($E$2:E3431),"")</f>
        <v>542.07000732421875</v>
      </c>
      <c r="I3431" s="21">
        <f>IF(AND(ISNUMBER(E3431),ISNUMBER(H3431)),E3431/H3431-1,"")</f>
        <v>-0.94878890207205613</v>
      </c>
      <c r="L3431"/>
      <c r="M3431"/>
      <c r="N3431" s="2">
        <v>41327</v>
      </c>
      <c r="O3431" s="21">
        <v>151.14999389648438</v>
      </c>
      <c r="P3431" s="21">
        <v>151.88999938964844</v>
      </c>
      <c r="Q3431" s="21">
        <v>150.49000549316406</v>
      </c>
      <c r="R3431" s="21">
        <v>151.88999938964844</v>
      </c>
      <c r="S3431">
        <v>106356600</v>
      </c>
      <c r="T3431" s="16">
        <f>(SP500_Data[[#This Row],[Close]]-R3432)/R3432</f>
        <v>9.7726448517309675E-3</v>
      </c>
      <c r="U3431" s="21"/>
    </row>
    <row r="3432" spans="1:21" x14ac:dyDescent="0.25">
      <c r="A3432" s="2">
        <v>41326</v>
      </c>
      <c r="B3432" s="21">
        <v>27.739999771118164</v>
      </c>
      <c r="C3432" s="21">
        <v>27.739999771118164</v>
      </c>
      <c r="D3432" s="21">
        <v>27.229999542236328</v>
      </c>
      <c r="E3432" s="21">
        <v>27.489999771118164</v>
      </c>
      <c r="F3432" s="16">
        <f>(StockData[[#This Row],[Close]]-E3433)/E3433</f>
        <v>-1.3634770601811249E-2</v>
      </c>
      <c r="G3432" s="21">
        <v>49078500</v>
      </c>
      <c r="H3432" s="21">
        <f>IF(ISNUMBER(E3432),MAX($E$2:E3432),"")</f>
        <v>542.07000732421875</v>
      </c>
      <c r="I3432" s="21">
        <f>IF(AND(ISNUMBER(E3432),ISNUMBER(H3432)),E3432/H3432-1,"")</f>
        <v>-0.94928699356229818</v>
      </c>
      <c r="L3432"/>
      <c r="M3432"/>
      <c r="N3432" s="2">
        <v>41326</v>
      </c>
      <c r="O3432" s="21">
        <v>150.96000671386719</v>
      </c>
      <c r="P3432" s="21">
        <v>151.41999816894531</v>
      </c>
      <c r="Q3432" s="21">
        <v>149.94000244140625</v>
      </c>
      <c r="R3432" s="21">
        <v>150.41999816894531</v>
      </c>
      <c r="S3432">
        <v>183257000</v>
      </c>
      <c r="T3432" s="16">
        <f>(SP500_Data[[#This Row],[Close]]-R3433)/R3433</f>
        <v>-6.0790154037751541E-3</v>
      </c>
      <c r="U3432" s="21"/>
    </row>
    <row r="3433" spans="1:21" x14ac:dyDescent="0.25">
      <c r="A3433" s="2">
        <v>41325</v>
      </c>
      <c r="B3433" s="21">
        <v>28.129999160766602</v>
      </c>
      <c r="C3433" s="21">
        <v>28.200000762939453</v>
      </c>
      <c r="D3433" s="21">
        <v>27.829999923706055</v>
      </c>
      <c r="E3433" s="21">
        <v>27.870000839233398</v>
      </c>
      <c r="F3433" s="16">
        <f>(StockData[[#This Row],[Close]]-E3434)/E3434</f>
        <v>-6.4170553555427147E-3</v>
      </c>
      <c r="G3433" s="21">
        <v>44110200</v>
      </c>
      <c r="H3433" s="21">
        <f>IF(ISNUMBER(E3433),MAX($E$2:E3433),"")</f>
        <v>542.07000732421875</v>
      </c>
      <c r="I3433" s="21">
        <f>IF(AND(ISNUMBER(E3433),ISNUMBER(H3433)),E3433/H3433-1,"")</f>
        <v>-0.94858597512744514</v>
      </c>
      <c r="L3433"/>
      <c r="M3433"/>
      <c r="N3433" s="2">
        <v>41325</v>
      </c>
      <c r="O3433" s="21">
        <v>153.13999938964844</v>
      </c>
      <c r="P3433" s="21">
        <v>153.19000244140625</v>
      </c>
      <c r="Q3433" s="21">
        <v>151.25999450683594</v>
      </c>
      <c r="R3433" s="21">
        <v>151.33999633789063</v>
      </c>
      <c r="S3433">
        <v>160574800</v>
      </c>
      <c r="T3433" s="16">
        <f>(SP500_Data[[#This Row],[Close]]-R3434)/R3434</f>
        <v>-1.2463319165477162E-2</v>
      </c>
      <c r="U3433" s="21"/>
    </row>
    <row r="3434" spans="1:21" x14ac:dyDescent="0.25">
      <c r="A3434" s="2">
        <v>41324</v>
      </c>
      <c r="B3434" s="21">
        <v>27.879999160766602</v>
      </c>
      <c r="C3434" s="21">
        <v>28.090000152587891</v>
      </c>
      <c r="D3434" s="21">
        <v>27.799999237060547</v>
      </c>
      <c r="E3434" s="21">
        <v>28.049999237060547</v>
      </c>
      <c r="F3434" s="16">
        <f>(StockData[[#This Row],[Close]]-E3435)/E3435</f>
        <v>1.4280259854288371E-3</v>
      </c>
      <c r="G3434" s="21">
        <v>38781400</v>
      </c>
      <c r="H3434" s="21">
        <f>IF(ISNUMBER(E3434),MAX($E$2:E3434),"")</f>
        <v>542.07000732421875</v>
      </c>
      <c r="I3434" s="21">
        <f>IF(AND(ISNUMBER(E3434),ISNUMBER(H3434)),E3434/H3434-1,"")</f>
        <v>-0.94825391765258926</v>
      </c>
      <c r="L3434"/>
      <c r="M3434"/>
      <c r="N3434" s="2">
        <v>41324</v>
      </c>
      <c r="O3434" s="21">
        <v>152.3699951171875</v>
      </c>
      <c r="P3434" s="21">
        <v>153.27999877929688</v>
      </c>
      <c r="Q3434" s="21">
        <v>152.16000366210938</v>
      </c>
      <c r="R3434" s="21">
        <v>153.25</v>
      </c>
      <c r="S3434">
        <v>95105400</v>
      </c>
      <c r="T3434" s="16">
        <f>(SP500_Data[[#This Row],[Close]]-R3435)/R3435</f>
        <v>7.4945722508323823E-3</v>
      </c>
      <c r="U3434" s="21"/>
    </row>
    <row r="3435" spans="1:21" x14ac:dyDescent="0.25">
      <c r="A3435" s="2">
        <v>41320</v>
      </c>
      <c r="B3435" s="21">
        <v>28.040000915527344</v>
      </c>
      <c r="C3435" s="21">
        <v>28.159999847412109</v>
      </c>
      <c r="D3435" s="21">
        <v>27.879999160766602</v>
      </c>
      <c r="E3435" s="21">
        <v>28.010000228881836</v>
      </c>
      <c r="F3435" s="16">
        <f>(StockData[[#This Row],[Close]]-E3436)/E3436</f>
        <v>-1.0699245957903919E-3</v>
      </c>
      <c r="G3435" s="21">
        <v>49650900</v>
      </c>
      <c r="H3435" s="21">
        <f>IF(ISNUMBER(E3435),MAX($E$2:E3435),"")</f>
        <v>542.07000732421875</v>
      </c>
      <c r="I3435" s="21">
        <f>IF(AND(ISNUMBER(E3435),ISNUMBER(H3435)),E3435/H3435-1,"")</f>
        <v>-0.94832770702967761</v>
      </c>
      <c r="L3435"/>
      <c r="M3435"/>
      <c r="N3435" s="2">
        <v>41320</v>
      </c>
      <c r="O3435" s="21">
        <v>152.42999267578125</v>
      </c>
      <c r="P3435" s="21">
        <v>152.58999633789063</v>
      </c>
      <c r="Q3435" s="21">
        <v>151.55000305175781</v>
      </c>
      <c r="R3435" s="21">
        <v>152.11000061035156</v>
      </c>
      <c r="S3435">
        <v>215226500</v>
      </c>
      <c r="T3435" s="16">
        <f>(SP500_Data[[#This Row],[Close]]-R3436)/R3436</f>
        <v>-1.1819074378909946E-3</v>
      </c>
      <c r="U3435" s="21"/>
    </row>
    <row r="3436" spans="1:21" x14ac:dyDescent="0.25">
      <c r="A3436" s="2">
        <v>41319</v>
      </c>
      <c r="B3436" s="21">
        <v>27.920000076293945</v>
      </c>
      <c r="C3436" s="21">
        <v>28.059999465942383</v>
      </c>
      <c r="D3436" s="21">
        <v>27.870000839233398</v>
      </c>
      <c r="E3436" s="21">
        <v>28.040000915527344</v>
      </c>
      <c r="F3436" s="16">
        <f>(StockData[[#This Row],[Close]]-E3437)/E3437</f>
        <v>3.5676877049098339E-4</v>
      </c>
      <c r="G3436" s="21">
        <v>32663200</v>
      </c>
      <c r="H3436" s="21">
        <f>IF(ISNUMBER(E3436),MAX($E$2:E3436),"")</f>
        <v>542.07000732421875</v>
      </c>
      <c r="I3436" s="21">
        <f>IF(AND(ISNUMBER(E3436),ISNUMBER(H3436)),E3436/H3436-1,"")</f>
        <v>-0.94827236235788215</v>
      </c>
      <c r="L3436"/>
      <c r="M3436"/>
      <c r="N3436" s="2">
        <v>41319</v>
      </c>
      <c r="O3436" s="21">
        <v>151.69000244140625</v>
      </c>
      <c r="P3436" s="21">
        <v>152.47000122070313</v>
      </c>
      <c r="Q3436" s="21">
        <v>151.52000427246094</v>
      </c>
      <c r="R3436" s="21">
        <v>152.28999328613281</v>
      </c>
      <c r="S3436">
        <v>80834300</v>
      </c>
      <c r="T3436" s="16">
        <f>(SP500_Data[[#This Row],[Close]]-R3437)/R3437</f>
        <v>9.2014061954998451E-4</v>
      </c>
      <c r="U3436" s="21"/>
    </row>
    <row r="3437" spans="1:21" x14ac:dyDescent="0.25">
      <c r="A3437" s="2">
        <v>41318</v>
      </c>
      <c r="B3437" s="21">
        <v>27.930000305175781</v>
      </c>
      <c r="C3437" s="21">
        <v>28.110000610351559</v>
      </c>
      <c r="D3437" s="21">
        <v>27.879999160766602</v>
      </c>
      <c r="E3437" s="21">
        <v>28.030000686645508</v>
      </c>
      <c r="F3437" s="16">
        <f>(StockData[[#This Row],[Close]]-E3438)/E3438</f>
        <v>5.3802557530199628E-3</v>
      </c>
      <c r="G3437" s="21">
        <v>41715600</v>
      </c>
      <c r="H3437" s="21">
        <f>IF(ISNUMBER(E3437),MAX($E$2:E3437),"")</f>
        <v>542.07000732421875</v>
      </c>
      <c r="I3437" s="21">
        <f>IF(AND(ISNUMBER(E3437),ISNUMBER(H3437)),E3437/H3437-1,"")</f>
        <v>-0.94829081058181397</v>
      </c>
      <c r="L3437"/>
      <c r="M3437"/>
      <c r="N3437" s="2">
        <v>41318</v>
      </c>
      <c r="O3437" s="21">
        <v>152.33000183105469</v>
      </c>
      <c r="P3437" s="21">
        <v>152.61000061035156</v>
      </c>
      <c r="Q3437" s="21">
        <v>151.72000122070313</v>
      </c>
      <c r="R3437" s="21">
        <v>152.14999389648438</v>
      </c>
      <c r="S3437">
        <v>82322600</v>
      </c>
      <c r="T3437" s="16">
        <f>(SP500_Data[[#This Row],[Close]]-R3438)/R3438</f>
        <v>8.5508236001928376E-4</v>
      </c>
      <c r="U3437" s="21"/>
    </row>
    <row r="3438" spans="1:21" x14ac:dyDescent="0.25">
      <c r="A3438" s="2">
        <v>41317</v>
      </c>
      <c r="B3438" s="21">
        <v>27.879999160766602</v>
      </c>
      <c r="C3438" s="21">
        <v>28</v>
      </c>
      <c r="D3438" s="21">
        <v>27.75</v>
      </c>
      <c r="E3438" s="21">
        <v>27.879999160766602</v>
      </c>
      <c r="F3438" s="16">
        <f>(StockData[[#This Row],[Close]]-E3439)/E3439</f>
        <v>7.1782304296188809E-4</v>
      </c>
      <c r="G3438" s="21">
        <v>35990900</v>
      </c>
      <c r="H3438" s="21">
        <f>IF(ISNUMBER(E3438),MAX($E$2:E3438),"")</f>
        <v>542.07000732421875</v>
      </c>
      <c r="I3438" s="21">
        <f>IF(AND(ISNUMBER(E3438),ISNUMBER(H3438)),E3438/H3438-1,"")</f>
        <v>-0.94856753042215225</v>
      </c>
      <c r="L3438"/>
      <c r="M3438"/>
      <c r="N3438" s="2">
        <v>41317</v>
      </c>
      <c r="O3438" s="21">
        <v>151.77999877929688</v>
      </c>
      <c r="P3438" s="21">
        <v>152.30000305175781</v>
      </c>
      <c r="Q3438" s="21">
        <v>151.61000061035156</v>
      </c>
      <c r="R3438" s="21">
        <v>152.02000427246094</v>
      </c>
      <c r="S3438">
        <v>65392700</v>
      </c>
      <c r="T3438" s="16">
        <f>(SP500_Data[[#This Row],[Close]]-R3439)/R3439</f>
        <v>1.6472293138451413E-3</v>
      </c>
      <c r="U3438" s="21"/>
    </row>
    <row r="3439" spans="1:21" x14ac:dyDescent="0.25">
      <c r="A3439" s="2">
        <v>41316</v>
      </c>
      <c r="B3439" s="21">
        <v>27.649999618530273</v>
      </c>
      <c r="C3439" s="21">
        <v>27.920000076293945</v>
      </c>
      <c r="D3439" s="21">
        <v>27.5</v>
      </c>
      <c r="E3439" s="21">
        <v>27.860000610351559</v>
      </c>
      <c r="F3439" s="16">
        <f>(StockData[[#This Row],[Close]]-E3440)/E3440</f>
        <v>1.1252318761373866E-2</v>
      </c>
      <c r="G3439" s="21">
        <v>32247700</v>
      </c>
      <c r="H3439" s="21">
        <f>IF(ISNUMBER(E3439),MAX($E$2:E3439),"")</f>
        <v>542.07000732421875</v>
      </c>
      <c r="I3439" s="21">
        <f>IF(AND(ISNUMBER(E3439),ISNUMBER(H3439)),E3439/H3439-1,"")</f>
        <v>-0.94860442335137696</v>
      </c>
      <c r="L3439"/>
      <c r="M3439"/>
      <c r="N3439" s="2">
        <v>41316</v>
      </c>
      <c r="O3439" s="21">
        <v>151.74000549316406</v>
      </c>
      <c r="P3439" s="21">
        <v>151.89999389648438</v>
      </c>
      <c r="Q3439" s="21">
        <v>151.38999938964844</v>
      </c>
      <c r="R3439" s="21">
        <v>151.77000427246094</v>
      </c>
      <c r="S3439">
        <v>73775000</v>
      </c>
      <c r="T3439" s="16">
        <f>(SP500_Data[[#This Row],[Close]]-R3440)/R3440</f>
        <v>-1.976204130025386E-4</v>
      </c>
      <c r="U3439" s="21"/>
    </row>
    <row r="3440" spans="1:21" x14ac:dyDescent="0.25">
      <c r="A3440" s="2">
        <v>41313</v>
      </c>
      <c r="B3440" s="21">
        <v>27.350000381469727</v>
      </c>
      <c r="C3440" s="21">
        <v>27.709999084472656</v>
      </c>
      <c r="D3440" s="21">
        <v>27.309999465942383</v>
      </c>
      <c r="E3440" s="21">
        <v>27.549999237060547</v>
      </c>
      <c r="F3440" s="16">
        <f>(StockData[[#This Row],[Close]]-E3441)/E3441</f>
        <v>9.8973073174155966E-3</v>
      </c>
      <c r="G3440" s="21">
        <v>33318500</v>
      </c>
      <c r="H3440" s="21">
        <f>IF(ISNUMBER(E3440),MAX($E$2:E3440),"")</f>
        <v>542.07000732421875</v>
      </c>
      <c r="I3440" s="21">
        <f>IF(AND(ISNUMBER(E3440),ISNUMBER(H3440)),E3440/H3440-1,"")</f>
        <v>-0.94917630773734629</v>
      </c>
      <c r="L3440"/>
      <c r="M3440"/>
      <c r="N3440" s="2">
        <v>41313</v>
      </c>
      <c r="O3440" s="21">
        <v>151.22000122070313</v>
      </c>
      <c r="P3440" s="21">
        <v>151.88999938964844</v>
      </c>
      <c r="Q3440" s="21">
        <v>151.22000122070313</v>
      </c>
      <c r="R3440" s="21">
        <v>151.80000305175781</v>
      </c>
      <c r="S3440">
        <v>103133700</v>
      </c>
      <c r="T3440" s="16">
        <f>(SP500_Data[[#This Row],[Close]]-R3441)/R3441</f>
        <v>5.5643634110507951E-3</v>
      </c>
      <c r="U3440" s="21"/>
    </row>
    <row r="3441" spans="1:21" x14ac:dyDescent="0.25">
      <c r="A3441" s="2">
        <v>41312</v>
      </c>
      <c r="B3441" s="21">
        <v>27.350000381469727</v>
      </c>
      <c r="C3441" s="21">
        <v>27.389999389648441</v>
      </c>
      <c r="D3441" s="21">
        <v>27.100000381469727</v>
      </c>
      <c r="E3441" s="21">
        <v>27.280000686645508</v>
      </c>
      <c r="F3441" s="16">
        <f>(StockData[[#This Row],[Close]]-E3442)/E3442</f>
        <v>-2.1945671399970167E-3</v>
      </c>
      <c r="G3441" s="21">
        <v>38028300</v>
      </c>
      <c r="H3441" s="21">
        <f>IF(ISNUMBER(E3441),MAX($E$2:E3441),"")</f>
        <v>542.07000732421875</v>
      </c>
      <c r="I3441" s="21">
        <f>IF(AND(ISNUMBER(E3441),ISNUMBER(H3441)),E3441/H3441-1,"")</f>
        <v>-0.9496743957089494</v>
      </c>
      <c r="L3441"/>
      <c r="M3441"/>
      <c r="N3441" s="2">
        <v>41312</v>
      </c>
      <c r="O3441" s="21">
        <v>151.21000671386719</v>
      </c>
      <c r="P3441" s="21">
        <v>151.35000610351563</v>
      </c>
      <c r="Q3441" s="21">
        <v>149.86000061035156</v>
      </c>
      <c r="R3441" s="21">
        <v>150.96000671386719</v>
      </c>
      <c r="S3441">
        <v>162490000</v>
      </c>
      <c r="T3441" s="16">
        <f>(SP500_Data[[#This Row],[Close]]-R3442)/R3442</f>
        <v>-1.3230811285850734E-3</v>
      </c>
      <c r="U3441" s="21"/>
    </row>
    <row r="3442" spans="1:21" x14ac:dyDescent="0.25">
      <c r="A3442" s="2">
        <v>41311</v>
      </c>
      <c r="B3442" s="21">
        <v>27.379999160766602</v>
      </c>
      <c r="C3442" s="21">
        <v>27.540000915527344</v>
      </c>
      <c r="D3442" s="21">
        <v>27.25</v>
      </c>
      <c r="E3442" s="21">
        <v>27.340000152587891</v>
      </c>
      <c r="F3442" s="16">
        <f>(StockData[[#This Row],[Close]]-E3443)/E3443</f>
        <v>-5.8181762695312502E-3</v>
      </c>
      <c r="G3442" s="21">
        <v>41889600</v>
      </c>
      <c r="H3442" s="21">
        <f>IF(ISNUMBER(E3442),MAX($E$2:E3442),"")</f>
        <v>542.07000732421875</v>
      </c>
      <c r="I3442" s="21">
        <f>IF(AND(ISNUMBER(E3442),ISNUMBER(H3442)),E3442/H3442-1,"")</f>
        <v>-0.94956370988399752</v>
      </c>
      <c r="L3442"/>
      <c r="M3442"/>
      <c r="N3442" s="2">
        <v>41311</v>
      </c>
      <c r="O3442" s="21">
        <v>150.52000427246094</v>
      </c>
      <c r="P3442" s="21">
        <v>151.25999450683594</v>
      </c>
      <c r="Q3442" s="21">
        <v>150.41000366210938</v>
      </c>
      <c r="R3442" s="21">
        <v>151.16000366210938</v>
      </c>
      <c r="S3442">
        <v>138762800</v>
      </c>
      <c r="T3442" s="16">
        <f>(SP500_Data[[#This Row],[Close]]-R3443)/R3443</f>
        <v>7.2823970956074988E-4</v>
      </c>
      <c r="U3442" s="21"/>
    </row>
    <row r="3443" spans="1:21" x14ac:dyDescent="0.25">
      <c r="A3443" s="2">
        <v>41310</v>
      </c>
      <c r="B3443" s="21">
        <v>27.620000839233398</v>
      </c>
      <c r="C3443" s="21">
        <v>27.659999847412109</v>
      </c>
      <c r="D3443" s="21">
        <v>27.360000610351559</v>
      </c>
      <c r="E3443" s="21">
        <v>27.5</v>
      </c>
      <c r="F3443" s="16">
        <f>(StockData[[#This Row],[Close]]-E3444)/E3444</f>
        <v>2.1865694159850131E-3</v>
      </c>
      <c r="G3443" s="21">
        <v>35410400</v>
      </c>
      <c r="H3443" s="21">
        <f>IF(ISNUMBER(E3443),MAX($E$2:E3443),"")</f>
        <v>542.07000732421875</v>
      </c>
      <c r="I3443" s="21">
        <f>IF(AND(ISNUMBER(E3443),ISNUMBER(H3443)),E3443/H3443-1,"")</f>
        <v>-0.94926854533836635</v>
      </c>
      <c r="L3443"/>
      <c r="M3443"/>
      <c r="N3443" s="2">
        <v>41310</v>
      </c>
      <c r="O3443" s="21">
        <v>150.35000610351563</v>
      </c>
      <c r="P3443" s="21">
        <v>151.47999572753906</v>
      </c>
      <c r="Q3443" s="21">
        <v>150.28999328613281</v>
      </c>
      <c r="R3443" s="21">
        <v>151.05000305175781</v>
      </c>
      <c r="S3443">
        <v>113912400</v>
      </c>
      <c r="T3443" s="16">
        <f>(SP500_Data[[#This Row],[Close]]-R3444)/R3444</f>
        <v>1.0097698498191832E-2</v>
      </c>
      <c r="U3443" s="21"/>
    </row>
    <row r="3444" spans="1:21" x14ac:dyDescent="0.25">
      <c r="A3444" s="2">
        <v>41309</v>
      </c>
      <c r="B3444" s="21">
        <v>27.870000839233398</v>
      </c>
      <c r="C3444" s="21">
        <v>28.020000457763672</v>
      </c>
      <c r="D3444" s="21">
        <v>27.420000076293945</v>
      </c>
      <c r="E3444" s="21">
        <v>27.440000534057617</v>
      </c>
      <c r="F3444" s="16">
        <f>(StockData[[#This Row],[Close]]-E3445)/E3445</f>
        <v>-1.7543851262592395E-2</v>
      </c>
      <c r="G3444" s="21">
        <v>50540000</v>
      </c>
      <c r="H3444" s="21">
        <f>IF(ISNUMBER(E3444),MAX($E$2:E3444),"")</f>
        <v>542.07000732421875</v>
      </c>
      <c r="I3444" s="21">
        <f>IF(AND(ISNUMBER(E3444),ISNUMBER(H3444)),E3444/H3444-1,"")</f>
        <v>-0.94937923116331835</v>
      </c>
      <c r="L3444"/>
      <c r="M3444"/>
      <c r="N3444" s="2">
        <v>41309</v>
      </c>
      <c r="O3444" s="21">
        <v>150.32000732421875</v>
      </c>
      <c r="P3444" s="21">
        <v>151.27000427246094</v>
      </c>
      <c r="Q3444" s="21">
        <v>149.42999267578125</v>
      </c>
      <c r="R3444" s="21">
        <v>149.53999328613281</v>
      </c>
      <c r="S3444">
        <v>159073600</v>
      </c>
      <c r="T3444" s="16">
        <f>(SP500_Data[[#This Row],[Close]]-R3445)/R3445</f>
        <v>-1.1240492893978963E-2</v>
      </c>
      <c r="U3444" s="21"/>
    </row>
    <row r="3445" spans="1:21" x14ac:dyDescent="0.25">
      <c r="A3445" s="2">
        <v>41306</v>
      </c>
      <c r="B3445" s="21">
        <v>27.670000076293945</v>
      </c>
      <c r="C3445" s="21">
        <v>28.049999237060547</v>
      </c>
      <c r="D3445" s="21">
        <v>27.549999237060547</v>
      </c>
      <c r="E3445" s="21">
        <v>27.930000305175781</v>
      </c>
      <c r="F3445" s="16">
        <f>(StockData[[#This Row],[Close]]-E3446)/E3446</f>
        <v>1.7486321635530908E-2</v>
      </c>
      <c r="G3445" s="21">
        <v>55565900</v>
      </c>
      <c r="H3445" s="21">
        <f>IF(ISNUMBER(E3445),MAX($E$2:E3445),"")</f>
        <v>542.07000732421875</v>
      </c>
      <c r="I3445" s="21">
        <f>IF(AND(ISNUMBER(E3445),ISNUMBER(H3445)),E3445/H3445-1,"")</f>
        <v>-0.94847528930249314</v>
      </c>
      <c r="L3445"/>
      <c r="M3445"/>
      <c r="N3445" s="2">
        <v>41306</v>
      </c>
      <c r="O3445" s="21">
        <v>150.64999389648438</v>
      </c>
      <c r="P3445" s="21">
        <v>151.41999816894531</v>
      </c>
      <c r="Q3445" s="21">
        <v>150.38999938964844</v>
      </c>
      <c r="R3445" s="21">
        <v>151.24000549316406</v>
      </c>
      <c r="S3445">
        <v>131173000</v>
      </c>
      <c r="T3445" s="16">
        <f>(SP500_Data[[#This Row],[Close]]-R3446)/R3446</f>
        <v>1.0287298438986094E-2</v>
      </c>
      <c r="U3445" s="21"/>
    </row>
    <row r="3446" spans="1:21" x14ac:dyDescent="0.25">
      <c r="A3446" s="2">
        <v>41305</v>
      </c>
      <c r="B3446" s="21">
        <v>27.790000915527344</v>
      </c>
      <c r="C3446" s="21">
        <v>27.969999313354492</v>
      </c>
      <c r="D3446" s="21">
        <v>27.399999618530273</v>
      </c>
      <c r="E3446" s="21">
        <v>27.450000762939453</v>
      </c>
      <c r="F3446" s="16">
        <f>(StockData[[#This Row],[Close]]-E3447)/E3447</f>
        <v>-1.4362643197535363E-2</v>
      </c>
      <c r="G3446" s="21">
        <v>50530000</v>
      </c>
      <c r="H3446" s="21">
        <f>IF(ISNUMBER(E3446),MAX($E$2:E3446),"")</f>
        <v>542.07000732421875</v>
      </c>
      <c r="I3446" s="21">
        <f>IF(AND(ISNUMBER(E3446),ISNUMBER(H3446)),E3446/H3446-1,"")</f>
        <v>-0.94936078293938653</v>
      </c>
      <c r="L3446"/>
      <c r="M3446"/>
      <c r="N3446" s="2">
        <v>41305</v>
      </c>
      <c r="O3446" s="21">
        <v>149.88999938964844</v>
      </c>
      <c r="P3446" s="21">
        <v>150.3800048828125</v>
      </c>
      <c r="Q3446" s="21">
        <v>149.60000610351563</v>
      </c>
      <c r="R3446" s="21">
        <v>149.69999694824219</v>
      </c>
      <c r="S3446">
        <v>108975800</v>
      </c>
      <c r="T3446" s="16">
        <f>(SP500_Data[[#This Row],[Close]]-R3447)/R3447</f>
        <v>-2.4655851130677537E-3</v>
      </c>
      <c r="U3446" s="21"/>
    </row>
    <row r="3447" spans="1:21" x14ac:dyDescent="0.25">
      <c r="A3447" s="2">
        <v>41304</v>
      </c>
      <c r="B3447" s="21">
        <v>28.010000228881836</v>
      </c>
      <c r="C3447" s="21">
        <v>28.190000534057617</v>
      </c>
      <c r="D3447" s="21">
        <v>27.760000228881836</v>
      </c>
      <c r="E3447" s="21">
        <v>27.850000381469727</v>
      </c>
      <c r="F3447" s="16">
        <f>(StockData[[#This Row],[Close]]-E3448)/E3448</f>
        <v>-5.7122401322628122E-3</v>
      </c>
      <c r="G3447" s="21">
        <v>43580500</v>
      </c>
      <c r="H3447" s="21">
        <f>IF(ISNUMBER(E3447),MAX($E$2:E3447),"")</f>
        <v>542.07000732421875</v>
      </c>
      <c r="I3447" s="21">
        <f>IF(AND(ISNUMBER(E3447),ISNUMBER(H3447)),E3447/H3447-1,"")</f>
        <v>-0.94862287157530867</v>
      </c>
      <c r="L3447"/>
      <c r="M3447"/>
      <c r="N3447" s="2">
        <v>41304</v>
      </c>
      <c r="O3447" s="21">
        <v>150.63999938964844</v>
      </c>
      <c r="P3447" s="21">
        <v>150.94000244140625</v>
      </c>
      <c r="Q3447" s="21">
        <v>149.92999267578125</v>
      </c>
      <c r="R3447" s="21">
        <v>150.07000732421875</v>
      </c>
      <c r="S3447">
        <v>137447700</v>
      </c>
      <c r="T3447" s="16">
        <f>(SP500_Data[[#This Row],[Close]]-R3448)/R3448</f>
        <v>-3.9160780801109699E-3</v>
      </c>
      <c r="U3447" s="21"/>
    </row>
    <row r="3448" spans="1:21" x14ac:dyDescent="0.25">
      <c r="A3448" s="2">
        <v>41303</v>
      </c>
      <c r="B3448" s="21">
        <v>27.819999694824219</v>
      </c>
      <c r="C3448" s="21">
        <v>28.129999160766602</v>
      </c>
      <c r="D3448" s="21">
        <v>27.600000381469727</v>
      </c>
      <c r="E3448" s="21">
        <v>28.010000228881836</v>
      </c>
      <c r="F3448" s="16">
        <f>(StockData[[#This Row],[Close]]-E3449)/E3449</f>
        <v>3.5829588683784558E-3</v>
      </c>
      <c r="G3448" s="21">
        <v>49242600</v>
      </c>
      <c r="H3448" s="21">
        <f>IF(ISNUMBER(E3448),MAX($E$2:E3448),"")</f>
        <v>542.07000732421875</v>
      </c>
      <c r="I3448" s="21">
        <f>IF(AND(ISNUMBER(E3448),ISNUMBER(H3448)),E3448/H3448-1,"")</f>
        <v>-0.94832770702967761</v>
      </c>
      <c r="L3448"/>
      <c r="M3448"/>
      <c r="N3448" s="2">
        <v>41303</v>
      </c>
      <c r="O3448" s="21">
        <v>149.77000427246094</v>
      </c>
      <c r="P3448" s="21">
        <v>150.85000610351563</v>
      </c>
      <c r="Q3448" s="21">
        <v>149.66999816894531</v>
      </c>
      <c r="R3448" s="21">
        <v>150.66000366210938</v>
      </c>
      <c r="S3448">
        <v>105694400</v>
      </c>
      <c r="T3448" s="16">
        <f>(SP500_Data[[#This Row],[Close]]-R3449)/R3449</f>
        <v>3.9314740394192655E-3</v>
      </c>
      <c r="U3448" s="21"/>
    </row>
    <row r="3449" spans="1:21" x14ac:dyDescent="0.25">
      <c r="A3449" s="2">
        <v>41302</v>
      </c>
      <c r="B3449" s="21">
        <v>28.010000228881836</v>
      </c>
      <c r="C3449" s="21">
        <v>28.229999542236328</v>
      </c>
      <c r="D3449" s="21">
        <v>27.760000228881836</v>
      </c>
      <c r="E3449" s="21">
        <v>27.909999847412109</v>
      </c>
      <c r="F3449" s="16">
        <f>(StockData[[#This Row],[Close]]-E3450)/E3450</f>
        <v>1.0760648331627461E-3</v>
      </c>
      <c r="G3449" s="21">
        <v>56056500</v>
      </c>
      <c r="H3449" s="21">
        <f>IF(ISNUMBER(E3449),MAX($E$2:E3449),"")</f>
        <v>542.07000732421875</v>
      </c>
      <c r="I3449" s="21">
        <f>IF(AND(ISNUMBER(E3449),ISNUMBER(H3449)),E3449/H3449-1,"")</f>
        <v>-0.94851218575035678</v>
      </c>
      <c r="L3449"/>
      <c r="M3449"/>
      <c r="N3449" s="2">
        <v>41302</v>
      </c>
      <c r="O3449" s="21">
        <v>150.28999328613281</v>
      </c>
      <c r="P3449" s="21">
        <v>150.33000183105469</v>
      </c>
      <c r="Q3449" s="21">
        <v>149.50999450683594</v>
      </c>
      <c r="R3449" s="21">
        <v>150.07000732421875</v>
      </c>
      <c r="S3449">
        <v>113357700</v>
      </c>
      <c r="T3449" s="16">
        <f>(SP500_Data[[#This Row],[Close]]-R3450)/R3450</f>
        <v>-1.197954580906822E-3</v>
      </c>
      <c r="U3449" s="21"/>
    </row>
    <row r="3450" spans="1:21" x14ac:dyDescent="0.25">
      <c r="A3450" s="2">
        <v>41299</v>
      </c>
      <c r="B3450" s="21">
        <v>27.579999923706055</v>
      </c>
      <c r="C3450" s="21">
        <v>28.229999542236328</v>
      </c>
      <c r="D3450" s="21">
        <v>27.389999389648441</v>
      </c>
      <c r="E3450" s="21">
        <v>27.879999160766602</v>
      </c>
      <c r="F3450" s="16">
        <f>(StockData[[#This Row],[Close]]-E3451)/E3451</f>
        <v>9.0481363587947249E-3</v>
      </c>
      <c r="G3450" s="21">
        <v>81847700</v>
      </c>
      <c r="H3450" s="21">
        <f>IF(ISNUMBER(E3450),MAX($E$2:E3450),"")</f>
        <v>542.07000732421875</v>
      </c>
      <c r="I3450" s="21">
        <f>IF(AND(ISNUMBER(E3450),ISNUMBER(H3450)),E3450/H3450-1,"")</f>
        <v>-0.94856753042215225</v>
      </c>
      <c r="L3450"/>
      <c r="M3450"/>
      <c r="N3450" s="2">
        <v>41299</v>
      </c>
      <c r="O3450" s="21">
        <v>149.8800048828125</v>
      </c>
      <c r="P3450" s="21">
        <v>150.25</v>
      </c>
      <c r="Q3450" s="21">
        <v>149.3699951171875</v>
      </c>
      <c r="R3450" s="21">
        <v>150.25</v>
      </c>
      <c r="S3450">
        <v>147211600</v>
      </c>
      <c r="T3450" s="16">
        <f>(SP500_Data[[#This Row],[Close]]-R3451)/R3451</f>
        <v>5.6220889987411834E-3</v>
      </c>
      <c r="U3450" s="21"/>
    </row>
    <row r="3451" spans="1:21" x14ac:dyDescent="0.25">
      <c r="A3451" s="2">
        <v>41298</v>
      </c>
      <c r="B3451" s="21">
        <v>27.700000762939453</v>
      </c>
      <c r="C3451" s="21">
        <v>28.069999694824219</v>
      </c>
      <c r="D3451" s="21">
        <v>27.469999313354492</v>
      </c>
      <c r="E3451" s="21">
        <v>27.629999160766602</v>
      </c>
      <c r="F3451" s="16">
        <f>(StockData[[#This Row],[Close]]-E3452)/E3452</f>
        <v>7.243227081836697E-4</v>
      </c>
      <c r="G3451" s="21">
        <v>101739300</v>
      </c>
      <c r="H3451" s="21">
        <f>IF(ISNUMBER(E3451),MAX($E$2:E3451),"")</f>
        <v>542.07000732421875</v>
      </c>
      <c r="I3451" s="21">
        <f>IF(AND(ISNUMBER(E3451),ISNUMBER(H3451)),E3451/H3451-1,"")</f>
        <v>-0.94902872546453065</v>
      </c>
      <c r="L3451"/>
      <c r="M3451"/>
      <c r="N3451" s="2">
        <v>41298</v>
      </c>
      <c r="O3451" s="21">
        <v>149.14999389648438</v>
      </c>
      <c r="P3451" s="21">
        <v>150.13999938964844</v>
      </c>
      <c r="Q3451" s="21">
        <v>149.00999450683594</v>
      </c>
      <c r="R3451" s="21">
        <v>149.41000366210938</v>
      </c>
      <c r="S3451">
        <v>146426400</v>
      </c>
      <c r="T3451" s="16">
        <f>(SP500_Data[[#This Row],[Close]]-R3452)/R3452</f>
        <v>2.6784860567536669E-4</v>
      </c>
      <c r="U3451" s="21"/>
    </row>
    <row r="3452" spans="1:21" x14ac:dyDescent="0.25">
      <c r="A3452" s="2">
        <v>41297</v>
      </c>
      <c r="B3452" s="21">
        <v>27.200000762939453</v>
      </c>
      <c r="C3452" s="21">
        <v>27.639999389648441</v>
      </c>
      <c r="D3452" s="21">
        <v>27.200000762939453</v>
      </c>
      <c r="E3452" s="21">
        <v>27.610000610351559</v>
      </c>
      <c r="F3452" s="16">
        <f>(StockData[[#This Row],[Close]]-E3453)/E3453</f>
        <v>1.6942946529816084E-2</v>
      </c>
      <c r="G3452" s="21">
        <v>50387700</v>
      </c>
      <c r="H3452" s="21">
        <f>IF(ISNUMBER(E3452),MAX($E$2:E3452),"")</f>
        <v>542.07000732421875</v>
      </c>
      <c r="I3452" s="21">
        <f>IF(AND(ISNUMBER(E3452),ISNUMBER(H3452)),E3452/H3452-1,"")</f>
        <v>-0.94906561839375536</v>
      </c>
      <c r="L3452"/>
      <c r="M3452"/>
      <c r="N3452" s="2">
        <v>41297</v>
      </c>
      <c r="O3452" s="21">
        <v>149.1300048828125</v>
      </c>
      <c r="P3452" s="21">
        <v>149.5</v>
      </c>
      <c r="Q3452" s="21">
        <v>148.86000061035156</v>
      </c>
      <c r="R3452" s="21">
        <v>149.3699951171875</v>
      </c>
      <c r="S3452">
        <v>104596100</v>
      </c>
      <c r="T3452" s="16">
        <f>(SP500_Data[[#This Row],[Close]]-R3453)/R3453</f>
        <v>1.6092686013360368E-3</v>
      </c>
      <c r="U3452" s="21"/>
    </row>
    <row r="3453" spans="1:21" x14ac:dyDescent="0.25">
      <c r="A3453" s="2">
        <v>41296</v>
      </c>
      <c r="B3453" s="21">
        <v>27.299999237060547</v>
      </c>
      <c r="C3453" s="21">
        <v>27.450000762939453</v>
      </c>
      <c r="D3453" s="21">
        <v>27</v>
      </c>
      <c r="E3453" s="21">
        <v>27.149999618530273</v>
      </c>
      <c r="F3453" s="16">
        <f>(StockData[[#This Row],[Close]]-E3454)/E3454</f>
        <v>-3.66973876953125E-3</v>
      </c>
      <c r="G3453" s="21">
        <v>58650600</v>
      </c>
      <c r="H3453" s="21">
        <f>IF(ISNUMBER(E3453),MAX($E$2:E3453),"")</f>
        <v>542.07000732421875</v>
      </c>
      <c r="I3453" s="21">
        <f>IF(AND(ISNUMBER(E3453),ISNUMBER(H3453)),E3453/H3453-1,"")</f>
        <v>-0.94991421910142404</v>
      </c>
      <c r="L3453"/>
      <c r="M3453"/>
      <c r="N3453" s="2">
        <v>41296</v>
      </c>
      <c r="O3453" s="21">
        <v>148.33000183105469</v>
      </c>
      <c r="P3453" s="21">
        <v>149.1300048828125</v>
      </c>
      <c r="Q3453" s="21">
        <v>147.97999572753906</v>
      </c>
      <c r="R3453" s="21">
        <v>149.1300048828125</v>
      </c>
      <c r="S3453">
        <v>111797300</v>
      </c>
      <c r="T3453" s="16">
        <f>(SP500_Data[[#This Row],[Close]]-R3454)/R3454</f>
        <v>5.3934001340403288E-3</v>
      </c>
      <c r="U3453" s="21"/>
    </row>
    <row r="3454" spans="1:21" x14ac:dyDescent="0.25">
      <c r="A3454" s="2">
        <v>41292</v>
      </c>
      <c r="B3454" s="21">
        <v>27.100000381469727</v>
      </c>
      <c r="C3454" s="21">
        <v>27.290000915527344</v>
      </c>
      <c r="D3454" s="21">
        <v>27.040000915527344</v>
      </c>
      <c r="E3454" s="21">
        <v>27.25</v>
      </c>
      <c r="F3454" s="16">
        <f>(StockData[[#This Row],[Close]]-E3455)/E3455</f>
        <v>0</v>
      </c>
      <c r="G3454" s="21">
        <v>52167700</v>
      </c>
      <c r="H3454" s="21">
        <f>IF(ISNUMBER(E3454),MAX($E$2:E3454),"")</f>
        <v>542.07000732421875</v>
      </c>
      <c r="I3454" s="21">
        <f>IF(AND(ISNUMBER(E3454),ISNUMBER(H3454)),E3454/H3454-1,"")</f>
        <v>-0.94972974038074487</v>
      </c>
      <c r="L3454"/>
      <c r="M3454"/>
      <c r="N3454" s="2">
        <v>41292</v>
      </c>
      <c r="O3454" s="21">
        <v>147.97000122070313</v>
      </c>
      <c r="P3454" s="21">
        <v>148.49000549316406</v>
      </c>
      <c r="Q3454" s="21">
        <v>147.42999267578125</v>
      </c>
      <c r="R3454" s="21">
        <v>148.33000183105469</v>
      </c>
      <c r="S3454">
        <v>169906000</v>
      </c>
      <c r="T3454" s="16">
        <f>(SP500_Data[[#This Row],[Close]]-R3455)/R3455</f>
        <v>2.2297421017208616E-3</v>
      </c>
      <c r="U3454" s="21"/>
    </row>
    <row r="3455" spans="1:21" x14ac:dyDescent="0.25">
      <c r="A3455" s="2">
        <v>41291</v>
      </c>
      <c r="B3455" s="21">
        <v>27.190000534057617</v>
      </c>
      <c r="C3455" s="21">
        <v>27.469999313354492</v>
      </c>
      <c r="D3455" s="21">
        <v>27.059999465942383</v>
      </c>
      <c r="E3455" s="21">
        <v>27.25</v>
      </c>
      <c r="F3455" s="16">
        <f>(StockData[[#This Row],[Close]]-E3456)/E3456</f>
        <v>7.7662380681380525E-3</v>
      </c>
      <c r="G3455" s="21">
        <v>51685900</v>
      </c>
      <c r="H3455" s="21">
        <f>IF(ISNUMBER(E3455),MAX($E$2:E3455),"")</f>
        <v>542.07000732421875</v>
      </c>
      <c r="I3455" s="21">
        <f>IF(AND(ISNUMBER(E3455),ISNUMBER(H3455)),E3455/H3455-1,"")</f>
        <v>-0.94972974038074487</v>
      </c>
      <c r="L3455"/>
      <c r="M3455"/>
      <c r="N3455" s="2">
        <v>41291</v>
      </c>
      <c r="O3455" s="21">
        <v>147.69999694824219</v>
      </c>
      <c r="P3455" s="21">
        <v>148.41999816894531</v>
      </c>
      <c r="Q3455" s="21">
        <v>147.14999389648438</v>
      </c>
      <c r="R3455" s="21">
        <v>148</v>
      </c>
      <c r="S3455">
        <v>133833500</v>
      </c>
      <c r="T3455" s="16">
        <f>(SP500_Data[[#This Row],[Close]]-R3456)/R3456</f>
        <v>6.4603667359858065E-3</v>
      </c>
      <c r="U3455" s="21"/>
    </row>
    <row r="3456" spans="1:21" x14ac:dyDescent="0.25">
      <c r="A3456" s="2">
        <v>41290</v>
      </c>
      <c r="B3456" s="21">
        <v>27.149999618530273</v>
      </c>
      <c r="C3456" s="21">
        <v>27.229999542236328</v>
      </c>
      <c r="D3456" s="21">
        <v>27.010000228881836</v>
      </c>
      <c r="E3456" s="21">
        <v>27.040000915527344</v>
      </c>
      <c r="F3456" s="16">
        <f>(StockData[[#This Row],[Close]]-E3457)/E3457</f>
        <v>-6.2476359671148132E-3</v>
      </c>
      <c r="G3456" s="21">
        <v>41077400</v>
      </c>
      <c r="H3456" s="21">
        <f>IF(ISNUMBER(E3456),MAX($E$2:E3456),"")</f>
        <v>542.07000732421875</v>
      </c>
      <c r="I3456" s="21">
        <f>IF(AND(ISNUMBER(E3456),ISNUMBER(H3456)),E3456/H3456-1,"")</f>
        <v>-0.9501171425273961</v>
      </c>
      <c r="L3456"/>
      <c r="M3456"/>
      <c r="N3456" s="2">
        <v>41290</v>
      </c>
      <c r="O3456" s="21">
        <v>146.77000427246094</v>
      </c>
      <c r="P3456" s="21">
        <v>147.27999877929688</v>
      </c>
      <c r="Q3456" s="21">
        <v>146.61000061035156</v>
      </c>
      <c r="R3456" s="21">
        <v>147.05000305175781</v>
      </c>
      <c r="S3456">
        <v>104849500</v>
      </c>
      <c r="T3456" s="16">
        <f>(SP500_Data[[#This Row],[Close]]-R3457)/R3457</f>
        <v>-1.3601870853815681E-4</v>
      </c>
      <c r="U3456" s="21"/>
    </row>
    <row r="3457" spans="1:21" x14ac:dyDescent="0.25">
      <c r="A3457" s="2">
        <v>41289</v>
      </c>
      <c r="B3457" s="21">
        <v>26.829999923706055</v>
      </c>
      <c r="C3457" s="21">
        <v>27.290000915527344</v>
      </c>
      <c r="D3457" s="21">
        <v>26.829999923706055</v>
      </c>
      <c r="E3457" s="21">
        <v>27.209999084472656</v>
      </c>
      <c r="F3457" s="16">
        <f>(StockData[[#This Row],[Close]]-E3458)/E3458</f>
        <v>1.1900323617984243E-2</v>
      </c>
      <c r="G3457" s="21">
        <v>48244500</v>
      </c>
      <c r="H3457" s="21">
        <f>IF(ISNUMBER(E3457),MAX($E$2:E3457),"")</f>
        <v>542.07000732421875</v>
      </c>
      <c r="I3457" s="21">
        <f>IF(AND(ISNUMBER(E3457),ISNUMBER(H3457)),E3457/H3457-1,"")</f>
        <v>-0.94980353327647216</v>
      </c>
      <c r="L3457"/>
      <c r="M3457"/>
      <c r="N3457" s="2">
        <v>41289</v>
      </c>
      <c r="O3457" s="21">
        <v>146.28999328613281</v>
      </c>
      <c r="P3457" s="21">
        <v>147.21000671386719</v>
      </c>
      <c r="Q3457" s="21">
        <v>146.19999694824219</v>
      </c>
      <c r="R3457" s="21">
        <v>147.07000732421875</v>
      </c>
      <c r="S3457">
        <v>93172600</v>
      </c>
      <c r="T3457" s="16">
        <f>(SP500_Data[[#This Row],[Close]]-R3458)/R3458</f>
        <v>6.804524915628667E-4</v>
      </c>
      <c r="U3457" s="21"/>
    </row>
    <row r="3458" spans="1:21" x14ac:dyDescent="0.25">
      <c r="A3458" s="2">
        <v>41288</v>
      </c>
      <c r="B3458" s="21">
        <v>26.899999618530273</v>
      </c>
      <c r="C3458" s="21">
        <v>27.079999923706055</v>
      </c>
      <c r="D3458" s="21">
        <v>26.760000228881836</v>
      </c>
      <c r="E3458" s="21">
        <v>26.889999389648441</v>
      </c>
      <c r="F3458" s="16">
        <f>(StockData[[#This Row],[Close]]-E3459)/E3459</f>
        <v>2.2362827474096607E-3</v>
      </c>
      <c r="G3458" s="21">
        <v>48324400</v>
      </c>
      <c r="H3458" s="21">
        <f>IF(ISNUMBER(E3458),MAX($E$2:E3458),"")</f>
        <v>542.07000732421875</v>
      </c>
      <c r="I3458" s="21">
        <f>IF(AND(ISNUMBER(E3458),ISNUMBER(H3458)),E3458/H3458-1,"")</f>
        <v>-0.95039386236773438</v>
      </c>
      <c r="L3458"/>
      <c r="M3458"/>
      <c r="N3458" s="2">
        <v>41288</v>
      </c>
      <c r="O3458" s="21">
        <v>146.88999938964844</v>
      </c>
      <c r="P3458" s="21">
        <v>147.07000732421875</v>
      </c>
      <c r="Q3458" s="21">
        <v>146.42999267578125</v>
      </c>
      <c r="R3458" s="21">
        <v>146.97000122070313</v>
      </c>
      <c r="S3458">
        <v>89567200</v>
      </c>
      <c r="T3458" s="16">
        <f>(SP500_Data[[#This Row],[Close]]-R3459)/R3459</f>
        <v>-6.7998979081546897E-4</v>
      </c>
      <c r="U3458" s="21"/>
    </row>
    <row r="3459" spans="1:21" x14ac:dyDescent="0.25">
      <c r="A3459" s="2">
        <v>41285</v>
      </c>
      <c r="B3459" s="21">
        <v>26.489999771118164</v>
      </c>
      <c r="C3459" s="21">
        <v>26.930000305175781</v>
      </c>
      <c r="D3459" s="21">
        <v>26.280000686645508</v>
      </c>
      <c r="E3459" s="21">
        <v>26.829999923706055</v>
      </c>
      <c r="F3459" s="16">
        <f>(StockData[[#This Row],[Close]]-E3460)/E3460</f>
        <v>1.3983403327119674E-2</v>
      </c>
      <c r="G3459" s="21">
        <v>55512100</v>
      </c>
      <c r="H3459" s="21">
        <f>IF(ISNUMBER(E3459),MAX($E$2:E3459),"")</f>
        <v>542.07000732421875</v>
      </c>
      <c r="I3459" s="21">
        <f>IF(AND(ISNUMBER(E3459),ISNUMBER(H3459)),E3459/H3459-1,"")</f>
        <v>-0.95050454819268626</v>
      </c>
      <c r="L3459"/>
      <c r="M3459"/>
      <c r="N3459" s="2">
        <v>41285</v>
      </c>
      <c r="O3459" s="21">
        <v>147.03999328613281</v>
      </c>
      <c r="P3459" s="21">
        <v>147.14999389648438</v>
      </c>
      <c r="Q3459" s="21">
        <v>146.61000061035156</v>
      </c>
      <c r="R3459" s="21">
        <v>147.07000732421875</v>
      </c>
      <c r="S3459">
        <v>113917300</v>
      </c>
      <c r="T3459" s="16">
        <f>(SP500_Data[[#This Row],[Close]]-R3460)/R3460</f>
        <v>-6.7952860426380863E-5</v>
      </c>
      <c r="U3459" s="21"/>
    </row>
    <row r="3460" spans="1:21" x14ac:dyDescent="0.25">
      <c r="A3460" s="2">
        <v>41284</v>
      </c>
      <c r="B3460" s="21">
        <v>26.649999618530273</v>
      </c>
      <c r="C3460" s="21">
        <v>26.979999542236328</v>
      </c>
      <c r="D3460" s="21">
        <v>26.290000915527344</v>
      </c>
      <c r="E3460" s="21">
        <v>26.459999084472656</v>
      </c>
      <c r="F3460" s="16">
        <f>(StockData[[#This Row],[Close]]-E3461)/E3461</f>
        <v>-8.9888266520174679E-3</v>
      </c>
      <c r="G3460" s="21">
        <v>71431300</v>
      </c>
      <c r="H3460" s="21">
        <f>IF(ISNUMBER(E3460),MAX($E$2:E3460),"")</f>
        <v>542.07000732421875</v>
      </c>
      <c r="I3460" s="21">
        <f>IF(AND(ISNUMBER(E3460),ISNUMBER(H3460)),E3460/H3460-1,"")</f>
        <v>-0.95118711840360759</v>
      </c>
      <c r="L3460"/>
      <c r="M3460"/>
      <c r="N3460" s="2">
        <v>41284</v>
      </c>
      <c r="O3460" s="21">
        <v>146.72999572753906</v>
      </c>
      <c r="P3460" s="21">
        <v>147.08999633789063</v>
      </c>
      <c r="Q3460" s="21">
        <v>145.97000122070313</v>
      </c>
      <c r="R3460" s="21">
        <v>147.08000183105469</v>
      </c>
      <c r="S3460">
        <v>130735400</v>
      </c>
      <c r="T3460" s="16">
        <f>(SP500_Data[[#This Row],[Close]]-R3461)/R3461</f>
        <v>7.949586599955474E-3</v>
      </c>
      <c r="U3460" s="21"/>
    </row>
    <row r="3461" spans="1:21" x14ac:dyDescent="0.25">
      <c r="A3461" s="2">
        <v>41283</v>
      </c>
      <c r="B3461" s="21">
        <v>26.719999313354492</v>
      </c>
      <c r="C3461" s="21">
        <v>26.75</v>
      </c>
      <c r="D3461" s="21">
        <v>26.559999465942383</v>
      </c>
      <c r="E3461" s="21">
        <v>26.700000762939453</v>
      </c>
      <c r="F3461" s="16">
        <f>(StockData[[#This Row],[Close]]-E3462)/E3462</f>
        <v>5.6497751483744864E-3</v>
      </c>
      <c r="G3461" s="21">
        <v>49047900</v>
      </c>
      <c r="H3461" s="21">
        <f>IF(ISNUMBER(E3461),MAX($E$2:E3461),"")</f>
        <v>542.07000732421875</v>
      </c>
      <c r="I3461" s="21">
        <f>IF(AND(ISNUMBER(E3461),ISNUMBER(H3461)),E3461/H3461-1,"")</f>
        <v>-0.95074436806652196</v>
      </c>
      <c r="L3461"/>
      <c r="M3461"/>
      <c r="N3461" s="2">
        <v>41283</v>
      </c>
      <c r="O3461" s="21">
        <v>145.8699951171875</v>
      </c>
      <c r="P3461" s="21">
        <v>146.32000732421875</v>
      </c>
      <c r="Q3461" s="21">
        <v>145.63999938964844</v>
      </c>
      <c r="R3461" s="21">
        <v>145.91999816894531</v>
      </c>
      <c r="S3461">
        <v>90745600</v>
      </c>
      <c r="T3461" s="16">
        <f>(SP500_Data[[#This Row],[Close]]-R3462)/R3462</f>
        <v>2.542048158225934E-3</v>
      </c>
      <c r="U3461" s="21"/>
    </row>
    <row r="3462" spans="1:21" x14ac:dyDescent="0.25">
      <c r="A3462" s="2">
        <v>41282</v>
      </c>
      <c r="B3462" s="21">
        <v>26.75</v>
      </c>
      <c r="C3462" s="21">
        <v>26.790000915527344</v>
      </c>
      <c r="D3462" s="21">
        <v>26.459999084472656</v>
      </c>
      <c r="E3462" s="21">
        <v>26.549999237060547</v>
      </c>
      <c r="F3462" s="16">
        <f>(StockData[[#This Row],[Close]]-E3463)/E3463</f>
        <v>-5.245458755927055E-3</v>
      </c>
      <c r="G3462" s="21">
        <v>44703100</v>
      </c>
      <c r="H3462" s="21">
        <f>IF(ISNUMBER(E3462),MAX($E$2:E3462),"")</f>
        <v>542.07000732421875</v>
      </c>
      <c r="I3462" s="21">
        <f>IF(AND(ISNUMBER(E3462),ISNUMBER(H3462)),E3462/H3462-1,"")</f>
        <v>-0.95102108790686024</v>
      </c>
      <c r="L3462"/>
      <c r="M3462"/>
      <c r="N3462" s="2">
        <v>41282</v>
      </c>
      <c r="O3462" s="21">
        <v>145.71000671386719</v>
      </c>
      <c r="P3462" s="21">
        <v>145.91000366210938</v>
      </c>
      <c r="Q3462" s="21">
        <v>144.97999572753906</v>
      </c>
      <c r="R3462" s="21">
        <v>145.55000305175781</v>
      </c>
      <c r="S3462">
        <v>121265100</v>
      </c>
      <c r="T3462" s="16">
        <f>(SP500_Data[[#This Row],[Close]]-R3463)/R3463</f>
        <v>-2.8772909874151841E-3</v>
      </c>
      <c r="U3462" s="21"/>
    </row>
    <row r="3463" spans="1:21" x14ac:dyDescent="0.25">
      <c r="A3463" s="2">
        <v>41281</v>
      </c>
      <c r="B3463" s="21">
        <v>26.770000457763672</v>
      </c>
      <c r="C3463" s="21">
        <v>26.879999160766602</v>
      </c>
      <c r="D3463" s="21">
        <v>26.639999389648441</v>
      </c>
      <c r="E3463" s="21">
        <v>26.690000534057617</v>
      </c>
      <c r="F3463" s="16">
        <f>(StockData[[#This Row],[Close]]-E3464)/E3464</f>
        <v>-1.8698293750380275E-3</v>
      </c>
      <c r="G3463" s="21">
        <v>37110400</v>
      </c>
      <c r="H3463" s="21">
        <f>IF(ISNUMBER(E3463),MAX($E$2:E3463),"")</f>
        <v>542.07000732421875</v>
      </c>
      <c r="I3463" s="21">
        <f>IF(AND(ISNUMBER(E3463),ISNUMBER(H3463)),E3463/H3463-1,"")</f>
        <v>-0.95076281629045378</v>
      </c>
      <c r="L3463"/>
      <c r="M3463"/>
      <c r="N3463" s="2">
        <v>41281</v>
      </c>
      <c r="O3463" s="21">
        <v>145.85000610351563</v>
      </c>
      <c r="P3463" s="21">
        <v>146.11000061035156</v>
      </c>
      <c r="Q3463" s="21">
        <v>145.42999267578125</v>
      </c>
      <c r="R3463" s="21">
        <v>145.97000122070313</v>
      </c>
      <c r="S3463">
        <v>110002500</v>
      </c>
      <c r="T3463" s="16">
        <f>(SP500_Data[[#This Row],[Close]]-R3464)/R3464</f>
        <v>-2.7327588291857891E-3</v>
      </c>
      <c r="U3463" s="21"/>
    </row>
    <row r="3464" spans="1:21" x14ac:dyDescent="0.25">
      <c r="A3464" s="2">
        <v>41278</v>
      </c>
      <c r="B3464" s="21">
        <v>27.270000457763672</v>
      </c>
      <c r="C3464" s="21">
        <v>27.340000152587891</v>
      </c>
      <c r="D3464" s="21">
        <v>26.729999542236328</v>
      </c>
      <c r="E3464" s="21">
        <v>26.739999771118164</v>
      </c>
      <c r="F3464" s="16">
        <f>(StockData[[#This Row],[Close]]-E3465)/E3465</f>
        <v>-1.8715604729608658E-2</v>
      </c>
      <c r="G3464" s="21">
        <v>52521100</v>
      </c>
      <c r="H3464" s="21">
        <f>IF(ISNUMBER(E3464),MAX($E$2:E3464),"")</f>
        <v>542.07000732421875</v>
      </c>
      <c r="I3464" s="21">
        <f>IF(AND(ISNUMBER(E3464),ISNUMBER(H3464)),E3464/H3464-1,"")</f>
        <v>-0.95067057868943361</v>
      </c>
      <c r="L3464"/>
      <c r="M3464"/>
      <c r="N3464" s="2">
        <v>41278</v>
      </c>
      <c r="O3464" s="21">
        <v>145.97000122070313</v>
      </c>
      <c r="P3464" s="21">
        <v>146.61000061035156</v>
      </c>
      <c r="Q3464" s="21">
        <v>145.66999816894531</v>
      </c>
      <c r="R3464" s="21">
        <v>146.3699951171875</v>
      </c>
      <c r="S3464">
        <v>116817700</v>
      </c>
      <c r="T3464" s="16">
        <f>(SP500_Data[[#This Row],[Close]]-R3465)/R3465</f>
        <v>4.3916791903637915E-3</v>
      </c>
      <c r="U3464" s="21"/>
    </row>
    <row r="3465" spans="1:21" x14ac:dyDescent="0.25">
      <c r="A3465" s="2">
        <v>41277</v>
      </c>
      <c r="B3465" s="21">
        <v>27.629999160766602</v>
      </c>
      <c r="C3465" s="21">
        <v>27.649999618530273</v>
      </c>
      <c r="D3465" s="21">
        <v>27.159999847412109</v>
      </c>
      <c r="E3465" s="21">
        <v>27.25</v>
      </c>
      <c r="F3465" s="16">
        <f>(StockData[[#This Row],[Close]]-E3466)/E3466</f>
        <v>-1.3396119767955369E-2</v>
      </c>
      <c r="G3465" s="21">
        <v>48294400</v>
      </c>
      <c r="H3465" s="21">
        <f>IF(ISNUMBER(E3465),MAX($E$2:E3465),"")</f>
        <v>542.07000732421875</v>
      </c>
      <c r="I3465" s="21">
        <f>IF(AND(ISNUMBER(E3465),ISNUMBER(H3465)),E3465/H3465-1,"")</f>
        <v>-0.94972974038074487</v>
      </c>
      <c r="L3465"/>
      <c r="M3465"/>
      <c r="N3465" s="2">
        <v>41277</v>
      </c>
      <c r="O3465" s="21">
        <v>145.99000549316406</v>
      </c>
      <c r="P3465" s="21">
        <v>146.3699951171875</v>
      </c>
      <c r="Q3465" s="21">
        <v>145.33999633789063</v>
      </c>
      <c r="R3465" s="21">
        <v>145.72999572753906</v>
      </c>
      <c r="S3465">
        <v>144761800</v>
      </c>
      <c r="T3465" s="16">
        <f>(SP500_Data[[#This Row],[Close]]-R3466)/R3466</f>
        <v>-2.2593580485464767E-3</v>
      </c>
      <c r="U3465" s="21"/>
    </row>
    <row r="3466" spans="1:21" x14ac:dyDescent="0.25">
      <c r="A3466" s="2">
        <v>41276</v>
      </c>
      <c r="B3466" s="21">
        <v>27.25</v>
      </c>
      <c r="C3466" s="21">
        <v>27.729999542236328</v>
      </c>
      <c r="D3466" s="21">
        <v>27.149999618530273</v>
      </c>
      <c r="E3466" s="21">
        <v>27.620000839233398</v>
      </c>
      <c r="F3466" s="16">
        <f>(StockData[[#This Row],[Close]]-E3467)/E3467</f>
        <v>3.4069703704698147E-2</v>
      </c>
      <c r="G3466" s="21">
        <v>52899300</v>
      </c>
      <c r="H3466" s="21">
        <f>IF(ISNUMBER(E3466),MAX($E$2:E3466),"")</f>
        <v>542.07000732421875</v>
      </c>
      <c r="I3466" s="21">
        <f>IF(AND(ISNUMBER(E3466),ISNUMBER(H3466)),E3466/H3466-1,"")</f>
        <v>-0.94904717016982354</v>
      </c>
      <c r="L3466"/>
      <c r="M3466"/>
      <c r="N3466" s="2">
        <v>41276</v>
      </c>
      <c r="O3466" s="21">
        <v>145.11000061035156</v>
      </c>
      <c r="P3466" s="21">
        <v>146.14999389648438</v>
      </c>
      <c r="Q3466" s="21">
        <v>144.72999572753906</v>
      </c>
      <c r="R3466" s="21">
        <v>146.05999755859375</v>
      </c>
      <c r="S3466">
        <v>192059000</v>
      </c>
      <c r="T3466" s="16">
        <f>(SP500_Data[[#This Row],[Close]]-R3467)/R3467</f>
        <v>2.5630179078883899E-2</v>
      </c>
      <c r="U3466" s="21"/>
    </row>
    <row r="3467" spans="1:21" x14ac:dyDescent="0.25">
      <c r="A3467" s="2">
        <v>41274</v>
      </c>
      <c r="B3467" s="21">
        <v>26.590000152587891</v>
      </c>
      <c r="C3467" s="21">
        <v>26.770000457763672</v>
      </c>
      <c r="D3467" s="21">
        <v>26.370000839233398</v>
      </c>
      <c r="E3467" s="21">
        <v>26.709999084472656</v>
      </c>
      <c r="F3467" s="16">
        <f>(StockData[[#This Row],[Close]]-E3468)/E3468</f>
        <v>6.0263597743825618E-3</v>
      </c>
      <c r="G3467" s="21">
        <v>42749500</v>
      </c>
      <c r="H3467" s="21">
        <f>IF(ISNUMBER(E3467),MAX($E$2:E3467),"")</f>
        <v>542.07000732421875</v>
      </c>
      <c r="I3467" s="21">
        <f>IF(AND(ISNUMBER(E3467),ISNUMBER(H3467)),E3467/H3467-1,"")</f>
        <v>-0.95072592336122907</v>
      </c>
      <c r="L3467"/>
      <c r="M3467"/>
      <c r="N3467" s="2">
        <v>41274</v>
      </c>
      <c r="O3467" s="21">
        <v>139.66000366210938</v>
      </c>
      <c r="P3467" s="21">
        <v>142.55999755859375</v>
      </c>
      <c r="Q3467" s="21">
        <v>139.53999328613281</v>
      </c>
      <c r="R3467" s="21">
        <v>142.41000366210938</v>
      </c>
      <c r="S3467">
        <v>243935200</v>
      </c>
      <c r="T3467" s="16">
        <f>(SP500_Data[[#This Row],[Close]]-R3468)/R3468</f>
        <v>1.6996392941227238E-2</v>
      </c>
      <c r="U3467" s="21"/>
    </row>
    <row r="3468" spans="1:21" x14ac:dyDescent="0.25">
      <c r="A3468" s="2">
        <v>41271</v>
      </c>
      <c r="B3468" s="21">
        <v>26.709999084472656</v>
      </c>
      <c r="C3468" s="21">
        <v>26.899999618530273</v>
      </c>
      <c r="D3468" s="21">
        <v>26.549999237060547</v>
      </c>
      <c r="E3468" s="21">
        <v>26.549999237060547</v>
      </c>
      <c r="F3468" s="16">
        <f>(StockData[[#This Row],[Close]]-E3469)/E3469</f>
        <v>-1.5207709990177436E-2</v>
      </c>
      <c r="G3468" s="21">
        <v>28239900</v>
      </c>
      <c r="H3468" s="21">
        <f>IF(ISNUMBER(E3468),MAX($E$2:E3468),"")</f>
        <v>542.07000732421875</v>
      </c>
      <c r="I3468" s="21">
        <f>IF(AND(ISNUMBER(E3468),ISNUMBER(H3468)),E3468/H3468-1,"")</f>
        <v>-0.95102108790686024</v>
      </c>
      <c r="L3468"/>
      <c r="M3468"/>
      <c r="N3468" s="2">
        <v>41271</v>
      </c>
      <c r="O3468" s="21">
        <v>140.63999938964844</v>
      </c>
      <c r="P3468" s="21">
        <v>141.41999816894531</v>
      </c>
      <c r="Q3468" s="21">
        <v>139.8699951171875</v>
      </c>
      <c r="R3468" s="21">
        <v>140.02999877929688</v>
      </c>
      <c r="S3468">
        <v>148806700</v>
      </c>
      <c r="T3468" s="16">
        <f>(SP500_Data[[#This Row],[Close]]-R3469)/R3469</f>
        <v>-1.0808129455240956E-2</v>
      </c>
      <c r="U3468" s="21"/>
    </row>
    <row r="3469" spans="1:21" x14ac:dyDescent="0.25">
      <c r="A3469" s="2">
        <v>41270</v>
      </c>
      <c r="B3469" s="21">
        <v>26.889999389648441</v>
      </c>
      <c r="C3469" s="21">
        <v>27.090000152587891</v>
      </c>
      <c r="D3469" s="21">
        <v>26.569999694824219</v>
      </c>
      <c r="E3469" s="21">
        <v>26.959999084472656</v>
      </c>
      <c r="F3469" s="16">
        <f>(StockData[[#This Row],[Close]]-E3470)/E3470</f>
        <v>3.7229512974232379E-3</v>
      </c>
      <c r="G3469" s="21">
        <v>39394000</v>
      </c>
      <c r="H3469" s="21">
        <f>IF(ISNUMBER(E3469),MAX($E$2:E3469),"")</f>
        <v>542.07000732421875</v>
      </c>
      <c r="I3469" s="21">
        <f>IF(AND(ISNUMBER(E3469),ISNUMBER(H3469)),E3469/H3469-1,"")</f>
        <v>-0.95026472831885056</v>
      </c>
      <c r="L3469"/>
      <c r="M3469"/>
      <c r="N3469" s="2">
        <v>41270</v>
      </c>
      <c r="O3469" s="21">
        <v>141.78999328613281</v>
      </c>
      <c r="P3469" s="21">
        <v>142.08000183105469</v>
      </c>
      <c r="Q3469" s="21">
        <v>139.91999816894531</v>
      </c>
      <c r="R3469" s="21">
        <v>141.55999755859375</v>
      </c>
      <c r="S3469">
        <v>167920600</v>
      </c>
      <c r="T3469" s="16">
        <f>(SP500_Data[[#This Row],[Close]]-R3470)/R3470</f>
        <v>-1.3404052303791886E-3</v>
      </c>
      <c r="U3469" s="21"/>
    </row>
    <row r="3470" spans="1:21" x14ac:dyDescent="0.25">
      <c r="A3470" s="2">
        <v>41269</v>
      </c>
      <c r="B3470" s="21">
        <v>27.030000686645508</v>
      </c>
      <c r="C3470" s="21">
        <v>27.200000762939453</v>
      </c>
      <c r="D3470" s="21">
        <v>26.700000762939453</v>
      </c>
      <c r="E3470" s="21">
        <v>26.860000610351559</v>
      </c>
      <c r="F3470" s="16">
        <f>(StockData[[#This Row],[Close]]-E3471)/E3471</f>
        <v>-7.3909408550632714E-3</v>
      </c>
      <c r="G3470" s="21">
        <v>31631100</v>
      </c>
      <c r="H3470" s="21">
        <f>IF(ISNUMBER(E3470),MAX($E$2:E3470),"")</f>
        <v>542.07000732421875</v>
      </c>
      <c r="I3470" s="21">
        <f>IF(AND(ISNUMBER(E3470),ISNUMBER(H3470)),E3470/H3470-1,"")</f>
        <v>-0.95044920352089091</v>
      </c>
      <c r="L3470"/>
      <c r="M3470"/>
      <c r="N3470" s="2">
        <v>41269</v>
      </c>
      <c r="O3470" s="21">
        <v>142.63999938964844</v>
      </c>
      <c r="P3470" s="21">
        <v>142.71000671386719</v>
      </c>
      <c r="Q3470" s="21">
        <v>141.35000610351563</v>
      </c>
      <c r="R3470" s="21">
        <v>141.75</v>
      </c>
      <c r="S3470">
        <v>106947700</v>
      </c>
      <c r="T3470" s="16">
        <f>(SP500_Data[[#This Row],[Close]]-R3471)/R3471</f>
        <v>-4.2150058151687467E-3</v>
      </c>
      <c r="U3470" s="21"/>
    </row>
    <row r="3471" spans="1:21" x14ac:dyDescent="0.25">
      <c r="A3471" s="2">
        <v>41267</v>
      </c>
      <c r="B3471" s="21">
        <v>27.200000762939453</v>
      </c>
      <c r="C3471" s="21">
        <v>27.25</v>
      </c>
      <c r="D3471" s="21">
        <v>27</v>
      </c>
      <c r="E3471" s="21">
        <v>27.059999465942383</v>
      </c>
      <c r="F3471" s="16">
        <f>(StockData[[#This Row],[Close]]-E3472)/E3472</f>
        <v>-1.4207697127776234E-2</v>
      </c>
      <c r="G3471" s="21">
        <v>20842400</v>
      </c>
      <c r="H3471" s="21">
        <f>IF(ISNUMBER(E3471),MAX($E$2:E3471),"")</f>
        <v>542.07000732421875</v>
      </c>
      <c r="I3471" s="21">
        <f>IF(AND(ISNUMBER(E3471),ISNUMBER(H3471)),E3471/H3471-1,"")</f>
        <v>-0.95008024959817139</v>
      </c>
      <c r="L3471"/>
      <c r="M3471"/>
      <c r="N3471" s="2">
        <v>41267</v>
      </c>
      <c r="O3471" s="21">
        <v>142.47999572753906</v>
      </c>
      <c r="P3471" s="21">
        <v>142.55999755859375</v>
      </c>
      <c r="Q3471" s="21">
        <v>142.19000244140625</v>
      </c>
      <c r="R3471" s="21">
        <v>142.35000610351563</v>
      </c>
      <c r="S3471">
        <v>53874600</v>
      </c>
      <c r="T3471" s="16">
        <f>(SP500_Data[[#This Row],[Close]]-R3472)/R3472</f>
        <v>-3.0813586617061441E-3</v>
      </c>
      <c r="U3471" s="21"/>
    </row>
    <row r="3472" spans="1:21" x14ac:dyDescent="0.25">
      <c r="A3472" s="2">
        <v>41264</v>
      </c>
      <c r="B3472" s="21">
        <v>27.450000762939453</v>
      </c>
      <c r="C3472" s="21">
        <v>27.489999771118164</v>
      </c>
      <c r="D3472" s="21">
        <v>27</v>
      </c>
      <c r="E3472" s="21">
        <v>27.450000762939453</v>
      </c>
      <c r="F3472" s="16">
        <f>(StockData[[#This Row],[Close]]-E3473)/E3473</f>
        <v>-8.3092319255979683E-3</v>
      </c>
      <c r="G3472" s="21">
        <v>98776500</v>
      </c>
      <c r="H3472" s="21">
        <f>IF(ISNUMBER(E3472),MAX($E$2:E3472),"")</f>
        <v>542.07000732421875</v>
      </c>
      <c r="I3472" s="21">
        <f>IF(AND(ISNUMBER(E3472),ISNUMBER(H3472)),E3472/H3472-1,"")</f>
        <v>-0.94936078293938653</v>
      </c>
      <c r="L3472"/>
      <c r="M3472"/>
      <c r="N3472" s="2">
        <v>41264</v>
      </c>
      <c r="O3472" s="21">
        <v>142.16999816894531</v>
      </c>
      <c r="P3472" s="21">
        <v>144.08999633789063</v>
      </c>
      <c r="Q3472" s="21">
        <v>141.94000244140625</v>
      </c>
      <c r="R3472" s="21">
        <v>142.78999328613281</v>
      </c>
      <c r="S3472">
        <v>245883800</v>
      </c>
      <c r="T3472" s="16">
        <f>(SP500_Data[[#This Row],[Close]]-R3473)/R3473</f>
        <v>-1.6055691217279611E-2</v>
      </c>
      <c r="U3472" s="21"/>
    </row>
    <row r="3473" spans="1:21" x14ac:dyDescent="0.25">
      <c r="A3473" s="2">
        <v>41263</v>
      </c>
      <c r="B3473" s="21">
        <v>27.360000610351559</v>
      </c>
      <c r="C3473" s="21">
        <v>27.680000305175781</v>
      </c>
      <c r="D3473" s="21">
        <v>27.149999618530273</v>
      </c>
      <c r="E3473" s="21">
        <v>27.680000305175781</v>
      </c>
      <c r="F3473" s="16">
        <f>(StockData[[#This Row],[Close]]-E3474)/E3474</f>
        <v>1.3548181855324356E-2</v>
      </c>
      <c r="G3473" s="21">
        <v>52607300</v>
      </c>
      <c r="H3473" s="21">
        <f>IF(ISNUMBER(E3473),MAX($E$2:E3473),"")</f>
        <v>542.07000732421875</v>
      </c>
      <c r="I3473" s="21">
        <f>IF(AND(ISNUMBER(E3473),ISNUMBER(H3473)),E3473/H3473-1,"")</f>
        <v>-0.94893648434487166</v>
      </c>
      <c r="L3473"/>
      <c r="M3473"/>
      <c r="N3473" s="2">
        <v>41263</v>
      </c>
      <c r="O3473" s="21">
        <v>144.3800048828125</v>
      </c>
      <c r="P3473" s="21">
        <v>145.13999938964844</v>
      </c>
      <c r="Q3473" s="21">
        <v>143.97999572753906</v>
      </c>
      <c r="R3473" s="21">
        <v>145.1199951171875</v>
      </c>
      <c r="S3473">
        <v>168487000</v>
      </c>
      <c r="T3473" s="16">
        <f>(SP500_Data[[#This Row],[Close]]-R3474)/R3474</f>
        <v>5.7523173447569633E-3</v>
      </c>
      <c r="U3473" s="21"/>
    </row>
    <row r="3474" spans="1:21" x14ac:dyDescent="0.25">
      <c r="A3474" s="2">
        <v>41262</v>
      </c>
      <c r="B3474" s="21">
        <v>27.690000534057617</v>
      </c>
      <c r="C3474" s="21">
        <v>27.729999542236328</v>
      </c>
      <c r="D3474" s="21">
        <v>27.25</v>
      </c>
      <c r="E3474" s="21">
        <v>27.309999465942383</v>
      </c>
      <c r="F3474" s="16">
        <f>(StockData[[#This Row],[Close]]-E3475)/E3475</f>
        <v>-9.0711177374636978E-3</v>
      </c>
      <c r="G3474" s="21">
        <v>53519900</v>
      </c>
      <c r="H3474" s="21">
        <f>IF(ISNUMBER(E3474),MAX($E$2:E3474),"")</f>
        <v>542.07000732421875</v>
      </c>
      <c r="I3474" s="21">
        <f>IF(AND(ISNUMBER(E3474),ISNUMBER(H3474)),E3474/H3474-1,"")</f>
        <v>-0.94961905455579299</v>
      </c>
      <c r="L3474"/>
      <c r="M3474"/>
      <c r="N3474" s="2">
        <v>41262</v>
      </c>
      <c r="O3474" s="21">
        <v>145.52999877929688</v>
      </c>
      <c r="P3474" s="21">
        <v>145.58000183105469</v>
      </c>
      <c r="Q3474" s="21">
        <v>144.24000549316406</v>
      </c>
      <c r="R3474" s="21">
        <v>144.28999328613281</v>
      </c>
      <c r="S3474">
        <v>150895400</v>
      </c>
      <c r="T3474" s="16">
        <f>(SP500_Data[[#This Row],[Close]]-R3475)/R3475</f>
        <v>-7.4293311366218509E-3</v>
      </c>
      <c r="U3474" s="21"/>
    </row>
    <row r="3475" spans="1:21" x14ac:dyDescent="0.25">
      <c r="A3475" s="2">
        <v>41261</v>
      </c>
      <c r="B3475" s="21">
        <v>27.25</v>
      </c>
      <c r="C3475" s="21">
        <v>27.629999160766602</v>
      </c>
      <c r="D3475" s="21">
        <v>27.139999389648441</v>
      </c>
      <c r="E3475" s="21">
        <v>27.559999465942383</v>
      </c>
      <c r="F3475" s="16">
        <f>(StockData[[#This Row],[Close]]-E3476)/E3476</f>
        <v>1.6974135719466321E-2</v>
      </c>
      <c r="G3475" s="21">
        <v>50486900</v>
      </c>
      <c r="H3475" s="21">
        <f>IF(ISNUMBER(E3475),MAX($E$2:E3475),"")</f>
        <v>542.07000732421875</v>
      </c>
      <c r="I3475" s="21">
        <f>IF(AND(ISNUMBER(E3475),ISNUMBER(H3475)),E3475/H3475-1,"")</f>
        <v>-0.94915785951341447</v>
      </c>
      <c r="L3475"/>
      <c r="M3475"/>
      <c r="N3475" s="2">
        <v>41261</v>
      </c>
      <c r="O3475" s="21">
        <v>144</v>
      </c>
      <c r="P3475" s="21">
        <v>145.5</v>
      </c>
      <c r="Q3475" s="21">
        <v>143.78999328613281</v>
      </c>
      <c r="R3475" s="21">
        <v>145.3699951171875</v>
      </c>
      <c r="S3475">
        <v>177762800</v>
      </c>
      <c r="T3475" s="16">
        <f>(SP500_Data[[#This Row],[Close]]-R3476)/R3476</f>
        <v>1.1128822405085229E-2</v>
      </c>
      <c r="U3475" s="21"/>
    </row>
    <row r="3476" spans="1:21" x14ac:dyDescent="0.25">
      <c r="A3476" s="2">
        <v>41260</v>
      </c>
      <c r="B3476" s="21">
        <v>26.790000915527344</v>
      </c>
      <c r="C3476" s="21">
        <v>27.219999313354492</v>
      </c>
      <c r="D3476" s="21">
        <v>26.680000305175781</v>
      </c>
      <c r="E3476" s="21">
        <v>27.100000381469727</v>
      </c>
      <c r="F3476" s="16">
        <f>(StockData[[#This Row],[Close]]-E3477)/E3477</f>
        <v>1.0816893745027535E-2</v>
      </c>
      <c r="G3476" s="21">
        <v>42046100</v>
      </c>
      <c r="H3476" s="21">
        <f>IF(ISNUMBER(E3476),MAX($E$2:E3476),"")</f>
        <v>542.07000732421875</v>
      </c>
      <c r="I3476" s="21">
        <f>IF(AND(ISNUMBER(E3476),ISNUMBER(H3476)),E3476/H3476-1,"")</f>
        <v>-0.95000645670244421</v>
      </c>
      <c r="L3476"/>
      <c r="M3476"/>
      <c r="N3476" s="2">
        <v>41260</v>
      </c>
      <c r="O3476" s="21">
        <v>142.47000122070313</v>
      </c>
      <c r="P3476" s="21">
        <v>143.85000610351563</v>
      </c>
      <c r="Q3476" s="21">
        <v>142.42999267578125</v>
      </c>
      <c r="R3476" s="21">
        <v>143.77000427246094</v>
      </c>
      <c r="S3476">
        <v>143238200</v>
      </c>
      <c r="T3476" s="16">
        <f>(SP500_Data[[#This Row],[Close]]-R3477)/R3477</f>
        <v>1.1752273731281676E-2</v>
      </c>
      <c r="U3476" s="21"/>
    </row>
    <row r="3477" spans="1:21" x14ac:dyDescent="0.25">
      <c r="A3477" s="2">
        <v>41257</v>
      </c>
      <c r="B3477" s="21">
        <v>27.110000610351559</v>
      </c>
      <c r="C3477" s="21">
        <v>27.129999160766602</v>
      </c>
      <c r="D3477" s="21">
        <v>26.700000762939453</v>
      </c>
      <c r="E3477" s="21">
        <v>26.809999465942383</v>
      </c>
      <c r="F3477" s="16">
        <f>(StockData[[#This Row],[Close]]-E3478)/E3478</f>
        <v>-1.1066069260604335E-2</v>
      </c>
      <c r="G3477" s="21">
        <v>42077500</v>
      </c>
      <c r="H3477" s="21">
        <f>IF(ISNUMBER(E3477),MAX($E$2:E3477),"")</f>
        <v>542.07000732421875</v>
      </c>
      <c r="I3477" s="21">
        <f>IF(AND(ISNUMBER(E3477),ISNUMBER(H3477)),E3477/H3477-1,"")</f>
        <v>-0.9505414446405499</v>
      </c>
      <c r="L3477"/>
      <c r="M3477"/>
      <c r="N3477" s="2">
        <v>41257</v>
      </c>
      <c r="O3477" s="21">
        <v>142.32000732421875</v>
      </c>
      <c r="P3477" s="21">
        <v>142.58000183105469</v>
      </c>
      <c r="Q3477" s="21">
        <v>141.8800048828125</v>
      </c>
      <c r="R3477" s="21">
        <v>142.10000610351563</v>
      </c>
      <c r="S3477">
        <v>137701700</v>
      </c>
      <c r="T3477" s="16">
        <f>(SP500_Data[[#This Row],[Close]]-R3478)/R3478</f>
        <v>-3.7158996084472686E-3</v>
      </c>
      <c r="U3477" s="21"/>
    </row>
    <row r="3478" spans="1:21" x14ac:dyDescent="0.25">
      <c r="A3478" s="2">
        <v>41256</v>
      </c>
      <c r="B3478" s="21">
        <v>27.319999694824219</v>
      </c>
      <c r="C3478" s="21">
        <v>27.520000457763672</v>
      </c>
      <c r="D3478" s="21">
        <v>26.950000762939453</v>
      </c>
      <c r="E3478" s="21">
        <v>27.110000610351559</v>
      </c>
      <c r="F3478" s="16">
        <f>(StockData[[#This Row],[Close]]-E3479)/E3479</f>
        <v>-4.7723627701509643E-3</v>
      </c>
      <c r="G3478" s="21">
        <v>45080100</v>
      </c>
      <c r="H3478" s="21">
        <f>IF(ISNUMBER(E3478),MAX($E$2:E3478),"")</f>
        <v>542.07000732421875</v>
      </c>
      <c r="I3478" s="21">
        <f>IF(AND(ISNUMBER(E3478),ISNUMBER(H3478)),E3478/H3478-1,"")</f>
        <v>-0.94998800847851239</v>
      </c>
      <c r="L3478"/>
      <c r="M3478"/>
      <c r="N3478" s="2">
        <v>41256</v>
      </c>
      <c r="O3478" s="21">
        <v>143.41999816894531</v>
      </c>
      <c r="P3478" s="21">
        <v>143.83000183105469</v>
      </c>
      <c r="Q3478" s="21">
        <v>142.27000427246094</v>
      </c>
      <c r="R3478" s="21">
        <v>142.6300048828125</v>
      </c>
      <c r="S3478">
        <v>135715000</v>
      </c>
      <c r="T3478" s="16">
        <f>(SP500_Data[[#This Row],[Close]]-R3479)/R3479</f>
        <v>-6.1319047990174664E-3</v>
      </c>
      <c r="U3478" s="21"/>
    </row>
    <row r="3479" spans="1:21" x14ac:dyDescent="0.25">
      <c r="A3479" s="2">
        <v>41255</v>
      </c>
      <c r="B3479" s="21">
        <v>27.530000686645508</v>
      </c>
      <c r="C3479" s="21">
        <v>27.620000839233398</v>
      </c>
      <c r="D3479" s="21">
        <v>27.079999923706055</v>
      </c>
      <c r="E3479" s="21">
        <v>27.239999771118164</v>
      </c>
      <c r="F3479" s="16">
        <f>(StockData[[#This Row],[Close]]-E3480)/E3480</f>
        <v>-2.9282549267821071E-3</v>
      </c>
      <c r="G3479" s="21">
        <v>43966300</v>
      </c>
      <c r="H3479" s="21">
        <f>IF(ISNUMBER(E3479),MAX($E$2:E3479),"")</f>
        <v>542.07000732421875</v>
      </c>
      <c r="I3479" s="21">
        <f>IF(AND(ISNUMBER(E3479),ISNUMBER(H3479)),E3479/H3479-1,"")</f>
        <v>-0.94974818860467669</v>
      </c>
      <c r="L3479"/>
      <c r="M3479"/>
      <c r="N3479" s="2">
        <v>41255</v>
      </c>
      <c r="O3479" s="21">
        <v>144</v>
      </c>
      <c r="P3479" s="21">
        <v>144.55000305175781</v>
      </c>
      <c r="Q3479" s="21">
        <v>143.30999755859375</v>
      </c>
      <c r="R3479" s="21">
        <v>143.50999450683594</v>
      </c>
      <c r="S3479">
        <v>145880100</v>
      </c>
      <c r="T3479" s="16">
        <f>(SP500_Data[[#This Row],[Close]]-R3480)/R3480</f>
        <v>4.8795359898490335E-4</v>
      </c>
      <c r="U3479" s="21"/>
    </row>
    <row r="3480" spans="1:21" x14ac:dyDescent="0.25">
      <c r="A3480" s="2">
        <v>41254</v>
      </c>
      <c r="B3480" s="21">
        <v>27.049999237060547</v>
      </c>
      <c r="C3480" s="21">
        <v>27.489999771118164</v>
      </c>
      <c r="D3480" s="21">
        <v>27.049999237060547</v>
      </c>
      <c r="E3480" s="21">
        <v>27.319999694824219</v>
      </c>
      <c r="F3480" s="16">
        <f>(StockData[[#This Row],[Close]]-E3481)/E3481</f>
        <v>1.4105388019061308E-2</v>
      </c>
      <c r="G3480" s="21">
        <v>52282800</v>
      </c>
      <c r="H3480" s="21">
        <f>IF(ISNUMBER(E3480),MAX($E$2:E3480),"")</f>
        <v>542.07000732421875</v>
      </c>
      <c r="I3480" s="21">
        <f>IF(AND(ISNUMBER(E3480),ISNUMBER(H3480)),E3480/H3480-1,"")</f>
        <v>-0.94960060633186116</v>
      </c>
      <c r="L3480"/>
      <c r="M3480"/>
      <c r="N3480" s="2">
        <v>41254</v>
      </c>
      <c r="O3480" s="21">
        <v>143.05999755859375</v>
      </c>
      <c r="P3480" s="21">
        <v>144.11000061035156</v>
      </c>
      <c r="Q3480" s="21">
        <v>142.99000549316406</v>
      </c>
      <c r="R3480" s="21">
        <v>143.44000244140625</v>
      </c>
      <c r="S3480">
        <v>152570400</v>
      </c>
      <c r="T3480" s="16">
        <f>(SP500_Data[[#This Row],[Close]]-R3481)/R3481</f>
        <v>6.8084594117499633E-3</v>
      </c>
      <c r="U3480" s="21"/>
    </row>
    <row r="3481" spans="1:21" x14ac:dyDescent="0.25">
      <c r="A3481" s="2">
        <v>41253</v>
      </c>
      <c r="B3481" s="21">
        <v>26.559999465942383</v>
      </c>
      <c r="C3481" s="21">
        <v>26.969999313354492</v>
      </c>
      <c r="D3481" s="21">
        <v>26.520000457763672</v>
      </c>
      <c r="E3481" s="21">
        <v>26.940000534057617</v>
      </c>
      <c r="F3481" s="16">
        <f>(StockData[[#This Row],[Close]]-E3482)/E3482</f>
        <v>1.814064498084722E-2</v>
      </c>
      <c r="G3481" s="21">
        <v>47031100</v>
      </c>
      <c r="H3481" s="21">
        <f>IF(ISNUMBER(E3481),MAX($E$2:E3481),"")</f>
        <v>542.07000732421875</v>
      </c>
      <c r="I3481" s="21">
        <f>IF(AND(ISNUMBER(E3481),ISNUMBER(H3481)),E3481/H3481-1,"")</f>
        <v>-0.95030162124807527</v>
      </c>
      <c r="L3481"/>
      <c r="M3481"/>
      <c r="N3481" s="2">
        <v>41253</v>
      </c>
      <c r="O3481" s="21">
        <v>142.21000671386719</v>
      </c>
      <c r="P3481" s="21">
        <v>142.80999755859375</v>
      </c>
      <c r="Q3481" s="21">
        <v>142.14999389648438</v>
      </c>
      <c r="R3481" s="21">
        <v>142.47000122070313</v>
      </c>
      <c r="S3481">
        <v>98840700</v>
      </c>
      <c r="T3481" s="16">
        <f>(SP500_Data[[#This Row],[Close]]-R3482)/R3482</f>
        <v>4.2130157328065137E-4</v>
      </c>
      <c r="U3481" s="21"/>
    </row>
    <row r="3482" spans="1:21" x14ac:dyDescent="0.25">
      <c r="A3482" s="2">
        <v>41250</v>
      </c>
      <c r="B3482" s="21">
        <v>26.819999694824219</v>
      </c>
      <c r="C3482" s="21">
        <v>26.819999694824219</v>
      </c>
      <c r="D3482" s="21">
        <v>26.370000839233398</v>
      </c>
      <c r="E3482" s="21">
        <v>26.459999084472656</v>
      </c>
      <c r="F3482" s="16">
        <f>(StockData[[#This Row],[Close]]-E3483)/E3483</f>
        <v>-1.0101027399459606E-2</v>
      </c>
      <c r="G3482" s="21">
        <v>46162100</v>
      </c>
      <c r="H3482" s="21">
        <f>IF(ISNUMBER(E3482),MAX($E$2:E3482),"")</f>
        <v>542.07000732421875</v>
      </c>
      <c r="I3482" s="21">
        <f>IF(AND(ISNUMBER(E3482),ISNUMBER(H3482)),E3482/H3482-1,"")</f>
        <v>-0.95118711840360759</v>
      </c>
      <c r="L3482"/>
      <c r="M3482"/>
      <c r="N3482" s="2">
        <v>41250</v>
      </c>
      <c r="O3482" s="21">
        <v>142.52999877929688</v>
      </c>
      <c r="P3482" s="21">
        <v>142.69000244140625</v>
      </c>
      <c r="Q3482" s="21">
        <v>141.66999816894531</v>
      </c>
      <c r="R3482" s="21">
        <v>142.41000366210938</v>
      </c>
      <c r="S3482">
        <v>108726400</v>
      </c>
      <c r="T3482" s="16">
        <f>(SP500_Data[[#This Row],[Close]]-R3483)/R3483</f>
        <v>3.0286515531068314E-3</v>
      </c>
      <c r="U3482" s="21"/>
    </row>
    <row r="3483" spans="1:21" x14ac:dyDescent="0.25">
      <c r="A3483" s="2">
        <v>41249</v>
      </c>
      <c r="B3483" s="21">
        <v>26.809999465942383</v>
      </c>
      <c r="C3483" s="21">
        <v>26.979999542236328</v>
      </c>
      <c r="D3483" s="21">
        <v>26.610000610351559</v>
      </c>
      <c r="E3483" s="21">
        <v>26.729999542236328</v>
      </c>
      <c r="F3483" s="16">
        <f>(StockData[[#This Row],[Close]]-E3484)/E3484</f>
        <v>2.2496987540586585E-3</v>
      </c>
      <c r="G3483" s="21">
        <v>39182300</v>
      </c>
      <c r="H3483" s="21">
        <f>IF(ISNUMBER(E3483),MAX($E$2:E3483),"")</f>
        <v>542.07000732421875</v>
      </c>
      <c r="I3483" s="21">
        <f>IF(AND(ISNUMBER(E3483),ISNUMBER(H3483)),E3483/H3483-1,"")</f>
        <v>-0.95068902691336543</v>
      </c>
      <c r="L3483"/>
      <c r="M3483"/>
      <c r="N3483" s="2">
        <v>41249</v>
      </c>
      <c r="O3483" s="21">
        <v>141.3699951171875</v>
      </c>
      <c r="P3483" s="21">
        <v>142.03999328613281</v>
      </c>
      <c r="Q3483" s="21">
        <v>141.16000366210938</v>
      </c>
      <c r="R3483" s="21">
        <v>141.97999572753906</v>
      </c>
      <c r="S3483">
        <v>103220600</v>
      </c>
      <c r="T3483" s="16">
        <f>(SP500_Data[[#This Row],[Close]]-R3484)/R3484</f>
        <v>3.3921959543396643E-3</v>
      </c>
      <c r="U3483" s="21"/>
    </row>
    <row r="3484" spans="1:21" x14ac:dyDescent="0.25">
      <c r="A3484" s="2">
        <v>41248</v>
      </c>
      <c r="B3484" s="21">
        <v>26.379999160766602</v>
      </c>
      <c r="C3484" s="21">
        <v>26.930000305175781</v>
      </c>
      <c r="D3484" s="21">
        <v>26.260000228881836</v>
      </c>
      <c r="E3484" s="21">
        <v>26.670000076293945</v>
      </c>
      <c r="F3484" s="16">
        <f>(StockData[[#This Row],[Close]]-E3485)/E3485</f>
        <v>1.1376534983427333E-2</v>
      </c>
      <c r="G3484" s="21">
        <v>68283800</v>
      </c>
      <c r="H3484" s="21">
        <f>IF(ISNUMBER(E3484),MAX($E$2:E3484),"")</f>
        <v>542.07000732421875</v>
      </c>
      <c r="I3484" s="21">
        <f>IF(AND(ISNUMBER(E3484),ISNUMBER(H3484)),E3484/H3484-1,"")</f>
        <v>-0.95079971273831743</v>
      </c>
      <c r="L3484"/>
      <c r="M3484"/>
      <c r="N3484" s="2">
        <v>41248</v>
      </c>
      <c r="O3484" s="21">
        <v>141.3699951171875</v>
      </c>
      <c r="P3484" s="21">
        <v>142.16000366210938</v>
      </c>
      <c r="Q3484" s="21">
        <v>140.3699951171875</v>
      </c>
      <c r="R3484" s="21">
        <v>141.5</v>
      </c>
      <c r="S3484">
        <v>147300500</v>
      </c>
      <c r="T3484" s="16">
        <f>(SP500_Data[[#This Row],[Close]]-R3485)/R3485</f>
        <v>1.7699115044247787E-3</v>
      </c>
      <c r="U3484" s="21"/>
    </row>
    <row r="3485" spans="1:21" x14ac:dyDescent="0.25">
      <c r="A3485" s="2">
        <v>41247</v>
      </c>
      <c r="B3485" s="21">
        <v>26.5</v>
      </c>
      <c r="C3485" s="21">
        <v>26.629999160766602</v>
      </c>
      <c r="D3485" s="21">
        <v>26.340000152587891</v>
      </c>
      <c r="E3485" s="21">
        <v>26.370000839233398</v>
      </c>
      <c r="F3485" s="16">
        <f>(StockData[[#This Row],[Close]]-E3486)/E3486</f>
        <v>-2.2701273268859227E-3</v>
      </c>
      <c r="G3485" s="21">
        <v>49777500</v>
      </c>
      <c r="H3485" s="21">
        <f>IF(ISNUMBER(E3485),MAX($E$2:E3485),"")</f>
        <v>542.07000732421875</v>
      </c>
      <c r="I3485" s="21">
        <f>IF(AND(ISNUMBER(E3485),ISNUMBER(H3485)),E3485/H3485-1,"")</f>
        <v>-0.951353145381716</v>
      </c>
      <c r="L3485"/>
      <c r="M3485"/>
      <c r="N3485" s="2">
        <v>41247</v>
      </c>
      <c r="O3485" s="21">
        <v>141.44000244140625</v>
      </c>
      <c r="P3485" s="21">
        <v>141.8699951171875</v>
      </c>
      <c r="Q3485" s="21">
        <v>140.8699951171875</v>
      </c>
      <c r="R3485" s="21">
        <v>141.25</v>
      </c>
      <c r="S3485">
        <v>127512200</v>
      </c>
      <c r="T3485" s="16">
        <f>(SP500_Data[[#This Row],[Close]]-R3486)/R3486</f>
        <v>-1.413905638438212E-3</v>
      </c>
      <c r="U3485" s="21"/>
    </row>
    <row r="3486" spans="1:21" x14ac:dyDescent="0.25">
      <c r="A3486" s="2">
        <v>41246</v>
      </c>
      <c r="B3486" s="21">
        <v>26.780000686645508</v>
      </c>
      <c r="C3486" s="21">
        <v>26.819999694824219</v>
      </c>
      <c r="D3486" s="21">
        <v>26.399999618530273</v>
      </c>
      <c r="E3486" s="21">
        <v>26.430000305175781</v>
      </c>
      <c r="F3486" s="16">
        <f>(StockData[[#This Row],[Close]]-E3487)/E3487</f>
        <v>-7.1375104458144267E-3</v>
      </c>
      <c r="G3486" s="21">
        <v>53173800</v>
      </c>
      <c r="H3486" s="21">
        <f>IF(ISNUMBER(E3486),MAX($E$2:E3486),"")</f>
        <v>542.07000732421875</v>
      </c>
      <c r="I3486" s="21">
        <f>IF(AND(ISNUMBER(E3486),ISNUMBER(H3486)),E3486/H3486-1,"")</f>
        <v>-0.95124245955676412</v>
      </c>
      <c r="L3486"/>
      <c r="M3486"/>
      <c r="N3486" s="2">
        <v>41246</v>
      </c>
      <c r="O3486" s="21">
        <v>142.80000305175781</v>
      </c>
      <c r="P3486" s="21">
        <v>142.91999816894531</v>
      </c>
      <c r="Q3486" s="21">
        <v>141.33999633789063</v>
      </c>
      <c r="R3486" s="21">
        <v>141.44999694824219</v>
      </c>
      <c r="S3486">
        <v>124656300</v>
      </c>
      <c r="T3486" s="16">
        <f>(SP500_Data[[#This Row],[Close]]-R3487)/R3487</f>
        <v>-4.9243544023782025E-3</v>
      </c>
      <c r="U3486" s="21"/>
    </row>
    <row r="3487" spans="1:21" x14ac:dyDescent="0.25">
      <c r="A3487" s="2">
        <v>41243</v>
      </c>
      <c r="B3487" s="21">
        <v>27.049999237060547</v>
      </c>
      <c r="C3487" s="21">
        <v>27.129999160766602</v>
      </c>
      <c r="D3487" s="21">
        <v>26.489999771118164</v>
      </c>
      <c r="E3487" s="21">
        <v>26.620000839233398</v>
      </c>
      <c r="F3487" s="16">
        <f>(StockData[[#This Row],[Close]]-E3488)/E3488</f>
        <v>-1.2244894781593371E-2</v>
      </c>
      <c r="G3487" s="21">
        <v>83690200</v>
      </c>
      <c r="H3487" s="21">
        <f>IF(ISNUMBER(E3487),MAX($E$2:E3487),"")</f>
        <v>542.07000732421875</v>
      </c>
      <c r="I3487" s="21">
        <f>IF(AND(ISNUMBER(E3487),ISNUMBER(H3487)),E3487/H3487-1,"")</f>
        <v>-0.95089195033933749</v>
      </c>
      <c r="L3487"/>
      <c r="M3487"/>
      <c r="N3487" s="2">
        <v>41243</v>
      </c>
      <c r="O3487" s="21">
        <v>142.13999938964844</v>
      </c>
      <c r="P3487" s="21">
        <v>142.41999816894531</v>
      </c>
      <c r="Q3487" s="21">
        <v>141.66000366210938</v>
      </c>
      <c r="R3487" s="21">
        <v>142.14999389648438</v>
      </c>
      <c r="S3487">
        <v>136568300</v>
      </c>
      <c r="T3487" s="16">
        <f>(SP500_Data[[#This Row],[Close]]-R3488)/R3488</f>
        <v>2.1108063838687151E-4</v>
      </c>
      <c r="U3487" s="21"/>
    </row>
    <row r="3488" spans="1:21" x14ac:dyDescent="0.25">
      <c r="A3488" s="2">
        <v>41242</v>
      </c>
      <c r="B3488" s="21">
        <v>27.110000610351559</v>
      </c>
      <c r="C3488" s="21">
        <v>27.360000610351559</v>
      </c>
      <c r="D3488" s="21">
        <v>26.860000610351559</v>
      </c>
      <c r="E3488" s="21">
        <v>26.950000762939453</v>
      </c>
      <c r="F3488" s="16">
        <f>(StockData[[#This Row],[Close]]-E3489)/E3489</f>
        <v>-1.4985374205619857E-2</v>
      </c>
      <c r="G3488" s="21">
        <v>69551400</v>
      </c>
      <c r="H3488" s="21">
        <f>IF(ISNUMBER(E3488),MAX($E$2:E3488),"")</f>
        <v>542.07000732421875</v>
      </c>
      <c r="I3488" s="21">
        <f>IF(AND(ISNUMBER(E3488),ISNUMBER(H3488)),E3488/H3488-1,"")</f>
        <v>-0.95028317302414345</v>
      </c>
      <c r="L3488"/>
      <c r="M3488"/>
      <c r="N3488" s="2">
        <v>41242</v>
      </c>
      <c r="O3488" s="21">
        <v>141.99000549316406</v>
      </c>
      <c r="P3488" s="21">
        <v>142.50999450683594</v>
      </c>
      <c r="Q3488" s="21">
        <v>141.3699951171875</v>
      </c>
      <c r="R3488" s="21">
        <v>142.1199951171875</v>
      </c>
      <c r="S3488">
        <v>151085900</v>
      </c>
      <c r="T3488" s="16">
        <f>(SP500_Data[[#This Row],[Close]]-R3489)/R3489</f>
        <v>4.665547660090804E-3</v>
      </c>
      <c r="U3488" s="21"/>
    </row>
    <row r="3489" spans="1:21" x14ac:dyDescent="0.25">
      <c r="A3489" s="2">
        <v>41241</v>
      </c>
      <c r="B3489" s="21">
        <v>27.010000228881836</v>
      </c>
      <c r="C3489" s="21">
        <v>27.389999389648441</v>
      </c>
      <c r="D3489" s="21">
        <v>26.770000457763672</v>
      </c>
      <c r="E3489" s="21">
        <v>27.360000610351559</v>
      </c>
      <c r="F3489" s="16">
        <f>(StockData[[#This Row],[Close]]-E3490)/E3490</f>
        <v>1.0339759506438896E-2</v>
      </c>
      <c r="G3489" s="21">
        <v>53018400</v>
      </c>
      <c r="H3489" s="21">
        <f>IF(ISNUMBER(E3489),MAX($E$2:E3489),"")</f>
        <v>542.07000732421875</v>
      </c>
      <c r="I3489" s="21">
        <f>IF(AND(ISNUMBER(E3489),ISNUMBER(H3489)),E3489/H3489-1,"")</f>
        <v>-0.94952681343613388</v>
      </c>
      <c r="L3489"/>
      <c r="M3489"/>
      <c r="N3489" s="2">
        <v>41241</v>
      </c>
      <c r="O3489" s="21">
        <v>139.75999450683594</v>
      </c>
      <c r="P3489" s="21">
        <v>141.53999328613281</v>
      </c>
      <c r="Q3489" s="21">
        <v>139</v>
      </c>
      <c r="R3489" s="21">
        <v>141.46000671386719</v>
      </c>
      <c r="S3489">
        <v>177086500</v>
      </c>
      <c r="T3489" s="16">
        <f>(SP500_Data[[#This Row],[Close]]-R3490)/R3490</f>
        <v>8.0524824917548934E-3</v>
      </c>
      <c r="U3489" s="21"/>
    </row>
    <row r="3490" spans="1:21" x14ac:dyDescent="0.25">
      <c r="A3490" s="2">
        <v>41240</v>
      </c>
      <c r="B3490" s="21">
        <v>27.360000610351559</v>
      </c>
      <c r="C3490" s="21">
        <v>27.379999160766602</v>
      </c>
      <c r="D3490" s="21">
        <v>27.040000915527344</v>
      </c>
      <c r="E3490" s="21">
        <v>27.079999923706055</v>
      </c>
      <c r="F3490" s="16">
        <f>(StockData[[#This Row],[Close]]-E3491)/E3491</f>
        <v>-1.131798002374345E-2</v>
      </c>
      <c r="G3490" s="21">
        <v>45018600</v>
      </c>
      <c r="H3490" s="21">
        <f>IF(ISNUMBER(E3490),MAX($E$2:E3490),"")</f>
        <v>542.07000732421875</v>
      </c>
      <c r="I3490" s="21">
        <f>IF(AND(ISNUMBER(E3490),ISNUMBER(H3490)),E3490/H3490-1,"")</f>
        <v>-0.95004335315030786</v>
      </c>
      <c r="L3490"/>
      <c r="M3490"/>
      <c r="N3490" s="2">
        <v>41240</v>
      </c>
      <c r="O3490" s="21">
        <v>140.91000366210938</v>
      </c>
      <c r="P3490" s="21">
        <v>141.38999938964844</v>
      </c>
      <c r="Q3490" s="21">
        <v>140.24000549316406</v>
      </c>
      <c r="R3490" s="21">
        <v>140.33000183105469</v>
      </c>
      <c r="S3490">
        <v>128646200</v>
      </c>
      <c r="T3490" s="16">
        <f>(SP500_Data[[#This Row],[Close]]-R3491)/R3491</f>
        <v>-5.104581390465642E-3</v>
      </c>
      <c r="U3490" s="21"/>
    </row>
    <row r="3491" spans="1:21" x14ac:dyDescent="0.25">
      <c r="A3491" s="2">
        <v>41239</v>
      </c>
      <c r="B3491" s="21">
        <v>27.540000915527344</v>
      </c>
      <c r="C3491" s="21">
        <v>27.579999923706055</v>
      </c>
      <c r="D3491" s="21">
        <v>27.170000076293945</v>
      </c>
      <c r="E3491" s="21">
        <v>27.389999389648441</v>
      </c>
      <c r="F3491" s="16">
        <f>(StockData[[#This Row],[Close]]-E3492)/E3492</f>
        <v>-1.1191385009121405E-2</v>
      </c>
      <c r="G3491" s="21">
        <v>85198700</v>
      </c>
      <c r="H3491" s="21">
        <f>IF(ISNUMBER(E3491),MAX($E$2:E3491),"")</f>
        <v>542.07000732421875</v>
      </c>
      <c r="I3491" s="21">
        <f>IF(AND(ISNUMBER(E3491),ISNUMBER(H3491)),E3491/H3491-1,"")</f>
        <v>-0.94947147228297735</v>
      </c>
      <c r="L3491"/>
      <c r="M3491"/>
      <c r="N3491" s="2">
        <v>41239</v>
      </c>
      <c r="O3491" s="21">
        <v>140.64999389648438</v>
      </c>
      <c r="P3491" s="21">
        <v>141.36000061035156</v>
      </c>
      <c r="Q3491" s="21">
        <v>140.19000244140625</v>
      </c>
      <c r="R3491" s="21">
        <v>141.05000305175781</v>
      </c>
      <c r="S3491">
        <v>100124400</v>
      </c>
      <c r="T3491" s="16">
        <f>(SP500_Data[[#This Row],[Close]]-R3492)/R3492</f>
        <v>-2.1224127258835036E-3</v>
      </c>
      <c r="U3491" s="21"/>
    </row>
    <row r="3492" spans="1:21" x14ac:dyDescent="0.25">
      <c r="A3492" s="2">
        <v>41236</v>
      </c>
      <c r="B3492" s="21">
        <v>27.229999542236328</v>
      </c>
      <c r="C3492" s="21">
        <v>27.770000457763672</v>
      </c>
      <c r="D3492" s="21">
        <v>27.200000762939453</v>
      </c>
      <c r="E3492" s="21">
        <v>27.700000762939453</v>
      </c>
      <c r="F3492" s="16">
        <f>(StockData[[#This Row],[Close]]-E3493)/E3493</f>
        <v>2.7829312755766951E-2</v>
      </c>
      <c r="G3492" s="21">
        <v>57845700</v>
      </c>
      <c r="H3492" s="21">
        <f>IF(ISNUMBER(E3492),MAX($E$2:E3492),"")</f>
        <v>542.07000732421875</v>
      </c>
      <c r="I3492" s="21">
        <f>IF(AND(ISNUMBER(E3492),ISNUMBER(H3492)),E3492/H3492-1,"")</f>
        <v>-0.94889958789700801</v>
      </c>
      <c r="L3492"/>
      <c r="M3492"/>
      <c r="N3492" s="2">
        <v>41236</v>
      </c>
      <c r="O3492" s="21">
        <v>140.1300048828125</v>
      </c>
      <c r="P3492" s="21">
        <v>141.39999389648438</v>
      </c>
      <c r="Q3492" s="21">
        <v>140.03999328613281</v>
      </c>
      <c r="R3492" s="21">
        <v>141.35000610351563</v>
      </c>
      <c r="S3492">
        <v>65409200</v>
      </c>
      <c r="T3492" s="16">
        <f>(SP500_Data[[#This Row],[Close]]-R3493)/R3493</f>
        <v>1.3625021131973484E-2</v>
      </c>
      <c r="U3492" s="21"/>
    </row>
    <row r="3493" spans="1:21" x14ac:dyDescent="0.25">
      <c r="A3493" s="2">
        <v>41234</v>
      </c>
      <c r="B3493" s="21">
        <v>26.709999084472656</v>
      </c>
      <c r="C3493" s="21">
        <v>27.170000076293945</v>
      </c>
      <c r="D3493" s="21">
        <v>26.670000076293945</v>
      </c>
      <c r="E3493" s="21">
        <v>26.950000762939453</v>
      </c>
      <c r="F3493" s="16">
        <f>(StockData[[#This Row],[Close]]-E3494)/E3494</f>
        <v>8.9854618754486304E-3</v>
      </c>
      <c r="G3493" s="21">
        <v>66360300</v>
      </c>
      <c r="H3493" s="21">
        <f>IF(ISNUMBER(E3493),MAX($E$2:E3493),"")</f>
        <v>542.07000732421875</v>
      </c>
      <c r="I3493" s="21">
        <f>IF(AND(ISNUMBER(E3493),ISNUMBER(H3493)),E3493/H3493-1,"")</f>
        <v>-0.95028317302414345</v>
      </c>
      <c r="L3493"/>
      <c r="M3493"/>
      <c r="N3493" s="2">
        <v>41234</v>
      </c>
      <c r="O3493" s="21">
        <v>139.30999755859375</v>
      </c>
      <c r="P3493" s="21">
        <v>139.57000732421875</v>
      </c>
      <c r="Q3493" s="21">
        <v>139.02999877929688</v>
      </c>
      <c r="R3493" s="21">
        <v>139.44999694824219</v>
      </c>
      <c r="S3493">
        <v>81710800</v>
      </c>
      <c r="T3493" s="16">
        <f>(SP500_Data[[#This Row],[Close]]-R3494)/R3494</f>
        <v>1.8679107858007647E-3</v>
      </c>
      <c r="U3493" s="21"/>
    </row>
    <row r="3494" spans="1:21" x14ac:dyDescent="0.25">
      <c r="A3494" s="2">
        <v>41233</v>
      </c>
      <c r="B3494" s="21">
        <v>26.760000228881836</v>
      </c>
      <c r="C3494" s="21">
        <v>26.799999237060547</v>
      </c>
      <c r="D3494" s="21">
        <v>26.459999084472656</v>
      </c>
      <c r="E3494" s="21">
        <v>26.709999084472656</v>
      </c>
      <c r="F3494" s="16">
        <f>(StockData[[#This Row],[Close]]-E3495)/E3495</f>
        <v>-7.4824010872386883E-4</v>
      </c>
      <c r="G3494" s="21">
        <v>47070400</v>
      </c>
      <c r="H3494" s="21">
        <f>IF(ISNUMBER(E3494),MAX($E$2:E3494),"")</f>
        <v>542.07000732421875</v>
      </c>
      <c r="I3494" s="21">
        <f>IF(AND(ISNUMBER(E3494),ISNUMBER(H3494)),E3494/H3494-1,"")</f>
        <v>-0.95072592336122907</v>
      </c>
      <c r="L3494"/>
      <c r="M3494"/>
      <c r="N3494" s="2">
        <v>41233</v>
      </c>
      <c r="O3494" s="21">
        <v>138.91000366210938</v>
      </c>
      <c r="P3494" s="21">
        <v>139.41999816894531</v>
      </c>
      <c r="Q3494" s="21">
        <v>138.08000183105469</v>
      </c>
      <c r="R3494" s="21">
        <v>139.19000244140625</v>
      </c>
      <c r="S3494">
        <v>119807400</v>
      </c>
      <c r="T3494" s="16">
        <f>(SP500_Data[[#This Row],[Close]]-R3495)/R3495</f>
        <v>4.3123378486391349E-4</v>
      </c>
      <c r="U3494" s="21"/>
    </row>
    <row r="3495" spans="1:21" x14ac:dyDescent="0.25">
      <c r="A3495" s="2">
        <v>41232</v>
      </c>
      <c r="B3495" s="21">
        <v>26.799999237060547</v>
      </c>
      <c r="C3495" s="21">
        <v>26.799999237060547</v>
      </c>
      <c r="D3495" s="21">
        <v>26.469999313354492</v>
      </c>
      <c r="E3495" s="21">
        <v>26.729999542236328</v>
      </c>
      <c r="F3495" s="16">
        <f>(StockData[[#This Row],[Close]]-E3496)/E3496</f>
        <v>7.9185173773697829E-3</v>
      </c>
      <c r="G3495" s="21">
        <v>57179300</v>
      </c>
      <c r="H3495" s="21">
        <f>IF(ISNUMBER(E3495),MAX($E$2:E3495),"")</f>
        <v>542.07000732421875</v>
      </c>
      <c r="I3495" s="21">
        <f>IF(AND(ISNUMBER(E3495),ISNUMBER(H3495)),E3495/H3495-1,"")</f>
        <v>-0.95068902691336543</v>
      </c>
      <c r="L3495"/>
      <c r="M3495"/>
      <c r="N3495" s="2">
        <v>41232</v>
      </c>
      <c r="O3495" s="21">
        <v>137.89999389648438</v>
      </c>
      <c r="P3495" s="21">
        <v>139.14999389648438</v>
      </c>
      <c r="Q3495" s="21">
        <v>136.41000366210938</v>
      </c>
      <c r="R3495" s="21">
        <v>139.1300048828125</v>
      </c>
      <c r="S3495">
        <v>151495800</v>
      </c>
      <c r="T3495" s="16">
        <f>(SP500_Data[[#This Row],[Close]]-R3496)/R3496</f>
        <v>2.0239127846658843E-2</v>
      </c>
      <c r="U3495" s="21"/>
    </row>
    <row r="3496" spans="1:21" x14ac:dyDescent="0.25">
      <c r="A3496" s="2">
        <v>41229</v>
      </c>
      <c r="B3496" s="21">
        <v>26.670000076293945</v>
      </c>
      <c r="C3496" s="21">
        <v>26.700000762939453</v>
      </c>
      <c r="D3496" s="21">
        <v>26.340000152587891</v>
      </c>
      <c r="E3496" s="21">
        <v>26.520000457763672</v>
      </c>
      <c r="F3496" s="16">
        <f>(StockData[[#This Row],[Close]]-E3497)/E3497</f>
        <v>-5.2512899643556172E-3</v>
      </c>
      <c r="G3496" s="21">
        <v>64083300</v>
      </c>
      <c r="H3496" s="21">
        <f>IF(ISNUMBER(E3496),MAX($E$2:E3496),"")</f>
        <v>542.07000732421875</v>
      </c>
      <c r="I3496" s="21">
        <f>IF(AND(ISNUMBER(E3496),ISNUMBER(H3496)),E3496/H3496-1,"")</f>
        <v>-0.95107642906001677</v>
      </c>
      <c r="L3496"/>
      <c r="M3496"/>
      <c r="N3496" s="2">
        <v>41229</v>
      </c>
      <c r="O3496" s="21">
        <v>135.89999389648438</v>
      </c>
      <c r="P3496" s="21">
        <v>136.63999938964844</v>
      </c>
      <c r="Q3496" s="21">
        <v>134.69999694824219</v>
      </c>
      <c r="R3496" s="21">
        <v>136.3699951171875</v>
      </c>
      <c r="S3496">
        <v>239483900</v>
      </c>
      <c r="T3496" s="16">
        <f>(SP500_Data[[#This Row],[Close]]-R3497)/R3497</f>
        <v>4.9373484451945776E-3</v>
      </c>
      <c r="U3496" s="21"/>
    </row>
    <row r="3497" spans="1:21" x14ac:dyDescent="0.25">
      <c r="A3497" s="2">
        <v>41228</v>
      </c>
      <c r="B3497" s="21">
        <v>26.879999160766602</v>
      </c>
      <c r="C3497" s="21">
        <v>26.969999313354492</v>
      </c>
      <c r="D3497" s="21">
        <v>26.629999160766602</v>
      </c>
      <c r="E3497" s="21">
        <v>26.659999847412109</v>
      </c>
      <c r="F3497" s="16">
        <f>(StockData[[#This Row],[Close]]-E3498)/E3498</f>
        <v>-6.7064196778115802E-3</v>
      </c>
      <c r="G3497" s="21">
        <v>50955600</v>
      </c>
      <c r="H3497" s="21">
        <f>IF(ISNUMBER(E3497),MAX($E$2:E3497),"")</f>
        <v>542.07000732421875</v>
      </c>
      <c r="I3497" s="21">
        <f>IF(AND(ISNUMBER(E3497),ISNUMBER(H3497)),E3497/H3497-1,"")</f>
        <v>-0.95081816096224925</v>
      </c>
      <c r="L3497"/>
      <c r="M3497"/>
      <c r="N3497" s="2">
        <v>41228</v>
      </c>
      <c r="O3497" s="21">
        <v>135.97999572753906</v>
      </c>
      <c r="P3497" s="21">
        <v>136.49000549316406</v>
      </c>
      <c r="Q3497" s="21">
        <v>135.17999267578125</v>
      </c>
      <c r="R3497" s="21">
        <v>135.69999694824219</v>
      </c>
      <c r="S3497">
        <v>178128400</v>
      </c>
      <c r="T3497" s="16">
        <f>(SP500_Data[[#This Row],[Close]]-R3498)/R3498</f>
        <v>-1.6920160371644087E-3</v>
      </c>
      <c r="U3497" s="21"/>
    </row>
    <row r="3498" spans="1:21" x14ac:dyDescent="0.25">
      <c r="A3498" s="2">
        <v>41227</v>
      </c>
      <c r="B3498" s="21">
        <v>27.239999771118164</v>
      </c>
      <c r="C3498" s="21">
        <v>27.290000915527344</v>
      </c>
      <c r="D3498" s="21">
        <v>26.799999237060547</v>
      </c>
      <c r="E3498" s="21">
        <v>26.840000152587891</v>
      </c>
      <c r="F3498" s="16">
        <f>(StockData[[#This Row],[Close]]-E3499)/E3499</f>
        <v>-9.2284975486099305E-3</v>
      </c>
      <c r="G3498" s="21">
        <v>76086100</v>
      </c>
      <c r="H3498" s="21">
        <f>IF(ISNUMBER(E3498),MAX($E$2:E3498),"")</f>
        <v>542.07000732421875</v>
      </c>
      <c r="I3498" s="21">
        <f>IF(AND(ISNUMBER(E3498),ISNUMBER(H3498)),E3498/H3498-1,"")</f>
        <v>-0.95048609996875444</v>
      </c>
      <c r="L3498"/>
      <c r="M3498"/>
      <c r="N3498" s="2">
        <v>41227</v>
      </c>
      <c r="O3498" s="21">
        <v>138.21000671386719</v>
      </c>
      <c r="P3498" s="21">
        <v>138.42999267578125</v>
      </c>
      <c r="Q3498" s="21">
        <v>135.6199951171875</v>
      </c>
      <c r="R3498" s="21">
        <v>135.92999267578125</v>
      </c>
      <c r="S3498">
        <v>191505000</v>
      </c>
      <c r="T3498" s="16">
        <f>(SP500_Data[[#This Row],[Close]]-R3499)/R3499</f>
        <v>-1.3498807612894724E-2</v>
      </c>
      <c r="U3498" s="21"/>
    </row>
    <row r="3499" spans="1:21" x14ac:dyDescent="0.25">
      <c r="A3499" s="2">
        <v>41226</v>
      </c>
      <c r="B3499" s="21">
        <v>27.020000457763672</v>
      </c>
      <c r="C3499" s="21">
        <v>27.299999237060547</v>
      </c>
      <c r="D3499" s="21">
        <v>26.75</v>
      </c>
      <c r="E3499" s="21">
        <v>27.090000152587891</v>
      </c>
      <c r="F3499" s="16">
        <f>(StockData[[#This Row],[Close]]-E3500)/E3500</f>
        <v>-4.0042494268660536E-2</v>
      </c>
      <c r="G3499" s="21">
        <v>131689200</v>
      </c>
      <c r="H3499" s="21">
        <f>IF(ISNUMBER(E3499),MAX($E$2:E3499),"")</f>
        <v>542.07000732421875</v>
      </c>
      <c r="I3499" s="21">
        <f>IF(AND(ISNUMBER(E3499),ISNUMBER(H3499)),E3499/H3499-1,"")</f>
        <v>-0.95002490492637603</v>
      </c>
      <c r="L3499"/>
      <c r="M3499"/>
      <c r="N3499" s="2">
        <v>41226</v>
      </c>
      <c r="O3499" s="21">
        <v>137.53999328613281</v>
      </c>
      <c r="P3499" s="21">
        <v>139.25</v>
      </c>
      <c r="Q3499" s="21">
        <v>137.36000061035156</v>
      </c>
      <c r="R3499" s="21">
        <v>137.78999328613281</v>
      </c>
      <c r="S3499">
        <v>123018300</v>
      </c>
      <c r="T3499" s="16">
        <f>(SP500_Data[[#This Row],[Close]]-R3500)/R3500</f>
        <v>-3.4715482136115634E-3</v>
      </c>
      <c r="U3499" s="21"/>
    </row>
    <row r="3500" spans="1:21" x14ac:dyDescent="0.25">
      <c r="A3500" s="2">
        <v>41225</v>
      </c>
      <c r="B3500" s="21">
        <v>28.940000534057617</v>
      </c>
      <c r="C3500" s="21">
        <v>29.010000228881836</v>
      </c>
      <c r="D3500" s="21">
        <v>28.209999084472656</v>
      </c>
      <c r="E3500" s="21">
        <v>28.219999313354492</v>
      </c>
      <c r="F3500" s="16">
        <f>(StockData[[#This Row],[Close]]-E3501)/E3501</f>
        <v>-2.115853666201286E-2</v>
      </c>
      <c r="G3500" s="21">
        <v>61112300</v>
      </c>
      <c r="H3500" s="21">
        <f>IF(ISNUMBER(E3500),MAX($E$2:E3500),"")</f>
        <v>542.07000732421875</v>
      </c>
      <c r="I3500" s="21">
        <f>IF(AND(ISNUMBER(E3500),ISNUMBER(H3500)),E3500/H3500-1,"")</f>
        <v>-0.94794030488302639</v>
      </c>
      <c r="L3500"/>
      <c r="M3500"/>
      <c r="N3500" s="2">
        <v>41225</v>
      </c>
      <c r="O3500" s="21">
        <v>138.58999633789063</v>
      </c>
      <c r="P3500" s="21">
        <v>138.80999755859375</v>
      </c>
      <c r="Q3500" s="21">
        <v>137.96000671386719</v>
      </c>
      <c r="R3500" s="21">
        <v>138.27000427246094</v>
      </c>
      <c r="S3500">
        <v>97677500</v>
      </c>
      <c r="T3500" s="16">
        <f>(SP500_Data[[#This Row],[Close]]-R3501)/R3501</f>
        <v>7.961827405606125E-4</v>
      </c>
      <c r="U3500" s="21"/>
    </row>
    <row r="3501" spans="1:21" x14ac:dyDescent="0.25">
      <c r="A3501" s="2">
        <v>41222</v>
      </c>
      <c r="B3501" s="21">
        <v>28.879999160766602</v>
      </c>
      <c r="C3501" s="21">
        <v>29.190000534057617</v>
      </c>
      <c r="D3501" s="21">
        <v>28.809999465942383</v>
      </c>
      <c r="E3501" s="21">
        <v>28.829999923706055</v>
      </c>
      <c r="F3501" s="16">
        <f>(StockData[[#This Row],[Close]]-E3502)/E3502</f>
        <v>6.9421930352047832E-4</v>
      </c>
      <c r="G3501" s="21">
        <v>43291200</v>
      </c>
      <c r="H3501" s="21">
        <f>IF(ISNUMBER(E3501),MAX($E$2:E3501),"")</f>
        <v>542.07000732421875</v>
      </c>
      <c r="I3501" s="21">
        <f>IF(AND(ISNUMBER(E3501),ISNUMBER(H3501)),E3501/H3501-1,"")</f>
        <v>-0.94681498785365836</v>
      </c>
      <c r="L3501"/>
      <c r="M3501"/>
      <c r="N3501" s="2">
        <v>41222</v>
      </c>
      <c r="O3501" s="21">
        <v>137.6199951171875</v>
      </c>
      <c r="P3501" s="21">
        <v>139.44000244140625</v>
      </c>
      <c r="Q3501" s="21">
        <v>137.55000305175781</v>
      </c>
      <c r="R3501" s="21">
        <v>138.16000366210938</v>
      </c>
      <c r="S3501">
        <v>201055300</v>
      </c>
      <c r="T3501" s="16">
        <f>(SP500_Data[[#This Row],[Close]]-R3502)/R3502</f>
        <v>8.6938845127152342E-4</v>
      </c>
      <c r="U3501" s="21"/>
    </row>
    <row r="3502" spans="1:21" x14ac:dyDescent="0.25">
      <c r="A3502" s="2">
        <v>41221</v>
      </c>
      <c r="B3502" s="21">
        <v>29.120000839233398</v>
      </c>
      <c r="C3502" s="21">
        <v>29.370000839233398</v>
      </c>
      <c r="D3502" s="21">
        <v>28.799999237060547</v>
      </c>
      <c r="E3502" s="21">
        <v>28.809999465942383</v>
      </c>
      <c r="F3502" s="16">
        <f>(StockData[[#This Row],[Close]]-E3503)/E3503</f>
        <v>-9.2847475403040544E-3</v>
      </c>
      <c r="G3502" s="21">
        <v>49841800</v>
      </c>
      <c r="H3502" s="21">
        <f>IF(ISNUMBER(E3502),MAX($E$2:E3502),"")</f>
        <v>542.07000732421875</v>
      </c>
      <c r="I3502" s="21">
        <f>IF(AND(ISNUMBER(E3502),ISNUMBER(H3502)),E3502/H3502-1,"")</f>
        <v>-0.94685188430152201</v>
      </c>
      <c r="L3502"/>
      <c r="M3502"/>
      <c r="N3502" s="2">
        <v>41221</v>
      </c>
      <c r="O3502" s="21">
        <v>139.69999694824219</v>
      </c>
      <c r="P3502" s="21">
        <v>140.41000366210938</v>
      </c>
      <c r="Q3502" s="21">
        <v>137.92999267578125</v>
      </c>
      <c r="R3502" s="21">
        <v>138.03999328613281</v>
      </c>
      <c r="S3502">
        <v>181517300</v>
      </c>
      <c r="T3502" s="16">
        <f>(SP500_Data[[#This Row],[Close]]-R3503)/R3503</f>
        <v>-1.20241047802208E-2</v>
      </c>
      <c r="U3502" s="21"/>
    </row>
    <row r="3503" spans="1:21" x14ac:dyDescent="0.25">
      <c r="A3503" s="2">
        <v>41220</v>
      </c>
      <c r="B3503" s="21">
        <v>29.530000686645508</v>
      </c>
      <c r="C3503" s="21">
        <v>29.829999923706055</v>
      </c>
      <c r="D3503" s="21">
        <v>29.049999237060547</v>
      </c>
      <c r="E3503" s="21">
        <v>29.079999923706055</v>
      </c>
      <c r="F3503" s="16">
        <f>(StockData[[#This Row],[Close]]-E3504)/E3504</f>
        <v>-2.6121924671866938E-2</v>
      </c>
      <c r="G3503" s="21">
        <v>57871800</v>
      </c>
      <c r="H3503" s="21">
        <f>IF(ISNUMBER(E3503),MAX($E$2:E3503),"")</f>
        <v>542.07000732421875</v>
      </c>
      <c r="I3503" s="21">
        <f>IF(AND(ISNUMBER(E3503),ISNUMBER(H3503)),E3503/H3503-1,"")</f>
        <v>-0.94635379281127996</v>
      </c>
      <c r="L3503"/>
      <c r="M3503"/>
      <c r="N3503" s="2">
        <v>41220</v>
      </c>
      <c r="O3503" s="21">
        <v>141.66000366210938</v>
      </c>
      <c r="P3503" s="21">
        <v>141.67999267578125</v>
      </c>
      <c r="Q3503" s="21">
        <v>139.05999755859375</v>
      </c>
      <c r="R3503" s="21">
        <v>139.72000122070313</v>
      </c>
      <c r="S3503">
        <v>264304500</v>
      </c>
      <c r="T3503" s="16">
        <f>(SP500_Data[[#This Row],[Close]]-R3504)/R3504</f>
        <v>-2.2663719508973557E-2</v>
      </c>
      <c r="U3503" s="21"/>
    </row>
    <row r="3504" spans="1:21" x14ac:dyDescent="0.25">
      <c r="A3504" s="2">
        <v>41219</v>
      </c>
      <c r="B3504" s="21">
        <v>29.819999694824219</v>
      </c>
      <c r="C3504" s="21">
        <v>30.200000762939453</v>
      </c>
      <c r="D3504" s="21">
        <v>29.610000610351559</v>
      </c>
      <c r="E3504" s="21">
        <v>29.860000610351559</v>
      </c>
      <c r="F3504" s="16">
        <f>(StockData[[#This Row],[Close]]-E3505)/E3505</f>
        <v>7.762452112705584E-3</v>
      </c>
      <c r="G3504" s="21">
        <v>43401500</v>
      </c>
      <c r="H3504" s="21">
        <f>IF(ISNUMBER(E3504),MAX($E$2:E3504),"")</f>
        <v>542.07000732421875</v>
      </c>
      <c r="I3504" s="21">
        <f>IF(AND(ISNUMBER(E3504),ISNUMBER(H3504)),E3504/H3504-1,"")</f>
        <v>-0.94491486301234906</v>
      </c>
      <c r="L3504"/>
      <c r="M3504"/>
      <c r="N3504" s="2">
        <v>41219</v>
      </c>
      <c r="O3504" s="21">
        <v>142.27999877929688</v>
      </c>
      <c r="P3504" s="21">
        <v>143.52000427246094</v>
      </c>
      <c r="Q3504" s="21">
        <v>142.1300048828125</v>
      </c>
      <c r="R3504" s="21">
        <v>142.96000671386719</v>
      </c>
      <c r="S3504">
        <v>107068100</v>
      </c>
      <c r="T3504" s="16">
        <f>(SP500_Data[[#This Row],[Close]]-R3505)/R3505</f>
        <v>7.8251713964787219E-3</v>
      </c>
      <c r="U3504" s="21"/>
    </row>
    <row r="3505" spans="1:21" x14ac:dyDescent="0.25">
      <c r="A3505" s="2">
        <v>41218</v>
      </c>
      <c r="B3505" s="21">
        <v>29.620000839233398</v>
      </c>
      <c r="C3505" s="21">
        <v>29.739999771118164</v>
      </c>
      <c r="D3505" s="21">
        <v>29.329999923706055</v>
      </c>
      <c r="E3505" s="21">
        <v>29.629999160766602</v>
      </c>
      <c r="F3505" s="16">
        <f>(StockData[[#This Row],[Close]]-E3506)/E3506</f>
        <v>4.4067512124271718E-3</v>
      </c>
      <c r="G3505" s="21">
        <v>38070800</v>
      </c>
      <c r="H3505" s="21">
        <f>IF(ISNUMBER(E3505),MAX($E$2:E3505),"")</f>
        <v>542.07000732421875</v>
      </c>
      <c r="I3505" s="21">
        <f>IF(AND(ISNUMBER(E3505),ISNUMBER(H3505)),E3505/H3505-1,"")</f>
        <v>-0.94533916512550276</v>
      </c>
      <c r="L3505"/>
      <c r="M3505"/>
      <c r="N3505" s="2">
        <v>41218</v>
      </c>
      <c r="O3505" s="21">
        <v>141.35000610351563</v>
      </c>
      <c r="P3505" s="21">
        <v>142.16999816894531</v>
      </c>
      <c r="Q3505" s="21">
        <v>140.92999267578125</v>
      </c>
      <c r="R3505" s="21">
        <v>141.85000610351563</v>
      </c>
      <c r="S3505">
        <v>98378500</v>
      </c>
      <c r="T3505" s="16">
        <f>(SP500_Data[[#This Row],[Close]]-R3506)/R3506</f>
        <v>2.048661697679362E-3</v>
      </c>
      <c r="U3505" s="21"/>
    </row>
    <row r="3506" spans="1:21" x14ac:dyDescent="0.25">
      <c r="A3506" s="2">
        <v>41215</v>
      </c>
      <c r="B3506" s="21">
        <v>29.590000152587891</v>
      </c>
      <c r="C3506" s="21">
        <v>29.770000457763672</v>
      </c>
      <c r="D3506" s="21">
        <v>29.329999923706055</v>
      </c>
      <c r="E3506" s="21">
        <v>29.5</v>
      </c>
      <c r="F3506" s="16">
        <f>(StockData[[#This Row],[Close]]-E3507)/E3507</f>
        <v>-6.7752227146093474E-4</v>
      </c>
      <c r="G3506" s="21">
        <v>57131600</v>
      </c>
      <c r="H3506" s="21">
        <f>IF(ISNUMBER(E3506),MAX($E$2:E3506),"")</f>
        <v>542.07000732421875</v>
      </c>
      <c r="I3506" s="21">
        <f>IF(AND(ISNUMBER(E3506),ISNUMBER(H3506)),E3506/H3506-1,"")</f>
        <v>-0.94557898499933846</v>
      </c>
      <c r="L3506"/>
      <c r="M3506"/>
      <c r="N3506" s="2">
        <v>41215</v>
      </c>
      <c r="O3506" s="21">
        <v>143.67999267578125</v>
      </c>
      <c r="P3506" s="21">
        <v>143.72000122070313</v>
      </c>
      <c r="Q3506" s="21">
        <v>141.41000366210938</v>
      </c>
      <c r="R3506" s="21">
        <v>141.55999755859375</v>
      </c>
      <c r="S3506">
        <v>137702200</v>
      </c>
      <c r="T3506" s="16">
        <f>(SP500_Data[[#This Row],[Close]]-R3507)/R3507</f>
        <v>-8.8917192199097755E-3</v>
      </c>
      <c r="U3506" s="21"/>
    </row>
    <row r="3507" spans="1:21" x14ac:dyDescent="0.25">
      <c r="A3507" s="2">
        <v>41214</v>
      </c>
      <c r="B3507" s="21">
        <v>28.840000152587891</v>
      </c>
      <c r="C3507" s="21">
        <v>29.559999465942383</v>
      </c>
      <c r="D3507" s="21">
        <v>28.819999694824219</v>
      </c>
      <c r="E3507" s="21">
        <v>29.520000457763672</v>
      </c>
      <c r="F3507" s="16">
        <f>(StockData[[#This Row],[Close]]-E3508)/E3508</f>
        <v>3.4337754407819727E-2</v>
      </c>
      <c r="G3507" s="21">
        <v>72047900</v>
      </c>
      <c r="H3507" s="21">
        <f>IF(ISNUMBER(E3507),MAX($E$2:E3507),"")</f>
        <v>542.07000732421875</v>
      </c>
      <c r="I3507" s="21">
        <f>IF(AND(ISNUMBER(E3507),ISNUMBER(H3507)),E3507/H3507-1,"")</f>
        <v>-0.94554208855147492</v>
      </c>
      <c r="L3507"/>
      <c r="M3507"/>
      <c r="N3507" s="2">
        <v>41214</v>
      </c>
      <c r="O3507" s="21">
        <v>141.64999389648438</v>
      </c>
      <c r="P3507" s="21">
        <v>143.00999450683594</v>
      </c>
      <c r="Q3507" s="21">
        <v>141.52000427246094</v>
      </c>
      <c r="R3507" s="21">
        <v>142.83000183105469</v>
      </c>
      <c r="S3507">
        <v>100995600</v>
      </c>
      <c r="T3507" s="16">
        <f>(SP500_Data[[#This Row],[Close]]-R3508)/R3508</f>
        <v>1.0470432710524322E-2</v>
      </c>
      <c r="U3507" s="21"/>
    </row>
    <row r="3508" spans="1:21" x14ac:dyDescent="0.25">
      <c r="A3508" s="2">
        <v>41213</v>
      </c>
      <c r="B3508" s="21">
        <v>28.549999237060547</v>
      </c>
      <c r="C3508" s="21">
        <v>28.879999160766602</v>
      </c>
      <c r="D3508" s="21">
        <v>28.5</v>
      </c>
      <c r="E3508" s="21">
        <v>28.540000915527344</v>
      </c>
      <c r="F3508" s="16">
        <f>(StockData[[#This Row],[Close]]-E3509)/E3509</f>
        <v>1.1698044727563535E-2</v>
      </c>
      <c r="G3508" s="21">
        <v>69464100</v>
      </c>
      <c r="H3508" s="21">
        <f>IF(ISNUMBER(E3508),MAX($E$2:E3508),"")</f>
        <v>542.07000732421875</v>
      </c>
      <c r="I3508" s="21">
        <f>IF(AND(ISNUMBER(E3508),ISNUMBER(H3508)),E3508/H3508-1,"")</f>
        <v>-0.94734997227312523</v>
      </c>
      <c r="L3508"/>
      <c r="M3508"/>
      <c r="N3508" s="2">
        <v>41213</v>
      </c>
      <c r="O3508" s="21">
        <v>141.85000610351563</v>
      </c>
      <c r="P3508" s="21">
        <v>142.02999877929688</v>
      </c>
      <c r="Q3508" s="21">
        <v>140.67999267578125</v>
      </c>
      <c r="R3508" s="21">
        <v>141.35000610351563</v>
      </c>
      <c r="S3508">
        <v>103438500</v>
      </c>
      <c r="T3508" s="16">
        <f>(SP500_Data[[#This Row],[Close]]-R3509)/R3509</f>
        <v>0</v>
      </c>
      <c r="U3508" s="21"/>
    </row>
    <row r="3509" spans="1:21" x14ac:dyDescent="0.25">
      <c r="A3509" s="2">
        <v>41208</v>
      </c>
      <c r="B3509" s="21">
        <v>27.860000610351559</v>
      </c>
      <c r="C3509" s="21">
        <v>28.340000152587891</v>
      </c>
      <c r="D3509" s="21">
        <v>27.840000152587891</v>
      </c>
      <c r="E3509" s="21">
        <v>28.209999084472656</v>
      </c>
      <c r="F3509" s="16">
        <f>(StockData[[#This Row],[Close]]-E3510)/E3510</f>
        <v>1.1836439513615137E-2</v>
      </c>
      <c r="G3509" s="21">
        <v>57790000</v>
      </c>
      <c r="H3509" s="21">
        <f>IF(ISNUMBER(E3509),MAX($E$2:E3509),"")</f>
        <v>542.07000732421875</v>
      </c>
      <c r="I3509" s="21">
        <f>IF(AND(ISNUMBER(E3509),ISNUMBER(H3509)),E3509/H3509-1,"")</f>
        <v>-0.94795875310695821</v>
      </c>
      <c r="L3509"/>
      <c r="M3509"/>
      <c r="N3509" s="2">
        <v>41208</v>
      </c>
      <c r="O3509" s="21">
        <v>141.30000305175781</v>
      </c>
      <c r="P3509" s="21">
        <v>141.83999633789063</v>
      </c>
      <c r="Q3509" s="21">
        <v>140.38999938964844</v>
      </c>
      <c r="R3509" s="21">
        <v>141.35000610351563</v>
      </c>
      <c r="S3509">
        <v>146023500</v>
      </c>
      <c r="T3509" s="16">
        <f>(SP500_Data[[#This Row],[Close]]-R3510)/R3510</f>
        <v>-5.6555593868260205E-4</v>
      </c>
      <c r="U3509" s="21"/>
    </row>
    <row r="3510" spans="1:21" x14ac:dyDescent="0.25">
      <c r="A3510" s="2">
        <v>41207</v>
      </c>
      <c r="B3510" s="21">
        <v>28.190000534057617</v>
      </c>
      <c r="C3510" s="21">
        <v>28.200000762939453</v>
      </c>
      <c r="D3510" s="21">
        <v>27.860000610351559</v>
      </c>
      <c r="E3510" s="21">
        <v>27.879999160766602</v>
      </c>
      <c r="F3510" s="16">
        <f>(StockData[[#This Row],[Close]]-E3511)/E3511</f>
        <v>-7.1686229523774687E-4</v>
      </c>
      <c r="G3510" s="21">
        <v>54084300</v>
      </c>
      <c r="H3510" s="21">
        <f>IF(ISNUMBER(E3510),MAX($E$2:E3510),"")</f>
        <v>542.07000732421875</v>
      </c>
      <c r="I3510" s="21">
        <f>IF(AND(ISNUMBER(E3510),ISNUMBER(H3510)),E3510/H3510-1,"")</f>
        <v>-0.94856753042215225</v>
      </c>
      <c r="L3510"/>
      <c r="M3510"/>
      <c r="N3510" s="2">
        <v>41207</v>
      </c>
      <c r="O3510" s="21">
        <v>142.02000427246094</v>
      </c>
      <c r="P3510" s="21">
        <v>142.27999877929688</v>
      </c>
      <c r="Q3510" s="21">
        <v>140.57000732421875</v>
      </c>
      <c r="R3510" s="21">
        <v>141.42999267578125</v>
      </c>
      <c r="S3510">
        <v>134457400</v>
      </c>
      <c r="T3510" s="16">
        <f>(SP500_Data[[#This Row],[Close]]-R3511)/R3511</f>
        <v>2.907306700460631E-3</v>
      </c>
      <c r="U3510" s="21"/>
    </row>
    <row r="3511" spans="1:21" x14ac:dyDescent="0.25">
      <c r="A3511" s="2">
        <v>41206</v>
      </c>
      <c r="B3511" s="21">
        <v>28.159999847412109</v>
      </c>
      <c r="C3511" s="21">
        <v>28.200000762939453</v>
      </c>
      <c r="D3511" s="21">
        <v>27.870000839233398</v>
      </c>
      <c r="E3511" s="21">
        <v>27.899999618530273</v>
      </c>
      <c r="F3511" s="16">
        <f>(StockData[[#This Row],[Close]]-E3512)/E3512</f>
        <v>-5.3475801287042176E-3</v>
      </c>
      <c r="G3511" s="21">
        <v>53320400</v>
      </c>
      <c r="H3511" s="21">
        <f>IF(ISNUMBER(E3511),MAX($E$2:E3511),"")</f>
        <v>542.07000732421875</v>
      </c>
      <c r="I3511" s="21">
        <f>IF(AND(ISNUMBER(E3511),ISNUMBER(H3511)),E3511/H3511-1,"")</f>
        <v>-0.94853063397428861</v>
      </c>
      <c r="L3511"/>
      <c r="M3511"/>
      <c r="N3511" s="2">
        <v>41206</v>
      </c>
      <c r="O3511" s="21">
        <v>141.92999267578125</v>
      </c>
      <c r="P3511" s="21">
        <v>142.10000610351563</v>
      </c>
      <c r="Q3511" s="21">
        <v>140.80000305175781</v>
      </c>
      <c r="R3511" s="21">
        <v>141.02000427246094</v>
      </c>
      <c r="S3511">
        <v>120179400</v>
      </c>
      <c r="T3511" s="16">
        <f>(SP500_Data[[#This Row],[Close]]-R3512)/R3512</f>
        <v>-2.8284111275869782E-3</v>
      </c>
      <c r="U3511" s="21"/>
    </row>
    <row r="3512" spans="1:21" x14ac:dyDescent="0.25">
      <c r="A3512" s="2">
        <v>41205</v>
      </c>
      <c r="B3512" s="21">
        <v>27.770000457763672</v>
      </c>
      <c r="C3512" s="21">
        <v>28.200000762939453</v>
      </c>
      <c r="D3512" s="21">
        <v>27.760000228881836</v>
      </c>
      <c r="E3512" s="21">
        <v>28.049999237060547</v>
      </c>
      <c r="F3512" s="16">
        <f>(StockData[[#This Row],[Close]]-E3513)/E3513</f>
        <v>1.785687037876674E-3</v>
      </c>
      <c r="G3512" s="21">
        <v>64414800</v>
      </c>
      <c r="H3512" s="21">
        <f>IF(ISNUMBER(E3512),MAX($E$2:E3512),"")</f>
        <v>542.07000732421875</v>
      </c>
      <c r="I3512" s="21">
        <f>IF(AND(ISNUMBER(E3512),ISNUMBER(H3512)),E3512/H3512-1,"")</f>
        <v>-0.94825391765258926</v>
      </c>
      <c r="L3512"/>
      <c r="M3512"/>
      <c r="N3512" s="2">
        <v>41205</v>
      </c>
      <c r="O3512" s="21">
        <v>141.86000061035156</v>
      </c>
      <c r="P3512" s="21">
        <v>142.05999755859375</v>
      </c>
      <c r="Q3512" s="21">
        <v>140.83000183105469</v>
      </c>
      <c r="R3512" s="21">
        <v>141.41999816894531</v>
      </c>
      <c r="S3512">
        <v>192056300</v>
      </c>
      <c r="T3512" s="16">
        <f>(SP500_Data[[#This Row],[Close]]-R3513)/R3513</f>
        <v>-1.3876336673505334E-2</v>
      </c>
      <c r="U3512" s="21"/>
    </row>
    <row r="3513" spans="1:21" x14ac:dyDescent="0.25">
      <c r="A3513" s="2">
        <v>41204</v>
      </c>
      <c r="B3513" s="21">
        <v>28.729999542236328</v>
      </c>
      <c r="C3513" s="21">
        <v>28.829999923706055</v>
      </c>
      <c r="D3513" s="21">
        <v>27.829999923706055</v>
      </c>
      <c r="E3513" s="21">
        <v>28</v>
      </c>
      <c r="F3513" s="16">
        <f>(StockData[[#This Row],[Close]]-E3514)/E3514</f>
        <v>-2.2346347880152561E-2</v>
      </c>
      <c r="G3513" s="21">
        <v>83374000</v>
      </c>
      <c r="H3513" s="21">
        <f>IF(ISNUMBER(E3513),MAX($E$2:E3513),"")</f>
        <v>542.07000732421875</v>
      </c>
      <c r="I3513" s="21">
        <f>IF(AND(ISNUMBER(E3513),ISNUMBER(H3513)),E3513/H3513-1,"")</f>
        <v>-0.94834615525360944</v>
      </c>
      <c r="L3513"/>
      <c r="M3513"/>
      <c r="N3513" s="2">
        <v>41204</v>
      </c>
      <c r="O3513" s="21">
        <v>143.14999389648438</v>
      </c>
      <c r="P3513" s="21">
        <v>143.66999816894531</v>
      </c>
      <c r="Q3513" s="21">
        <v>142.27999877929688</v>
      </c>
      <c r="R3513" s="21">
        <v>143.41000366210938</v>
      </c>
      <c r="S3513">
        <v>125578600</v>
      </c>
      <c r="T3513" s="16">
        <f>(SP500_Data[[#This Row],[Close]]-R3514)/R3514</f>
        <v>1.39509537248674E-4</v>
      </c>
      <c r="U3513" s="21"/>
    </row>
    <row r="3514" spans="1:21" x14ac:dyDescent="0.25">
      <c r="A3514" s="2">
        <v>41201</v>
      </c>
      <c r="B3514" s="21">
        <v>29.049999237060547</v>
      </c>
      <c r="C3514" s="21">
        <v>29.079999923706055</v>
      </c>
      <c r="D3514" s="21">
        <v>28.5</v>
      </c>
      <c r="E3514" s="21">
        <v>28.639999389648441</v>
      </c>
      <c r="F3514" s="16">
        <f>(StockData[[#This Row],[Close]]-E3515)/E3515</f>
        <v>-2.9152563062764709E-2</v>
      </c>
      <c r="G3514" s="21">
        <v>90470800</v>
      </c>
      <c r="H3514" s="21">
        <f>IF(ISNUMBER(E3514),MAX($E$2:E3514),"")</f>
        <v>542.07000732421875</v>
      </c>
      <c r="I3514" s="21">
        <f>IF(AND(ISNUMBER(E3514),ISNUMBER(H3514)),E3514/H3514-1,"")</f>
        <v>-0.94716549707108499</v>
      </c>
      <c r="L3514"/>
      <c r="M3514"/>
      <c r="N3514" s="2">
        <v>41201</v>
      </c>
      <c r="O3514" s="21">
        <v>145.55000305175781</v>
      </c>
      <c r="P3514" s="21">
        <v>145.55999755859375</v>
      </c>
      <c r="Q3514" s="21">
        <v>143.05000305175781</v>
      </c>
      <c r="R3514" s="21">
        <v>143.38999938964844</v>
      </c>
      <c r="S3514">
        <v>185645200</v>
      </c>
      <c r="T3514" s="16">
        <f>(SP500_Data[[#This Row],[Close]]-R3515)/R3515</f>
        <v>-1.6664434319821356E-2</v>
      </c>
      <c r="U3514" s="21"/>
    </row>
    <row r="3515" spans="1:21" x14ac:dyDescent="0.25">
      <c r="A3515" s="2">
        <v>41200</v>
      </c>
      <c r="B3515" s="21">
        <v>29.649999618530273</v>
      </c>
      <c r="C3515" s="21">
        <v>29.729999542236328</v>
      </c>
      <c r="D3515" s="21">
        <v>29.260000228881836</v>
      </c>
      <c r="E3515" s="21">
        <v>29.5</v>
      </c>
      <c r="F3515" s="16">
        <f>(StockData[[#This Row],[Close]]-E3516)/E3516</f>
        <v>-3.0415732383840279E-3</v>
      </c>
      <c r="G3515" s="21">
        <v>59238500</v>
      </c>
      <c r="H3515" s="21">
        <f>IF(ISNUMBER(E3515),MAX($E$2:E3515),"")</f>
        <v>542.07000732421875</v>
      </c>
      <c r="I3515" s="21">
        <f>IF(AND(ISNUMBER(E3515),ISNUMBER(H3515)),E3515/H3515-1,"")</f>
        <v>-0.94557898499933846</v>
      </c>
      <c r="L3515"/>
      <c r="M3515"/>
      <c r="N3515" s="2">
        <v>41200</v>
      </c>
      <c r="O3515" s="21">
        <v>145.82000732421875</v>
      </c>
      <c r="P3515" s="21">
        <v>146.52000427246094</v>
      </c>
      <c r="Q3515" s="21">
        <v>145.33000183105469</v>
      </c>
      <c r="R3515" s="21">
        <v>145.82000732421875</v>
      </c>
      <c r="S3515">
        <v>148108500</v>
      </c>
      <c r="T3515" s="16">
        <f>(SP500_Data[[#This Row],[Close]]-R3516)/R3516</f>
        <v>-2.5991082897078421E-3</v>
      </c>
      <c r="U3515" s="21"/>
    </row>
    <row r="3516" spans="1:21" x14ac:dyDescent="0.25">
      <c r="A3516" s="2">
        <v>41199</v>
      </c>
      <c r="B3516" s="21">
        <v>29.299999237060547</v>
      </c>
      <c r="C3516" s="21">
        <v>29.639999389648441</v>
      </c>
      <c r="D3516" s="21">
        <v>29.090000152587891</v>
      </c>
      <c r="E3516" s="21">
        <v>29.590000152587891</v>
      </c>
      <c r="F3516" s="16">
        <f>(StockData[[#This Row],[Close]]-E3517)/E3517</f>
        <v>3.390992955098788E-3</v>
      </c>
      <c r="G3516" s="21">
        <v>44206100</v>
      </c>
      <c r="H3516" s="21">
        <f>IF(ISNUMBER(E3516),MAX($E$2:E3516),"")</f>
        <v>542.07000732421875</v>
      </c>
      <c r="I3516" s="21">
        <f>IF(AND(ISNUMBER(E3516),ISNUMBER(H3516)),E3516/H3516-1,"")</f>
        <v>-0.94541295450259111</v>
      </c>
      <c r="L3516"/>
      <c r="M3516"/>
      <c r="N3516" s="2">
        <v>41199</v>
      </c>
      <c r="O3516" s="21">
        <v>145.63999938964844</v>
      </c>
      <c r="P3516" s="21">
        <v>146.32000732421875</v>
      </c>
      <c r="Q3516" s="21">
        <v>145.41999816894531</v>
      </c>
      <c r="R3516" s="21">
        <v>146.19999694824219</v>
      </c>
      <c r="S3516">
        <v>128834100</v>
      </c>
      <c r="T3516" s="16">
        <f>(SP500_Data[[#This Row],[Close]]-R3517)/R3517</f>
        <v>4.534861155392542E-3</v>
      </c>
      <c r="U3516" s="21"/>
    </row>
    <row r="3517" spans="1:21" x14ac:dyDescent="0.25">
      <c r="A3517" s="2">
        <v>41198</v>
      </c>
      <c r="B3517" s="21">
        <v>29.450000762939453</v>
      </c>
      <c r="C3517" s="21">
        <v>29.739999771118164</v>
      </c>
      <c r="D3517" s="21">
        <v>29.319999694824219</v>
      </c>
      <c r="E3517" s="21">
        <v>29.489999771118164</v>
      </c>
      <c r="F3517" s="16">
        <f>(StockData[[#This Row],[Close]]-E3518)/E3518</f>
        <v>-6.7775186745329657E-4</v>
      </c>
      <c r="G3517" s="21">
        <v>47739400</v>
      </c>
      <c r="H3517" s="21">
        <f>IF(ISNUMBER(E3517),MAX($E$2:E3517),"")</f>
        <v>542.07000732421875</v>
      </c>
      <c r="I3517" s="21">
        <f>IF(AND(ISNUMBER(E3517),ISNUMBER(H3517)),E3517/H3517-1,"")</f>
        <v>-0.94559743322327028</v>
      </c>
      <c r="L3517"/>
      <c r="M3517"/>
      <c r="N3517" s="2">
        <v>41198</v>
      </c>
      <c r="O3517" s="21">
        <v>144.75999450683594</v>
      </c>
      <c r="P3517" s="21">
        <v>145.63999938964844</v>
      </c>
      <c r="Q3517" s="21">
        <v>144.66000366210938</v>
      </c>
      <c r="R3517" s="21">
        <v>145.53999328613281</v>
      </c>
      <c r="S3517">
        <v>108815500</v>
      </c>
      <c r="T3517" s="16">
        <f>(SP500_Data[[#This Row],[Close]]-R3518)/R3518</f>
        <v>1.0133199864822889E-2</v>
      </c>
      <c r="U3517" s="21"/>
    </row>
    <row r="3518" spans="1:21" x14ac:dyDescent="0.25">
      <c r="A3518" s="2">
        <v>41197</v>
      </c>
      <c r="B3518" s="21">
        <v>29.370000839233398</v>
      </c>
      <c r="C3518" s="21">
        <v>29.719999313354492</v>
      </c>
      <c r="D3518" s="21">
        <v>29.25</v>
      </c>
      <c r="E3518" s="21">
        <v>29.510000228881836</v>
      </c>
      <c r="F3518" s="16">
        <f>(StockData[[#This Row],[Close]]-E3519)/E3519</f>
        <v>1.0616419789133469E-2</v>
      </c>
      <c r="G3518" s="21">
        <v>42440200</v>
      </c>
      <c r="H3518" s="21">
        <f>IF(ISNUMBER(E3518),MAX($E$2:E3518),"")</f>
        <v>542.07000732421875</v>
      </c>
      <c r="I3518" s="21">
        <f>IF(AND(ISNUMBER(E3518),ISNUMBER(H3518)),E3518/H3518-1,"")</f>
        <v>-0.94556053677540663</v>
      </c>
      <c r="L3518"/>
      <c r="M3518"/>
      <c r="N3518" s="2">
        <v>41197</v>
      </c>
      <c r="O3518" s="21">
        <v>143.22999572753906</v>
      </c>
      <c r="P3518" s="21">
        <v>144.22999572753906</v>
      </c>
      <c r="Q3518" s="21">
        <v>142.77000427246094</v>
      </c>
      <c r="R3518" s="21">
        <v>144.08000183105469</v>
      </c>
      <c r="S3518">
        <v>107689100</v>
      </c>
      <c r="T3518" s="16">
        <f>(SP500_Data[[#This Row],[Close]]-R3519)/R3519</f>
        <v>8.32810166204297E-3</v>
      </c>
      <c r="U3518" s="21"/>
    </row>
    <row r="3519" spans="1:21" x14ac:dyDescent="0.25">
      <c r="A3519" s="2">
        <v>41194</v>
      </c>
      <c r="B3519" s="21">
        <v>28.969999313354492</v>
      </c>
      <c r="C3519" s="21">
        <v>29.319999694824219</v>
      </c>
      <c r="D3519" s="21">
        <v>28.799999237060547</v>
      </c>
      <c r="E3519" s="21">
        <v>29.200000762939453</v>
      </c>
      <c r="F3519" s="16">
        <f>(StockData[[#This Row],[Close]]-E3520)/E3520</f>
        <v>8.6355783561857195E-3</v>
      </c>
      <c r="G3519" s="21">
        <v>46464700</v>
      </c>
      <c r="H3519" s="21">
        <f>IF(ISNUMBER(E3519),MAX($E$2:E3519),"")</f>
        <v>542.07000732421875</v>
      </c>
      <c r="I3519" s="21">
        <f>IF(AND(ISNUMBER(E3519),ISNUMBER(H3519)),E3519/H3519-1,"")</f>
        <v>-0.94613241764273714</v>
      </c>
      <c r="L3519"/>
      <c r="M3519"/>
      <c r="N3519" s="2">
        <v>41194</v>
      </c>
      <c r="O3519" s="21">
        <v>143.46000671386719</v>
      </c>
      <c r="P3519" s="21">
        <v>143.94999694824219</v>
      </c>
      <c r="Q3519" s="21">
        <v>142.58000183105469</v>
      </c>
      <c r="R3519" s="21">
        <v>142.88999938964844</v>
      </c>
      <c r="S3519">
        <v>124181900</v>
      </c>
      <c r="T3519" s="16">
        <f>(SP500_Data[[#This Row],[Close]]-R3520)/R3520</f>
        <v>-3.2784683224198292E-3</v>
      </c>
      <c r="U3519" s="21"/>
    </row>
    <row r="3520" spans="1:21" x14ac:dyDescent="0.25">
      <c r="A3520" s="2">
        <v>41193</v>
      </c>
      <c r="B3520" s="21">
        <v>29.219999313354492</v>
      </c>
      <c r="C3520" s="21">
        <v>29.25</v>
      </c>
      <c r="D3520" s="21">
        <v>28.870000839233398</v>
      </c>
      <c r="E3520" s="21">
        <v>28.950000762939453</v>
      </c>
      <c r="F3520" s="16">
        <f>(StockData[[#This Row],[Close]]-E3521)/E3521</f>
        <v>-1.0351545814607027E-3</v>
      </c>
      <c r="G3520" s="21">
        <v>41488500</v>
      </c>
      <c r="H3520" s="21">
        <f>IF(ISNUMBER(E3520),MAX($E$2:E3520),"")</f>
        <v>542.07000732421875</v>
      </c>
      <c r="I3520" s="21">
        <f>IF(AND(ISNUMBER(E3520),ISNUMBER(H3520)),E3520/H3520-1,"")</f>
        <v>-0.94659361268511555</v>
      </c>
      <c r="L3520"/>
      <c r="M3520"/>
      <c r="N3520" s="2">
        <v>41193</v>
      </c>
      <c r="O3520" s="21">
        <v>144.27999877929688</v>
      </c>
      <c r="P3520" s="21">
        <v>144.49000549316406</v>
      </c>
      <c r="Q3520" s="21">
        <v>143.33000183105469</v>
      </c>
      <c r="R3520" s="21">
        <v>143.36000061035156</v>
      </c>
      <c r="S3520">
        <v>123601500</v>
      </c>
      <c r="T3520" s="16">
        <f>(SP500_Data[[#This Row],[Close]]-R3521)/R3521</f>
        <v>5.5836007632802478E-4</v>
      </c>
      <c r="U3520" s="21"/>
    </row>
    <row r="3521" spans="1:21" x14ac:dyDescent="0.25">
      <c r="A3521" s="2">
        <v>41192</v>
      </c>
      <c r="B3521" s="21">
        <v>29.149999618530273</v>
      </c>
      <c r="C3521" s="21">
        <v>29.309999465942383</v>
      </c>
      <c r="D3521" s="21">
        <v>28.950000762939453</v>
      </c>
      <c r="E3521" s="21">
        <v>28.979999542236328</v>
      </c>
      <c r="F3521" s="16">
        <f>(StockData[[#This Row],[Close]]-E3522)/E3522</f>
        <v>-1.02459404840796E-2</v>
      </c>
      <c r="G3521" s="21">
        <v>47227100</v>
      </c>
      <c r="H3521" s="21">
        <f>IF(ISNUMBER(E3521),MAX($E$2:E3521),"")</f>
        <v>542.07000732421875</v>
      </c>
      <c r="I3521" s="21">
        <f>IF(AND(ISNUMBER(E3521),ISNUMBER(H3521)),E3521/H3521-1,"")</f>
        <v>-0.94653827153195913</v>
      </c>
      <c r="L3521"/>
      <c r="M3521"/>
      <c r="N3521" s="2">
        <v>41192</v>
      </c>
      <c r="O3521" s="21">
        <v>144.17999267578125</v>
      </c>
      <c r="P3521" s="21">
        <v>144.32000732421875</v>
      </c>
      <c r="Q3521" s="21">
        <v>143.08999633789063</v>
      </c>
      <c r="R3521" s="21">
        <v>143.27999877929688</v>
      </c>
      <c r="S3521">
        <v>124247500</v>
      </c>
      <c r="T3521" s="16">
        <f>(SP500_Data[[#This Row],[Close]]-R3522)/R3522</f>
        <v>-6.3800151762522447E-3</v>
      </c>
      <c r="U3521" s="21"/>
    </row>
    <row r="3522" spans="1:21" x14ac:dyDescent="0.25">
      <c r="A3522" s="2">
        <v>41191</v>
      </c>
      <c r="B3522" s="21">
        <v>29.680000305175781</v>
      </c>
      <c r="C3522" s="21">
        <v>29.739999771118164</v>
      </c>
      <c r="D3522" s="21">
        <v>29.180000305175781</v>
      </c>
      <c r="E3522" s="21">
        <v>29.280000686645508</v>
      </c>
      <c r="F3522" s="16">
        <f>(StockData[[#This Row],[Close]]-E3523)/E3523</f>
        <v>-1.6789791419454841E-2</v>
      </c>
      <c r="G3522" s="21">
        <v>45121100</v>
      </c>
      <c r="H3522" s="21">
        <f>IF(ISNUMBER(E3522),MAX($E$2:E3522),"")</f>
        <v>542.07000732421875</v>
      </c>
      <c r="I3522" s="21">
        <f>IF(AND(ISNUMBER(E3522),ISNUMBER(H3522)),E3522/H3522-1,"")</f>
        <v>-0.94598483536992151</v>
      </c>
      <c r="L3522"/>
      <c r="M3522"/>
      <c r="N3522" s="2">
        <v>41191</v>
      </c>
      <c r="O3522" s="21">
        <v>145.52999877929688</v>
      </c>
      <c r="P3522" s="21">
        <v>145.64999389648438</v>
      </c>
      <c r="Q3522" s="21">
        <v>144.14999389648438</v>
      </c>
      <c r="R3522" s="21">
        <v>144.19999694824219</v>
      </c>
      <c r="S3522">
        <v>148872900</v>
      </c>
      <c r="T3522" s="16">
        <f>(SP500_Data[[#This Row],[Close]]-R3523)/R3523</f>
        <v>-9.8874103779253396E-3</v>
      </c>
      <c r="U3522" s="21"/>
    </row>
    <row r="3523" spans="1:21" x14ac:dyDescent="0.25">
      <c r="A3523" s="2">
        <v>41190</v>
      </c>
      <c r="B3523" s="21">
        <v>29.639999389648441</v>
      </c>
      <c r="C3523" s="21">
        <v>29.920000076293945</v>
      </c>
      <c r="D3523" s="21">
        <v>29.549999237060547</v>
      </c>
      <c r="E3523" s="21">
        <v>29.780000686645508</v>
      </c>
      <c r="F3523" s="16">
        <f>(StockData[[#This Row],[Close]]-E3524)/E3524</f>
        <v>-2.3450483728527233E-3</v>
      </c>
      <c r="G3523" s="21">
        <v>29752000</v>
      </c>
      <c r="H3523" s="21">
        <f>IF(ISNUMBER(E3523),MAX($E$2:E3523),"")</f>
        <v>542.07000732421875</v>
      </c>
      <c r="I3523" s="21">
        <f>IF(AND(ISNUMBER(E3523),ISNUMBER(H3523)),E3523/H3523-1,"")</f>
        <v>-0.94506244528516459</v>
      </c>
      <c r="L3523"/>
      <c r="M3523"/>
      <c r="N3523" s="2">
        <v>41190</v>
      </c>
      <c r="O3523" s="21">
        <v>145.60000610351563</v>
      </c>
      <c r="P3523" s="21">
        <v>146.1199951171875</v>
      </c>
      <c r="Q3523" s="21">
        <v>145.30999755859375</v>
      </c>
      <c r="R3523" s="21">
        <v>145.63999938964844</v>
      </c>
      <c r="S3523">
        <v>78415400</v>
      </c>
      <c r="T3523" s="16">
        <f>(SP500_Data[[#This Row],[Close]]-R3524)/R3524</f>
        <v>-3.4213767762983622E-3</v>
      </c>
      <c r="U3523" s="21"/>
    </row>
    <row r="3524" spans="1:21" x14ac:dyDescent="0.25">
      <c r="A3524" s="2">
        <v>41187</v>
      </c>
      <c r="B3524" s="21">
        <v>30.229999542236328</v>
      </c>
      <c r="C3524" s="21">
        <v>30.25</v>
      </c>
      <c r="D3524" s="21">
        <v>29.739999771118164</v>
      </c>
      <c r="E3524" s="21">
        <v>29.850000381469727</v>
      </c>
      <c r="F3524" s="16">
        <f>(StockData[[#This Row],[Close]]-E3525)/E3525</f>
        <v>-5.9940160193145877E-3</v>
      </c>
      <c r="G3524" s="21">
        <v>41133900</v>
      </c>
      <c r="H3524" s="21">
        <f>IF(ISNUMBER(E3524),MAX($E$2:E3524),"")</f>
        <v>542.07000732421875</v>
      </c>
      <c r="I3524" s="21">
        <f>IF(AND(ISNUMBER(E3524),ISNUMBER(H3524)),E3524/H3524-1,"")</f>
        <v>-0.94493331123628077</v>
      </c>
      <c r="L3524"/>
      <c r="M3524"/>
      <c r="N3524" s="2">
        <v>41187</v>
      </c>
      <c r="O3524" s="21">
        <v>146.91000366210938</v>
      </c>
      <c r="P3524" s="21">
        <v>147.16000366210938</v>
      </c>
      <c r="Q3524" s="21">
        <v>145.69999694824219</v>
      </c>
      <c r="R3524" s="21">
        <v>146.13999938964844</v>
      </c>
      <c r="S3524">
        <v>124842100</v>
      </c>
      <c r="T3524" s="16">
        <f>(SP500_Data[[#This Row],[Close]]-R3525)/R3525</f>
        <v>6.8394624662830166E-5</v>
      </c>
      <c r="U3524" s="21"/>
    </row>
    <row r="3525" spans="1:21" x14ac:dyDescent="0.25">
      <c r="A3525" s="2">
        <v>41186</v>
      </c>
      <c r="B3525" s="21">
        <v>29.969999313354492</v>
      </c>
      <c r="C3525" s="21">
        <v>30.030000686645508</v>
      </c>
      <c r="D3525" s="21">
        <v>29.569999694824219</v>
      </c>
      <c r="E3525" s="21">
        <v>30.030000686645508</v>
      </c>
      <c r="F3525" s="16">
        <f>(StockData[[#This Row],[Close]]-E3526)/E3526</f>
        <v>5.6932375358028286E-3</v>
      </c>
      <c r="G3525" s="21">
        <v>43634900</v>
      </c>
      <c r="H3525" s="21">
        <f>IF(ISNUMBER(E3525),MAX($E$2:E3525),"")</f>
        <v>542.07000732421875</v>
      </c>
      <c r="I3525" s="21">
        <f>IF(AND(ISNUMBER(E3525),ISNUMBER(H3525)),E3525/H3525-1,"")</f>
        <v>-0.94460125024278607</v>
      </c>
      <c r="L3525"/>
      <c r="M3525"/>
      <c r="N3525" s="2">
        <v>41186</v>
      </c>
      <c r="O3525" s="21">
        <v>145.63999938964844</v>
      </c>
      <c r="P3525" s="21">
        <v>146.33999633789063</v>
      </c>
      <c r="Q3525" s="21">
        <v>145.44000244140625</v>
      </c>
      <c r="R3525" s="21">
        <v>146.1300048828125</v>
      </c>
      <c r="S3525">
        <v>124311600</v>
      </c>
      <c r="T3525" s="16">
        <f>(SP500_Data[[#This Row],[Close]]-R3526)/R3526</f>
        <v>7.1680237864219596E-3</v>
      </c>
      <c r="U3525" s="21"/>
    </row>
    <row r="3526" spans="1:21" x14ac:dyDescent="0.25">
      <c r="A3526" s="2">
        <v>41185</v>
      </c>
      <c r="B3526" s="21">
        <v>29.75</v>
      </c>
      <c r="C3526" s="21">
        <v>29.989999771118164</v>
      </c>
      <c r="D3526" s="21">
        <v>29.670000076293945</v>
      </c>
      <c r="E3526" s="21">
        <v>29.860000610351559</v>
      </c>
      <c r="F3526" s="16">
        <f>(StockData[[#This Row],[Close]]-E3527)/E3527</f>
        <v>6.7431140919881026E-3</v>
      </c>
      <c r="G3526" s="21">
        <v>46655900</v>
      </c>
      <c r="H3526" s="21">
        <f>IF(ISNUMBER(E3526),MAX($E$2:E3526),"")</f>
        <v>542.07000732421875</v>
      </c>
      <c r="I3526" s="21">
        <f>IF(AND(ISNUMBER(E3526),ISNUMBER(H3526)),E3526/H3526-1,"")</f>
        <v>-0.94491486301234906</v>
      </c>
      <c r="L3526"/>
      <c r="M3526"/>
      <c r="N3526" s="2">
        <v>41185</v>
      </c>
      <c r="O3526" s="21">
        <v>144.88999938964844</v>
      </c>
      <c r="P3526" s="21">
        <v>145.42999267578125</v>
      </c>
      <c r="Q3526" s="21">
        <v>144.1300048828125</v>
      </c>
      <c r="R3526" s="21">
        <v>145.08999633789063</v>
      </c>
      <c r="S3526">
        <v>121283100</v>
      </c>
      <c r="T3526" s="16">
        <f>(SP500_Data[[#This Row],[Close]]-R3527)/R3527</f>
        <v>4.0830196393814881E-3</v>
      </c>
      <c r="U3526" s="21"/>
    </row>
    <row r="3527" spans="1:21" x14ac:dyDescent="0.25">
      <c r="A3527" s="2">
        <v>41184</v>
      </c>
      <c r="B3527" s="21">
        <v>29.680000305175781</v>
      </c>
      <c r="C3527" s="21">
        <v>29.889999389648441</v>
      </c>
      <c r="D3527" s="21">
        <v>29.5</v>
      </c>
      <c r="E3527" s="21">
        <v>29.659999847412109</v>
      </c>
      <c r="F3527" s="16">
        <f>(StockData[[#This Row],[Close]]-E3528)/E3528</f>
        <v>5.7646686203246273E-3</v>
      </c>
      <c r="G3527" s="21">
        <v>43338900</v>
      </c>
      <c r="H3527" s="21">
        <f>IF(ISNUMBER(E3527),MAX($E$2:E3527),"")</f>
        <v>542.07000732421875</v>
      </c>
      <c r="I3527" s="21">
        <f>IF(AND(ISNUMBER(E3527),ISNUMBER(H3527)),E3527/H3527-1,"")</f>
        <v>-0.9452838204537074</v>
      </c>
      <c r="L3527"/>
      <c r="M3527"/>
      <c r="N3527" s="2">
        <v>41184</v>
      </c>
      <c r="O3527" s="21">
        <v>144.91999816894531</v>
      </c>
      <c r="P3527" s="21">
        <v>145.14999389648438</v>
      </c>
      <c r="Q3527" s="21">
        <v>143.83000183105469</v>
      </c>
      <c r="R3527" s="21">
        <v>144.5</v>
      </c>
      <c r="S3527">
        <v>113422200</v>
      </c>
      <c r="T3527" s="16">
        <f>(SP500_Data[[#This Row],[Close]]-R3528)/R3528</f>
        <v>1.0390986501019755E-3</v>
      </c>
      <c r="U3527" s="21"/>
    </row>
    <row r="3528" spans="1:21" x14ac:dyDescent="0.25">
      <c r="A3528" s="2">
        <v>41183</v>
      </c>
      <c r="B3528" s="21">
        <v>29.809999465942383</v>
      </c>
      <c r="C3528" s="21">
        <v>29.979999542236328</v>
      </c>
      <c r="D3528" s="21">
        <v>29.420000076293945</v>
      </c>
      <c r="E3528" s="21">
        <v>29.489999771118164</v>
      </c>
      <c r="F3528" s="16">
        <f>(StockData[[#This Row],[Close]]-E3529)/E3529</f>
        <v>-9.0725959572284763E-3</v>
      </c>
      <c r="G3528" s="21">
        <v>54042700</v>
      </c>
      <c r="H3528" s="21">
        <f>IF(ISNUMBER(E3528),MAX($E$2:E3528),"")</f>
        <v>542.07000732421875</v>
      </c>
      <c r="I3528" s="21">
        <f>IF(AND(ISNUMBER(E3528),ISNUMBER(H3528)),E3528/H3528-1,"")</f>
        <v>-0.94559743322327028</v>
      </c>
      <c r="L3528"/>
      <c r="M3528"/>
      <c r="N3528" s="2">
        <v>41183</v>
      </c>
      <c r="O3528" s="21">
        <v>144.52000427246094</v>
      </c>
      <c r="P3528" s="21">
        <v>145.69000244140625</v>
      </c>
      <c r="Q3528" s="21">
        <v>144.00999450683594</v>
      </c>
      <c r="R3528" s="21">
        <v>144.35000610351563</v>
      </c>
      <c r="S3528">
        <v>135911200</v>
      </c>
      <c r="T3528" s="16">
        <f>(SP500_Data[[#This Row],[Close]]-R3529)/R3529</f>
        <v>2.6394726650724974E-3</v>
      </c>
      <c r="U3528" s="21"/>
    </row>
    <row r="3529" spans="1:21" x14ac:dyDescent="0.25">
      <c r="A3529" s="2">
        <v>41180</v>
      </c>
      <c r="B3529" s="21">
        <v>30.180000305175781</v>
      </c>
      <c r="C3529" s="21">
        <v>30.260000228881836</v>
      </c>
      <c r="D3529" s="21">
        <v>29.739999771118164</v>
      </c>
      <c r="E3529" s="21">
        <v>29.760000228881836</v>
      </c>
      <c r="F3529" s="16">
        <f>(StockData[[#This Row],[Close]]-E3530)/E3530</f>
        <v>-1.3262586888394682E-2</v>
      </c>
      <c r="G3529" s="21">
        <v>54229300</v>
      </c>
      <c r="H3529" s="21">
        <f>IF(ISNUMBER(E3529),MAX($E$2:E3529),"")</f>
        <v>542.07000732421875</v>
      </c>
      <c r="I3529" s="21">
        <f>IF(AND(ISNUMBER(E3529),ISNUMBER(H3529)),E3529/H3529-1,"")</f>
        <v>-0.94509934173302823</v>
      </c>
      <c r="L3529"/>
      <c r="M3529"/>
      <c r="N3529" s="2">
        <v>41180</v>
      </c>
      <c r="O3529" s="21">
        <v>144.08999633789063</v>
      </c>
      <c r="P3529" s="21">
        <v>144.55999755859375</v>
      </c>
      <c r="Q3529" s="21">
        <v>143.46000671386719</v>
      </c>
      <c r="R3529" s="21">
        <v>143.97000122070313</v>
      </c>
      <c r="S3529">
        <v>150696100</v>
      </c>
      <c r="T3529" s="16">
        <f>(SP500_Data[[#This Row],[Close]]-R3530)/R3530</f>
        <v>-4.6321776256399985E-3</v>
      </c>
      <c r="U3529" s="21"/>
    </row>
    <row r="3530" spans="1:21" x14ac:dyDescent="0.25">
      <c r="A3530" s="2">
        <v>41179</v>
      </c>
      <c r="B3530" s="21">
        <v>30.170000076293945</v>
      </c>
      <c r="C3530" s="21">
        <v>30.399999618530273</v>
      </c>
      <c r="D3530" s="21">
        <v>29.889999389648441</v>
      </c>
      <c r="E3530" s="21">
        <v>30.159999847412109</v>
      </c>
      <c r="F3530" s="16">
        <f>(StockData[[#This Row],[Close]]-E3531)/E3531</f>
        <v>-3.3146267340229837E-4</v>
      </c>
      <c r="G3530" s="21">
        <v>47129900</v>
      </c>
      <c r="H3530" s="21">
        <f>IF(ISNUMBER(E3530),MAX($E$2:E3530),"")</f>
        <v>542.07000732421875</v>
      </c>
      <c r="I3530" s="21">
        <f>IF(AND(ISNUMBER(E3530),ISNUMBER(H3530)),E3530/H3530-1,"")</f>
        <v>-0.94436143036895037</v>
      </c>
      <c r="L3530"/>
      <c r="M3530"/>
      <c r="N3530" s="2">
        <v>41179</v>
      </c>
      <c r="O3530" s="21">
        <v>143.88999938964844</v>
      </c>
      <c r="P3530" s="21">
        <v>144.97000122070313</v>
      </c>
      <c r="Q3530" s="21">
        <v>143.50999450683594</v>
      </c>
      <c r="R3530" s="21">
        <v>144.63999938964844</v>
      </c>
      <c r="S3530">
        <v>111830300</v>
      </c>
      <c r="T3530" s="16">
        <f>(SP500_Data[[#This Row],[Close]]-R3531)/R3531</f>
        <v>9.4214960344078304E-3</v>
      </c>
      <c r="U3530" s="21"/>
    </row>
    <row r="3531" spans="1:21" x14ac:dyDescent="0.25">
      <c r="A3531" s="2">
        <v>41178</v>
      </c>
      <c r="B3531" s="21">
        <v>30.280000686645508</v>
      </c>
      <c r="C3531" s="21">
        <v>30.600000381469727</v>
      </c>
      <c r="D3531" s="21">
        <v>30.040000915527344</v>
      </c>
      <c r="E3531" s="21">
        <v>30.170000076293945</v>
      </c>
      <c r="F3531" s="16">
        <f>(StockData[[#This Row],[Close]]-E3532)/E3532</f>
        <v>-7.2392009796957337E-3</v>
      </c>
      <c r="G3531" s="21">
        <v>54672000</v>
      </c>
      <c r="H3531" s="21">
        <f>IF(ISNUMBER(E3531),MAX($E$2:E3531),"")</f>
        <v>542.07000732421875</v>
      </c>
      <c r="I3531" s="21">
        <f>IF(AND(ISNUMBER(E3531),ISNUMBER(H3531)),E3531/H3531-1,"")</f>
        <v>-0.94434298214501855</v>
      </c>
      <c r="L3531"/>
      <c r="M3531"/>
      <c r="N3531" s="2">
        <v>41178</v>
      </c>
      <c r="O3531" s="21">
        <v>144.07000732421875</v>
      </c>
      <c r="P3531" s="21">
        <v>144.11000061035156</v>
      </c>
      <c r="Q3531" s="21">
        <v>142.94999694824219</v>
      </c>
      <c r="R3531" s="21">
        <v>143.28999328613281</v>
      </c>
      <c r="S3531">
        <v>146502200</v>
      </c>
      <c r="T3531" s="16">
        <f>(SP500_Data[[#This Row],[Close]]-R3532)/R3532</f>
        <v>-5.6211851705331092E-3</v>
      </c>
      <c r="U3531" s="21"/>
    </row>
    <row r="3532" spans="1:21" x14ac:dyDescent="0.25">
      <c r="A3532" s="2">
        <v>41177</v>
      </c>
      <c r="B3532" s="21">
        <v>30.950000762939453</v>
      </c>
      <c r="C3532" s="21">
        <v>31</v>
      </c>
      <c r="D3532" s="21">
        <v>30.360000610351559</v>
      </c>
      <c r="E3532" s="21">
        <v>30.389999389648441</v>
      </c>
      <c r="F3532" s="16">
        <f>(StockData[[#This Row],[Close]]-E3533)/E3533</f>
        <v>-1.2670607157142667E-2</v>
      </c>
      <c r="G3532" s="21">
        <v>54266400</v>
      </c>
      <c r="H3532" s="21">
        <f>IF(ISNUMBER(E3532),MAX($E$2:E3532),"")</f>
        <v>542.07000732421875</v>
      </c>
      <c r="I3532" s="21">
        <f>IF(AND(ISNUMBER(E3532),ISNUMBER(H3532)),E3532/H3532-1,"")</f>
        <v>-0.9439371317744355</v>
      </c>
      <c r="L3532"/>
      <c r="M3532"/>
      <c r="N3532" s="2">
        <v>41177</v>
      </c>
      <c r="O3532" s="21">
        <v>145.96000671386719</v>
      </c>
      <c r="P3532" s="21">
        <v>146.24000549316406</v>
      </c>
      <c r="Q3532" s="21">
        <v>144.05999755859375</v>
      </c>
      <c r="R3532" s="21">
        <v>144.10000610351563</v>
      </c>
      <c r="S3532">
        <v>133165200</v>
      </c>
      <c r="T3532" s="16">
        <f>(SP500_Data[[#This Row],[Close]]-R3533)/R3533</f>
        <v>-1.0641866515081005E-2</v>
      </c>
      <c r="U3532" s="21"/>
    </row>
    <row r="3533" spans="1:21" x14ac:dyDescent="0.25">
      <c r="A3533" s="2">
        <v>41176</v>
      </c>
      <c r="B3533" s="21">
        <v>31</v>
      </c>
      <c r="C3533" s="21">
        <v>31.069999694824219</v>
      </c>
      <c r="D3533" s="21">
        <v>30.639999389648441</v>
      </c>
      <c r="E3533" s="21">
        <v>30.780000686645508</v>
      </c>
      <c r="F3533" s="16">
        <f>(StockData[[#This Row],[Close]]-E3534)/E3534</f>
        <v>-1.3145233741320846E-2</v>
      </c>
      <c r="G3533" s="21">
        <v>46825900</v>
      </c>
      <c r="H3533" s="21">
        <f>IF(ISNUMBER(E3533),MAX($E$2:E3533),"")</f>
        <v>542.07000732421875</v>
      </c>
      <c r="I3533" s="21">
        <f>IF(AND(ISNUMBER(E3533),ISNUMBER(H3533)),E3533/H3533-1,"")</f>
        <v>-0.94321766511565064</v>
      </c>
      <c r="L3533"/>
      <c r="M3533"/>
      <c r="N3533" s="2">
        <v>41176</v>
      </c>
      <c r="O3533" s="21">
        <v>145.14999389648438</v>
      </c>
      <c r="P3533" s="21">
        <v>145.97999572753906</v>
      </c>
      <c r="Q3533" s="21">
        <v>145.03999328613281</v>
      </c>
      <c r="R3533" s="21">
        <v>145.64999389648438</v>
      </c>
      <c r="S3533">
        <v>95682000</v>
      </c>
      <c r="T3533" s="16">
        <f>(SP500_Data[[#This Row],[Close]]-R3534)/R3534</f>
        <v>-1.5082006448713645E-3</v>
      </c>
      <c r="U3533" s="21"/>
    </row>
    <row r="3534" spans="1:21" x14ac:dyDescent="0.25">
      <c r="A3534" s="2">
        <v>41173</v>
      </c>
      <c r="B3534" s="21">
        <v>31.430000305175781</v>
      </c>
      <c r="C3534" s="21">
        <v>31.610000610351559</v>
      </c>
      <c r="D3534" s="21">
        <v>31.090000152587891</v>
      </c>
      <c r="E3534" s="21">
        <v>31.190000534057617</v>
      </c>
      <c r="F3534" s="16">
        <f>(StockData[[#This Row],[Close]]-E3535)/E3535</f>
        <v>-8.2670976971237192E-3</v>
      </c>
      <c r="G3534" s="21">
        <v>102348900</v>
      </c>
      <c r="H3534" s="21">
        <f>IF(ISNUMBER(E3534),MAX($E$2:E3534),"")</f>
        <v>542.07000732421875</v>
      </c>
      <c r="I3534" s="21">
        <f>IF(AND(ISNUMBER(E3534),ISNUMBER(H3534)),E3534/H3534-1,"")</f>
        <v>-0.94246130552764107</v>
      </c>
      <c r="L3534"/>
      <c r="M3534"/>
      <c r="N3534" s="2">
        <v>41173</v>
      </c>
      <c r="O3534" s="21">
        <v>146.63999938964844</v>
      </c>
      <c r="P3534" s="21">
        <v>146.66999816894531</v>
      </c>
      <c r="Q3534" s="21">
        <v>145.80999755859375</v>
      </c>
      <c r="R3534" s="21">
        <v>145.8699951171875</v>
      </c>
      <c r="S3534">
        <v>108737500</v>
      </c>
      <c r="T3534" s="16">
        <f>(SP500_Data[[#This Row],[Close]]-R3535)/R3535</f>
        <v>-5.7256598612116941E-3</v>
      </c>
      <c r="U3534" s="21"/>
    </row>
    <row r="3535" spans="1:21" x14ac:dyDescent="0.25">
      <c r="A3535" s="2">
        <v>41172</v>
      </c>
      <c r="B3535" s="21">
        <v>30.950000762939453</v>
      </c>
      <c r="C3535" s="21">
        <v>31.479999542236328</v>
      </c>
      <c r="D3535" s="21">
        <v>30.909999847412109</v>
      </c>
      <c r="E3535" s="21">
        <v>31.450000762939453</v>
      </c>
      <c r="F3535" s="16">
        <f>(StockData[[#This Row],[Close]]-E3536)/E3536</f>
        <v>1.2882497124234189E-2</v>
      </c>
      <c r="G3535" s="21">
        <v>45543000</v>
      </c>
      <c r="H3535" s="21">
        <f>IF(ISNUMBER(E3535),MAX($E$2:E3535),"")</f>
        <v>542.07000732421875</v>
      </c>
      <c r="I3535" s="21">
        <f>IF(AND(ISNUMBER(E3535),ISNUMBER(H3535)),E3535/H3535-1,"")</f>
        <v>-0.94198166226133073</v>
      </c>
      <c r="L3535"/>
      <c r="M3535"/>
      <c r="N3535" s="2">
        <v>41172</v>
      </c>
      <c r="O3535" s="21">
        <v>146.02999877929688</v>
      </c>
      <c r="P3535" s="21">
        <v>146.78999328613281</v>
      </c>
      <c r="Q3535" s="21">
        <v>145.6300048828125</v>
      </c>
      <c r="R3535" s="21">
        <v>146.71000671386719</v>
      </c>
      <c r="S3535">
        <v>154009800</v>
      </c>
      <c r="T3535" s="16">
        <f>(SP500_Data[[#This Row],[Close]]-R3536)/R3536</f>
        <v>6.823289593204003E-5</v>
      </c>
      <c r="U3535" s="21"/>
    </row>
    <row r="3536" spans="1:21" x14ac:dyDescent="0.25">
      <c r="A3536" s="2">
        <v>41171</v>
      </c>
      <c r="B3536" s="21">
        <v>31.090000152587891</v>
      </c>
      <c r="C3536" s="21">
        <v>31.190000534057617</v>
      </c>
      <c r="D3536" s="21">
        <v>31.040000915527344</v>
      </c>
      <c r="E3536" s="21">
        <v>31.049999237060547</v>
      </c>
      <c r="F3536" s="16">
        <f>(StockData[[#This Row],[Close]]-E3537)/E3537</f>
        <v>-4.1693735356909088E-3</v>
      </c>
      <c r="G3536" s="21">
        <v>48871900</v>
      </c>
      <c r="H3536" s="21">
        <f>IF(ISNUMBER(E3536),MAX($E$2:E3536),"")</f>
        <v>542.07000732421875</v>
      </c>
      <c r="I3536" s="21">
        <f>IF(AND(ISNUMBER(E3536),ISNUMBER(H3536)),E3536/H3536-1,"")</f>
        <v>-0.94271957714404742</v>
      </c>
      <c r="L3536"/>
      <c r="M3536"/>
      <c r="N3536" s="2">
        <v>41171</v>
      </c>
      <c r="O3536" s="21">
        <v>146.78999328613281</v>
      </c>
      <c r="P3536" s="21">
        <v>147.16999816894531</v>
      </c>
      <c r="Q3536" s="21">
        <v>146.41000366210938</v>
      </c>
      <c r="R3536" s="21">
        <v>146.69999694824219</v>
      </c>
      <c r="S3536">
        <v>128318300</v>
      </c>
      <c r="T3536" s="16">
        <f>(SP500_Data[[#This Row],[Close]]-R3537)/R3537</f>
        <v>5.4564066102133772E-4</v>
      </c>
      <c r="U3536" s="21"/>
    </row>
    <row r="3537" spans="1:21" x14ac:dyDescent="0.25">
      <c r="A3537" s="2">
        <v>41170</v>
      </c>
      <c r="B3537" s="21">
        <v>31.100000381469727</v>
      </c>
      <c r="C3537" s="21">
        <v>31.209999084472656</v>
      </c>
      <c r="D3537" s="21">
        <v>31.030000686645508</v>
      </c>
      <c r="E3537" s="21">
        <v>31.180000305175781</v>
      </c>
      <c r="F3537" s="16">
        <f>(StockData[[#This Row],[Close]]-E3538)/E3538</f>
        <v>-9.6119129051175616E-4</v>
      </c>
      <c r="G3537" s="21">
        <v>34542700</v>
      </c>
      <c r="H3537" s="21">
        <f>IF(ISNUMBER(E3537),MAX($E$2:E3537),"")</f>
        <v>542.07000732421875</v>
      </c>
      <c r="I3537" s="21">
        <f>IF(AND(ISNUMBER(E3537),ISNUMBER(H3537)),E3537/H3537-1,"")</f>
        <v>-0.94247975375157278</v>
      </c>
      <c r="L3537"/>
      <c r="M3537"/>
      <c r="N3537" s="2">
        <v>41170</v>
      </c>
      <c r="O3537" s="21">
        <v>146.49000549316406</v>
      </c>
      <c r="P3537" s="21">
        <v>146.80999755859375</v>
      </c>
      <c r="Q3537" s="21">
        <v>146.25</v>
      </c>
      <c r="R3537" s="21">
        <v>146.6199951171875</v>
      </c>
      <c r="S3537">
        <v>98326600</v>
      </c>
      <c r="T3537" s="16">
        <f>(SP500_Data[[#This Row],[Close]]-R3538)/R3538</f>
        <v>-8.1784361104002572E-4</v>
      </c>
      <c r="U3537" s="21"/>
    </row>
    <row r="3538" spans="1:21" x14ac:dyDescent="0.25">
      <c r="A3538" s="2">
        <v>41169</v>
      </c>
      <c r="B3538" s="21">
        <v>31.190000534057617</v>
      </c>
      <c r="C3538" s="21">
        <v>31.260000228881836</v>
      </c>
      <c r="D3538" s="21">
        <v>31.040000915527344</v>
      </c>
      <c r="E3538" s="21">
        <v>31.209999084472656</v>
      </c>
      <c r="F3538" s="16">
        <f>(StockData[[#This Row],[Close]]-E3539)/E3539</f>
        <v>0</v>
      </c>
      <c r="G3538" s="21">
        <v>36488500</v>
      </c>
      <c r="H3538" s="21">
        <f>IF(ISNUMBER(E3538),MAX($E$2:E3538),"")</f>
        <v>542.07000732421875</v>
      </c>
      <c r="I3538" s="21">
        <f>IF(AND(ISNUMBER(E3538),ISNUMBER(H3538)),E3538/H3538-1,"")</f>
        <v>-0.94242441259841636</v>
      </c>
      <c r="L3538"/>
      <c r="M3538"/>
      <c r="N3538" s="2">
        <v>41169</v>
      </c>
      <c r="O3538" s="21">
        <v>146.94000244140625</v>
      </c>
      <c r="P3538" s="21">
        <v>147.19000244140625</v>
      </c>
      <c r="Q3538" s="21">
        <v>146.3699951171875</v>
      </c>
      <c r="R3538" s="21">
        <v>146.74000549316406</v>
      </c>
      <c r="S3538">
        <v>119427800</v>
      </c>
      <c r="T3538" s="16">
        <f>(SP500_Data[[#This Row],[Close]]-R3539)/R3539</f>
        <v>-3.3958162275619691E-3</v>
      </c>
      <c r="U3538" s="21"/>
    </row>
    <row r="3539" spans="1:21" x14ac:dyDescent="0.25">
      <c r="A3539" s="2">
        <v>41166</v>
      </c>
      <c r="B3539" s="21">
        <v>31.010000228881836</v>
      </c>
      <c r="C3539" s="21">
        <v>31.25</v>
      </c>
      <c r="D3539" s="21">
        <v>30.809999465942383</v>
      </c>
      <c r="E3539" s="21">
        <v>31.209999084472656</v>
      </c>
      <c r="F3539" s="16">
        <f>(StockData[[#This Row],[Close]]-E3540)/E3540</f>
        <v>8.7265205479823624E-3</v>
      </c>
      <c r="G3539" s="21">
        <v>51422800</v>
      </c>
      <c r="H3539" s="21">
        <f>IF(ISNUMBER(E3539),MAX($E$2:E3539),"")</f>
        <v>542.07000732421875</v>
      </c>
      <c r="I3539" s="21">
        <f>IF(AND(ISNUMBER(E3539),ISNUMBER(H3539)),E3539/H3539-1,"")</f>
        <v>-0.94242441259841636</v>
      </c>
      <c r="L3539"/>
      <c r="M3539"/>
      <c r="N3539" s="2">
        <v>41166</v>
      </c>
      <c r="O3539" s="21">
        <v>146.8800048828125</v>
      </c>
      <c r="P3539" s="21">
        <v>148.11000061035156</v>
      </c>
      <c r="Q3539" s="21">
        <v>146.75999450683594</v>
      </c>
      <c r="R3539" s="21">
        <v>147.24000549316406</v>
      </c>
      <c r="S3539">
        <v>169777000</v>
      </c>
      <c r="T3539" s="16">
        <f>(SP500_Data[[#This Row],[Close]]-R3540)/R3540</f>
        <v>4.4341985913906659E-3</v>
      </c>
      <c r="U3539" s="21"/>
    </row>
    <row r="3540" spans="1:21" x14ac:dyDescent="0.25">
      <c r="A3540" s="2">
        <v>41165</v>
      </c>
      <c r="B3540" s="21">
        <v>30.889999389648441</v>
      </c>
      <c r="C3540" s="21">
        <v>31.180000305175781</v>
      </c>
      <c r="D3540" s="21">
        <v>30.399999618530273</v>
      </c>
      <c r="E3540" s="21">
        <v>30.940000534057617</v>
      </c>
      <c r="F3540" s="16">
        <f>(StockData[[#This Row],[Close]]-E3541)/E3541</f>
        <v>5.1981755634439722E-3</v>
      </c>
      <c r="G3540" s="21">
        <v>45047300</v>
      </c>
      <c r="H3540" s="21">
        <f>IF(ISNUMBER(E3540),MAX($E$2:E3540),"")</f>
        <v>542.07000732421875</v>
      </c>
      <c r="I3540" s="21">
        <f>IF(AND(ISNUMBER(E3540),ISNUMBER(H3540)),E3540/H3540-1,"")</f>
        <v>-0.94292250057001947</v>
      </c>
      <c r="L3540"/>
      <c r="M3540"/>
      <c r="N3540" s="2">
        <v>41165</v>
      </c>
      <c r="O3540" s="21">
        <v>144.3699951171875</v>
      </c>
      <c r="P3540" s="21">
        <v>147.03999328613281</v>
      </c>
      <c r="Q3540" s="21">
        <v>143.99000549316406</v>
      </c>
      <c r="R3540" s="21">
        <v>146.58999633789063</v>
      </c>
      <c r="S3540">
        <v>225470200</v>
      </c>
      <c r="T3540" s="16">
        <f>(SP500_Data[[#This Row],[Close]]-R3541)/R3541</f>
        <v>1.5236491152723899E-2</v>
      </c>
      <c r="U3540" s="21"/>
    </row>
    <row r="3541" spans="1:21" x14ac:dyDescent="0.25">
      <c r="A3541" s="2">
        <v>41164</v>
      </c>
      <c r="B3541" s="21">
        <v>30.940000534057617</v>
      </c>
      <c r="C3541" s="21">
        <v>31.180000305175781</v>
      </c>
      <c r="D3541" s="21">
        <v>30.729999542236328</v>
      </c>
      <c r="E3541" s="21">
        <v>30.780000686645508</v>
      </c>
      <c r="F3541" s="16">
        <f>(StockData[[#This Row],[Close]]-E3542)/E3542</f>
        <v>-3.2478819696276268E-4</v>
      </c>
      <c r="G3541" s="21">
        <v>32775800</v>
      </c>
      <c r="H3541" s="21">
        <f>IF(ISNUMBER(E3541),MAX($E$2:E3541),"")</f>
        <v>542.07000732421875</v>
      </c>
      <c r="I3541" s="21">
        <f>IF(AND(ISNUMBER(E3541),ISNUMBER(H3541)),E3541/H3541-1,"")</f>
        <v>-0.94321766511565064</v>
      </c>
      <c r="L3541"/>
      <c r="M3541"/>
      <c r="N3541" s="2">
        <v>41164</v>
      </c>
      <c r="O3541" s="21">
        <v>144.38999938964844</v>
      </c>
      <c r="P3541" s="21">
        <v>144.55000305175781</v>
      </c>
      <c r="Q3541" s="21">
        <v>143.89999389648438</v>
      </c>
      <c r="R3541" s="21">
        <v>144.38999938964844</v>
      </c>
      <c r="S3541">
        <v>87640900</v>
      </c>
      <c r="T3541" s="16">
        <f>(SP500_Data[[#This Row],[Close]]-R3542)/R3542</f>
        <v>3.3353881962650692E-3</v>
      </c>
      <c r="U3541" s="21"/>
    </row>
    <row r="3542" spans="1:21" x14ac:dyDescent="0.25">
      <c r="A3542" s="2">
        <v>41163</v>
      </c>
      <c r="B3542" s="21">
        <v>30.690000534057617</v>
      </c>
      <c r="C3542" s="21">
        <v>30.909999847412109</v>
      </c>
      <c r="D3542" s="21">
        <v>30.610000610351559</v>
      </c>
      <c r="E3542" s="21">
        <v>30.790000915527344</v>
      </c>
      <c r="F3542" s="16">
        <f>(StockData[[#This Row],[Close]]-E3543)/E3543</f>
        <v>2.2786980383303818E-3</v>
      </c>
      <c r="G3542" s="21">
        <v>25191800</v>
      </c>
      <c r="H3542" s="21">
        <f>IF(ISNUMBER(E3542),MAX($E$2:E3542),"")</f>
        <v>542.07000732421875</v>
      </c>
      <c r="I3542" s="21">
        <f>IF(AND(ISNUMBER(E3542),ISNUMBER(H3542)),E3542/H3542-1,"")</f>
        <v>-0.94319921689171882</v>
      </c>
      <c r="L3542"/>
      <c r="M3542"/>
      <c r="N3542" s="2">
        <v>41163</v>
      </c>
      <c r="O3542" s="21">
        <v>143.60000610351563</v>
      </c>
      <c r="P3542" s="21">
        <v>144.3699951171875</v>
      </c>
      <c r="Q3542" s="21">
        <v>143.55999755859375</v>
      </c>
      <c r="R3542" s="21">
        <v>143.91000366210938</v>
      </c>
      <c r="S3542">
        <v>88760000</v>
      </c>
      <c r="T3542" s="16">
        <f>(SP500_Data[[#This Row],[Close]]-R3543)/R3543</f>
        <v>2.7873261137528892E-3</v>
      </c>
      <c r="U3542" s="21"/>
    </row>
    <row r="3543" spans="1:21" x14ac:dyDescent="0.25">
      <c r="A3543" s="2">
        <v>41162</v>
      </c>
      <c r="B3543" s="21">
        <v>30.829999923706055</v>
      </c>
      <c r="C3543" s="21">
        <v>30.899999618530273</v>
      </c>
      <c r="D3543" s="21">
        <v>30.510000228881836</v>
      </c>
      <c r="E3543" s="21">
        <v>30.719999313354492</v>
      </c>
      <c r="F3543" s="16">
        <f>(StockData[[#This Row],[Close]]-E3544)/E3544</f>
        <v>-7.4313875255335119E-3</v>
      </c>
      <c r="G3543" s="21">
        <v>40524000</v>
      </c>
      <c r="H3543" s="21">
        <f>IF(ISNUMBER(E3543),MAX($E$2:E3543),"")</f>
        <v>542.07000732421875</v>
      </c>
      <c r="I3543" s="21">
        <f>IF(AND(ISNUMBER(E3543),ISNUMBER(H3543)),E3543/H3543-1,"")</f>
        <v>-0.94332835445924146</v>
      </c>
      <c r="L3543"/>
      <c r="M3543"/>
      <c r="N3543" s="2">
        <v>41162</v>
      </c>
      <c r="O3543" s="21">
        <v>144.19000244140625</v>
      </c>
      <c r="P3543" s="21">
        <v>144.44000244140625</v>
      </c>
      <c r="Q3543" s="21">
        <v>143.46000671386719</v>
      </c>
      <c r="R3543" s="21">
        <v>143.50999450683594</v>
      </c>
      <c r="S3543">
        <v>86458500</v>
      </c>
      <c r="T3543" s="16">
        <f>(SP500_Data[[#This Row],[Close]]-R3544)/R3544</f>
        <v>-5.6814751875262125E-3</v>
      </c>
      <c r="U3543" s="21"/>
    </row>
    <row r="3544" spans="1:21" x14ac:dyDescent="0.25">
      <c r="A3544" s="2">
        <v>41159</v>
      </c>
      <c r="B3544" s="21">
        <v>31.040000915527344</v>
      </c>
      <c r="C3544" s="21">
        <v>31.069999694824219</v>
      </c>
      <c r="D3544" s="21">
        <v>30.729999542236328</v>
      </c>
      <c r="E3544" s="21">
        <v>30.950000762939453</v>
      </c>
      <c r="F3544" s="16">
        <f>(StockData[[#This Row],[Close]]-E3545)/E3545</f>
        <v>-1.2759158330559515E-2</v>
      </c>
      <c r="G3544" s="21">
        <v>42649100</v>
      </c>
      <c r="H3544" s="21">
        <f>IF(ISNUMBER(E3544),MAX($E$2:E3544),"")</f>
        <v>542.07000732421875</v>
      </c>
      <c r="I3544" s="21">
        <f>IF(AND(ISNUMBER(E3544),ISNUMBER(H3544)),E3544/H3544-1,"")</f>
        <v>-0.94290405234608765</v>
      </c>
      <c r="L3544"/>
      <c r="M3544"/>
      <c r="N3544" s="2">
        <v>41159</v>
      </c>
      <c r="O3544" s="21">
        <v>144.00999450683594</v>
      </c>
      <c r="P3544" s="21">
        <v>144.38999938964844</v>
      </c>
      <c r="Q3544" s="21">
        <v>143.8800048828125</v>
      </c>
      <c r="R3544" s="21">
        <v>144.33000183105469</v>
      </c>
      <c r="S3544">
        <v>107272100</v>
      </c>
      <c r="T3544" s="16">
        <f>(SP500_Data[[#This Row],[Close]]-R3545)/R3545</f>
        <v>3.8950931484462454E-3</v>
      </c>
      <c r="U3544" s="21"/>
    </row>
    <row r="3545" spans="1:21" x14ac:dyDescent="0.25">
      <c r="A3545" s="2">
        <v>41158</v>
      </c>
      <c r="B3545" s="21">
        <v>30.5</v>
      </c>
      <c r="C3545" s="21">
        <v>31.360000610351559</v>
      </c>
      <c r="D3545" s="21">
        <v>30.459999084472656</v>
      </c>
      <c r="E3545" s="21">
        <v>31.350000381469727</v>
      </c>
      <c r="F3545" s="16">
        <f>(StockData[[#This Row],[Close]]-E3546)/E3546</f>
        <v>3.1589371869098645E-2</v>
      </c>
      <c r="G3545" s="21">
        <v>48371700</v>
      </c>
      <c r="H3545" s="21">
        <f>IF(ISNUMBER(E3545),MAX($E$2:E3545),"")</f>
        <v>542.07000732421875</v>
      </c>
      <c r="I3545" s="21">
        <f>IF(AND(ISNUMBER(E3545),ISNUMBER(H3545)),E3545/H3545-1,"")</f>
        <v>-0.9421661409820099</v>
      </c>
      <c r="L3545"/>
      <c r="M3545"/>
      <c r="N3545" s="2">
        <v>41158</v>
      </c>
      <c r="O3545" s="21">
        <v>141.75999450683594</v>
      </c>
      <c r="P3545" s="21">
        <v>143.77999877929688</v>
      </c>
      <c r="Q3545" s="21">
        <v>141.75</v>
      </c>
      <c r="R3545" s="21">
        <v>143.77000427246094</v>
      </c>
      <c r="S3545">
        <v>158272500</v>
      </c>
      <c r="T3545" s="16">
        <f>(SP500_Data[[#This Row],[Close]]-R3546)/R3546</f>
        <v>2.0296647051472719E-2</v>
      </c>
      <c r="U3545" s="21"/>
    </row>
    <row r="3546" spans="1:21" x14ac:dyDescent="0.25">
      <c r="A3546" s="2">
        <v>41157</v>
      </c>
      <c r="B3546" s="21">
        <v>30.219999313354492</v>
      </c>
      <c r="C3546" s="21">
        <v>30.530000686645508</v>
      </c>
      <c r="D3546" s="21">
        <v>30.209999084472656</v>
      </c>
      <c r="E3546" s="21">
        <v>30.389999389648441</v>
      </c>
      <c r="F3546" s="16">
        <f>(StockData[[#This Row],[Close]]-E3547)/E3547</f>
        <v>0</v>
      </c>
      <c r="G3546" s="21">
        <v>33650000</v>
      </c>
      <c r="H3546" s="21">
        <f>IF(ISNUMBER(E3546),MAX($E$2:E3546),"")</f>
        <v>542.07000732421875</v>
      </c>
      <c r="I3546" s="21">
        <f>IF(AND(ISNUMBER(E3546),ISNUMBER(H3546)),E3546/H3546-1,"")</f>
        <v>-0.9439371317744355</v>
      </c>
      <c r="L3546"/>
      <c r="M3546"/>
      <c r="N3546" s="2">
        <v>41157</v>
      </c>
      <c r="O3546" s="21">
        <v>141.08999633789063</v>
      </c>
      <c r="P3546" s="21">
        <v>141.47000122070313</v>
      </c>
      <c r="Q3546" s="21">
        <v>140.6300048828125</v>
      </c>
      <c r="R3546" s="21">
        <v>140.91000366210938</v>
      </c>
      <c r="S3546">
        <v>100660300</v>
      </c>
      <c r="T3546" s="16">
        <f>(SP500_Data[[#This Row],[Close]]-R3547)/R3547</f>
        <v>-8.5084817575078369E-4</v>
      </c>
      <c r="U3546" s="21"/>
    </row>
    <row r="3547" spans="1:21" x14ac:dyDescent="0.25">
      <c r="A3547" s="2">
        <v>41156</v>
      </c>
      <c r="B3547" s="21">
        <v>30.450000762939453</v>
      </c>
      <c r="C3547" s="21">
        <v>30.659999847412109</v>
      </c>
      <c r="D3547" s="21">
        <v>30.149999618530273</v>
      </c>
      <c r="E3547" s="21">
        <v>30.389999389648441</v>
      </c>
      <c r="F3547" s="16">
        <f>(StockData[[#This Row],[Close]]-E3548)/E3548</f>
        <v>-1.3951989274288997E-2</v>
      </c>
      <c r="G3547" s="21">
        <v>48556700</v>
      </c>
      <c r="H3547" s="21">
        <f>IF(ISNUMBER(E3547),MAX($E$2:E3547),"")</f>
        <v>542.07000732421875</v>
      </c>
      <c r="I3547" s="21">
        <f>IF(AND(ISNUMBER(E3547),ISNUMBER(H3547)),E3547/H3547-1,"")</f>
        <v>-0.9439371317744355</v>
      </c>
      <c r="L3547"/>
      <c r="M3547"/>
      <c r="N3547" s="2">
        <v>41156</v>
      </c>
      <c r="O3547" s="21">
        <v>141.03999328613281</v>
      </c>
      <c r="P3547" s="21">
        <v>141.46000671386719</v>
      </c>
      <c r="Q3547" s="21">
        <v>140.1300048828125</v>
      </c>
      <c r="R3547" s="21">
        <v>141.02999877929688</v>
      </c>
      <c r="S3547">
        <v>120226200</v>
      </c>
      <c r="T3547" s="16">
        <f>(SP500_Data[[#This Row],[Close]]-R3548)/R3548</f>
        <v>-9.2097534315519662E-4</v>
      </c>
      <c r="U3547" s="21"/>
    </row>
    <row r="3548" spans="1:21" x14ac:dyDescent="0.25">
      <c r="A3548" s="2">
        <v>41152</v>
      </c>
      <c r="B3548" s="21">
        <v>30.600000381469727</v>
      </c>
      <c r="C3548" s="21">
        <v>30.959999084472656</v>
      </c>
      <c r="D3548" s="21">
        <v>30.379999160766602</v>
      </c>
      <c r="E3548" s="21">
        <v>30.819999694824219</v>
      </c>
      <c r="F3548" s="16">
        <f>(StockData[[#This Row],[Close]]-E3549)/E3549</f>
        <v>1.6490765337486221E-2</v>
      </c>
      <c r="G3548" s="21">
        <v>36590100</v>
      </c>
      <c r="H3548" s="21">
        <f>IF(ISNUMBER(E3548),MAX($E$2:E3548),"")</f>
        <v>542.07000732421875</v>
      </c>
      <c r="I3548" s="21">
        <f>IF(AND(ISNUMBER(E3548),ISNUMBER(H3548)),E3548/H3548-1,"")</f>
        <v>-0.94314387573856229</v>
      </c>
      <c r="L3548"/>
      <c r="M3548"/>
      <c r="N3548" s="2">
        <v>41152</v>
      </c>
      <c r="O3548" s="21">
        <v>141.28999328613281</v>
      </c>
      <c r="P3548" s="21">
        <v>141.82000732421875</v>
      </c>
      <c r="Q3548" s="21">
        <v>140.36000061035156</v>
      </c>
      <c r="R3548" s="21">
        <v>141.16000366210938</v>
      </c>
      <c r="S3548">
        <v>151970400</v>
      </c>
      <c r="T3548" s="16">
        <f>(SP500_Data[[#This Row],[Close]]-R3549)/R3549</f>
        <v>4.7690094864286494E-3</v>
      </c>
      <c r="U3548" s="21"/>
    </row>
    <row r="3549" spans="1:21" x14ac:dyDescent="0.25">
      <c r="A3549" s="2">
        <v>41151</v>
      </c>
      <c r="B3549" s="21">
        <v>30.530000686645508</v>
      </c>
      <c r="C3549" s="21">
        <v>30.610000610351559</v>
      </c>
      <c r="D3549" s="21">
        <v>30.219999313354492</v>
      </c>
      <c r="E3549" s="21">
        <v>30.319999694824219</v>
      </c>
      <c r="F3549" s="16">
        <f>(StockData[[#This Row],[Close]]-E3550)/E3550</f>
        <v>-1.0766718688849328E-2</v>
      </c>
      <c r="G3549" s="21">
        <v>23982100</v>
      </c>
      <c r="H3549" s="21">
        <f>IF(ISNUMBER(E3549),MAX($E$2:E3549),"")</f>
        <v>542.07000732421875</v>
      </c>
      <c r="I3549" s="21">
        <f>IF(AND(ISNUMBER(E3549),ISNUMBER(H3549)),E3549/H3549-1,"")</f>
        <v>-0.94406626582331932</v>
      </c>
      <c r="L3549"/>
      <c r="M3549"/>
      <c r="N3549" s="2">
        <v>41151</v>
      </c>
      <c r="O3549" s="21">
        <v>140.89999389648438</v>
      </c>
      <c r="P3549" s="21">
        <v>140.94000244140625</v>
      </c>
      <c r="Q3549" s="21">
        <v>140.19000244140625</v>
      </c>
      <c r="R3549" s="21">
        <v>140.49000549316406</v>
      </c>
      <c r="S3549">
        <v>96589900</v>
      </c>
      <c r="T3549" s="16">
        <f>(SP500_Data[[#This Row],[Close]]-R3550)/R3550</f>
        <v>-7.207893811504616E-3</v>
      </c>
      <c r="U3549" s="21"/>
    </row>
    <row r="3550" spans="1:21" x14ac:dyDescent="0.25">
      <c r="A3550" s="2">
        <v>41150</v>
      </c>
      <c r="B3550" s="21">
        <v>30.649999618530273</v>
      </c>
      <c r="C3550" s="21">
        <v>30.75</v>
      </c>
      <c r="D3550" s="21">
        <v>30.440000534057617</v>
      </c>
      <c r="E3550" s="21">
        <v>30.649999618530273</v>
      </c>
      <c r="F3550" s="16">
        <f>(StockData[[#This Row],[Close]]-E3551)/E3551</f>
        <v>6.5296958248990396E-4</v>
      </c>
      <c r="G3550" s="21">
        <v>23346800</v>
      </c>
      <c r="H3550" s="21">
        <f>IF(ISNUMBER(E3550),MAX($E$2:E3550),"")</f>
        <v>542.07000732421875</v>
      </c>
      <c r="I3550" s="21">
        <f>IF(AND(ISNUMBER(E3550),ISNUMBER(H3550)),E3550/H3550-1,"")</f>
        <v>-0.94345748850812527</v>
      </c>
      <c r="L3550"/>
      <c r="M3550"/>
      <c r="N3550" s="2">
        <v>41150</v>
      </c>
      <c r="O3550" s="21">
        <v>141.52000427246094</v>
      </c>
      <c r="P3550" s="21">
        <v>141.88999938964844</v>
      </c>
      <c r="Q3550" s="21">
        <v>141.1199951171875</v>
      </c>
      <c r="R3550" s="21">
        <v>141.50999450683594</v>
      </c>
      <c r="S3550">
        <v>65421300</v>
      </c>
      <c r="T3550" s="16">
        <f>(SP500_Data[[#This Row],[Close]]-R3551)/R3551</f>
        <v>7.7793928641956922E-4</v>
      </c>
      <c r="U3550" s="21"/>
    </row>
    <row r="3551" spans="1:21" x14ac:dyDescent="0.25">
      <c r="A3551" s="2">
        <v>41149</v>
      </c>
      <c r="B3551" s="21">
        <v>30.700000762939453</v>
      </c>
      <c r="C3551" s="21">
        <v>30.799999237060547</v>
      </c>
      <c r="D3551" s="21">
        <v>30.520000457763672</v>
      </c>
      <c r="E3551" s="21">
        <v>30.629999160766602</v>
      </c>
      <c r="F3551" s="16">
        <f>(StockData[[#This Row],[Close]]-E3552)/E3552</f>
        <v>-1.9550789262590693E-3</v>
      </c>
      <c r="G3551" s="21">
        <v>23947900</v>
      </c>
      <c r="H3551" s="21">
        <f>IF(ISNUMBER(E3551),MAX($E$2:E3551),"")</f>
        <v>542.07000732421875</v>
      </c>
      <c r="I3551" s="21">
        <f>IF(AND(ISNUMBER(E3551),ISNUMBER(H3551)),E3551/H3551-1,"")</f>
        <v>-0.94349438495598892</v>
      </c>
      <c r="L3551"/>
      <c r="M3551"/>
      <c r="N3551" s="2">
        <v>41149</v>
      </c>
      <c r="O3551" s="21">
        <v>141.17999267578125</v>
      </c>
      <c r="P3551" s="21">
        <v>141.83999633789063</v>
      </c>
      <c r="Q3551" s="21">
        <v>140.97000122070313</v>
      </c>
      <c r="R3551" s="21">
        <v>141.39999389648438</v>
      </c>
      <c r="S3551">
        <v>75689600</v>
      </c>
      <c r="T3551" s="16">
        <f>(SP500_Data[[#This Row],[Close]]-R3552)/R3552</f>
        <v>-9.8911541818021099E-4</v>
      </c>
      <c r="U3551" s="21"/>
    </row>
    <row r="3552" spans="1:21" x14ac:dyDescent="0.25">
      <c r="A3552" s="2">
        <v>41148</v>
      </c>
      <c r="B3552" s="21">
        <v>30.930000305175781</v>
      </c>
      <c r="C3552" s="21">
        <v>30.959999084472656</v>
      </c>
      <c r="D3552" s="21">
        <v>30.590000152587891</v>
      </c>
      <c r="E3552" s="21">
        <v>30.690000534057617</v>
      </c>
      <c r="F3552" s="16">
        <f>(StockData[[#This Row],[Close]]-E3553)/E3553</f>
        <v>4.253961727326408E-3</v>
      </c>
      <c r="G3552" s="21">
        <v>34691100</v>
      </c>
      <c r="H3552" s="21">
        <f>IF(ISNUMBER(E3552),MAX($E$2:E3552),"")</f>
        <v>542.07000732421875</v>
      </c>
      <c r="I3552" s="21">
        <f>IF(AND(ISNUMBER(E3552),ISNUMBER(H3552)),E3552/H3552-1,"")</f>
        <v>-0.94338369561239799</v>
      </c>
      <c r="L3552"/>
      <c r="M3552"/>
      <c r="N3552" s="2">
        <v>41148</v>
      </c>
      <c r="O3552" s="21">
        <v>141.88999938964844</v>
      </c>
      <c r="P3552" s="21">
        <v>142.08000183105469</v>
      </c>
      <c r="Q3552" s="21">
        <v>141.33999633789063</v>
      </c>
      <c r="R3552" s="21">
        <v>141.53999328613281</v>
      </c>
      <c r="S3552">
        <v>68785900</v>
      </c>
      <c r="T3552" s="16">
        <f>(SP500_Data[[#This Row],[Close]]-R3553)/R3553</f>
        <v>2.1199053396490553E-4</v>
      </c>
      <c r="U3552" s="21"/>
    </row>
    <row r="3553" spans="1:21" x14ac:dyDescent="0.25">
      <c r="A3553" s="2">
        <v>41145</v>
      </c>
      <c r="B3553" s="21">
        <v>30.25</v>
      </c>
      <c r="C3553" s="21">
        <v>30.629999160766602</v>
      </c>
      <c r="D3553" s="21">
        <v>30.180000305175781</v>
      </c>
      <c r="E3553" s="21">
        <v>30.559999465942383</v>
      </c>
      <c r="F3553" s="16">
        <f>(StockData[[#This Row],[Close]]-E3554)/E3554</f>
        <v>9.9140527029544043E-3</v>
      </c>
      <c r="G3553" s="21">
        <v>22943300</v>
      </c>
      <c r="H3553" s="21">
        <f>IF(ISNUMBER(E3553),MAX($E$2:E3553),"")</f>
        <v>542.07000732421875</v>
      </c>
      <c r="I3553" s="21">
        <f>IF(AND(ISNUMBER(E3553),ISNUMBER(H3553)),E3553/H3553-1,"")</f>
        <v>-0.94362351900487262</v>
      </c>
      <c r="L3553"/>
      <c r="M3553"/>
      <c r="N3553" s="2">
        <v>41145</v>
      </c>
      <c r="O3553" s="21">
        <v>140.30999755859375</v>
      </c>
      <c r="P3553" s="21">
        <v>141.83000183105469</v>
      </c>
      <c r="Q3553" s="21">
        <v>140.22000122070313</v>
      </c>
      <c r="R3553" s="21">
        <v>141.50999450683594</v>
      </c>
      <c r="S3553">
        <v>99481200</v>
      </c>
      <c r="T3553" s="16">
        <f>(SP500_Data[[#This Row],[Close]]-R3554)/R3554</f>
        <v>6.042875178422385E-3</v>
      </c>
      <c r="U3553" s="21"/>
    </row>
    <row r="3554" spans="1:21" x14ac:dyDescent="0.25">
      <c r="A3554" s="2">
        <v>41144</v>
      </c>
      <c r="B3554" s="21">
        <v>30.389999389648441</v>
      </c>
      <c r="C3554" s="21">
        <v>30.399999618530273</v>
      </c>
      <c r="D3554" s="21">
        <v>30.079999923706055</v>
      </c>
      <c r="E3554" s="21">
        <v>30.260000228881836</v>
      </c>
      <c r="F3554" s="16">
        <f>(StockData[[#This Row],[Close]]-E3555)/E3555</f>
        <v>-9.1683260724182911E-3</v>
      </c>
      <c r="G3554" s="21">
        <v>28355600</v>
      </c>
      <c r="H3554" s="21">
        <f>IF(ISNUMBER(E3554),MAX($E$2:E3554),"")</f>
        <v>542.07000732421875</v>
      </c>
      <c r="I3554" s="21">
        <f>IF(AND(ISNUMBER(E3554),ISNUMBER(H3554)),E3554/H3554-1,"")</f>
        <v>-0.9441769516482712</v>
      </c>
      <c r="L3554"/>
      <c r="M3554"/>
      <c r="N3554" s="2">
        <v>41144</v>
      </c>
      <c r="O3554" s="21">
        <v>141.47000122070313</v>
      </c>
      <c r="P3554" s="21">
        <v>141.47999572753906</v>
      </c>
      <c r="Q3554" s="21">
        <v>140.44000244140625</v>
      </c>
      <c r="R3554" s="21">
        <v>140.66000366210938</v>
      </c>
      <c r="S3554">
        <v>111466400</v>
      </c>
      <c r="T3554" s="16">
        <f>(SP500_Data[[#This Row],[Close]]-R3555)/R3555</f>
        <v>-8.1794077154252118E-3</v>
      </c>
      <c r="U3554" s="21"/>
    </row>
    <row r="3555" spans="1:21" x14ac:dyDescent="0.25">
      <c r="A3555" s="2">
        <v>41143</v>
      </c>
      <c r="B3555" s="21">
        <v>30.590000152587891</v>
      </c>
      <c r="C3555" s="21">
        <v>30.760000228881836</v>
      </c>
      <c r="D3555" s="21">
        <v>30.469999313354492</v>
      </c>
      <c r="E3555" s="21">
        <v>30.540000915527344</v>
      </c>
      <c r="F3555" s="16">
        <f>(StockData[[#This Row],[Close]]-E3556)/E3556</f>
        <v>-8.4415041549857038E-3</v>
      </c>
      <c r="G3555" s="21">
        <v>33437400</v>
      </c>
      <c r="H3555" s="21">
        <f>IF(ISNUMBER(E3555),MAX($E$2:E3555),"")</f>
        <v>542.07000732421875</v>
      </c>
      <c r="I3555" s="21">
        <f>IF(AND(ISNUMBER(E3555),ISNUMBER(H3555)),E3555/H3555-1,"")</f>
        <v>-0.94366041193409733</v>
      </c>
      <c r="L3555"/>
      <c r="M3555"/>
      <c r="N3555" s="2">
        <v>41143</v>
      </c>
      <c r="O3555" s="21">
        <v>141.39999389648438</v>
      </c>
      <c r="P3555" s="21">
        <v>142.05000305175781</v>
      </c>
      <c r="Q3555" s="21">
        <v>141.07000732421875</v>
      </c>
      <c r="R3555" s="21">
        <v>141.82000732421875</v>
      </c>
      <c r="S3555">
        <v>133243500</v>
      </c>
      <c r="T3555" s="16">
        <f>(SP500_Data[[#This Row],[Close]]-R3556)/R3556</f>
        <v>4.2334099681358672E-4</v>
      </c>
      <c r="U3555" s="21"/>
    </row>
    <row r="3556" spans="1:21" x14ac:dyDescent="0.25">
      <c r="A3556" s="2">
        <v>41142</v>
      </c>
      <c r="B3556" s="21">
        <v>30.760000228881836</v>
      </c>
      <c r="C3556" s="21">
        <v>30.959999084472656</v>
      </c>
      <c r="D3556" s="21">
        <v>30.610000610351559</v>
      </c>
      <c r="E3556" s="21">
        <v>30.799999237060547</v>
      </c>
      <c r="F3556" s="16">
        <f>(StockData[[#This Row],[Close]]-E3557)/E3557</f>
        <v>1.9518369027040608E-3</v>
      </c>
      <c r="G3556" s="21">
        <v>28822700</v>
      </c>
      <c r="H3556" s="21">
        <f>IF(ISNUMBER(E3556),MAX($E$2:E3556),"")</f>
        <v>542.07000732421875</v>
      </c>
      <c r="I3556" s="21">
        <f>IF(AND(ISNUMBER(E3556),ISNUMBER(H3556)),E3556/H3556-1,"")</f>
        <v>-0.94318077218642593</v>
      </c>
      <c r="L3556"/>
      <c r="M3556"/>
      <c r="N3556" s="2">
        <v>41142</v>
      </c>
      <c r="O3556" s="21">
        <v>142.53999328613281</v>
      </c>
      <c r="P3556" s="21">
        <v>143.08999633789063</v>
      </c>
      <c r="Q3556" s="21">
        <v>141.44999694824219</v>
      </c>
      <c r="R3556" s="21">
        <v>141.75999450683594</v>
      </c>
      <c r="S3556">
        <v>105581100</v>
      </c>
      <c r="T3556" s="16">
        <f>(SP500_Data[[#This Row],[Close]]-R3557)/R3557</f>
        <v>-3.0241784034535793E-3</v>
      </c>
      <c r="U3556" s="21"/>
    </row>
    <row r="3557" spans="1:21" x14ac:dyDescent="0.25">
      <c r="A3557" s="2">
        <v>41141</v>
      </c>
      <c r="B3557" s="21">
        <v>30.819999694824219</v>
      </c>
      <c r="C3557" s="21">
        <v>30.850000381469727</v>
      </c>
      <c r="D3557" s="21">
        <v>30.579999923706055</v>
      </c>
      <c r="E3557" s="21">
        <v>30.739999771118164</v>
      </c>
      <c r="F3557" s="16">
        <f>(StockData[[#This Row],[Close]]-E3558)/E3558</f>
        <v>-5.1779886533124689E-3</v>
      </c>
      <c r="G3557" s="21">
        <v>23737700</v>
      </c>
      <c r="H3557" s="21">
        <f>IF(ISNUMBER(E3557),MAX($E$2:E3557),"")</f>
        <v>542.07000732421875</v>
      </c>
      <c r="I3557" s="21">
        <f>IF(AND(ISNUMBER(E3557),ISNUMBER(H3557)),E3557/H3557-1,"")</f>
        <v>-0.94329145801137781</v>
      </c>
      <c r="L3557"/>
      <c r="M3557"/>
      <c r="N3557" s="2">
        <v>41141</v>
      </c>
      <c r="O3557" s="21">
        <v>141.97999572753906</v>
      </c>
      <c r="P3557" s="21">
        <v>142.22000122070313</v>
      </c>
      <c r="Q3557" s="21">
        <v>141.58999633789063</v>
      </c>
      <c r="R3557" s="21">
        <v>142.19000244140625</v>
      </c>
      <c r="S3557">
        <v>78255700</v>
      </c>
      <c r="T3557" s="16">
        <f>(SP500_Data[[#This Row],[Close]]-R3558)/R3558</f>
        <v>7.0402068790548271E-5</v>
      </c>
      <c r="U3557" s="21"/>
    </row>
    <row r="3558" spans="1:21" x14ac:dyDescent="0.25">
      <c r="A3558" s="2">
        <v>41138</v>
      </c>
      <c r="B3558" s="21">
        <v>30.920000076293945</v>
      </c>
      <c r="C3558" s="21">
        <v>30.920000076293945</v>
      </c>
      <c r="D3558" s="21">
        <v>30.590000152587891</v>
      </c>
      <c r="E3558" s="21">
        <v>30.899999618530273</v>
      </c>
      <c r="F3558" s="16">
        <f>(StockData[[#This Row],[Close]]-E3559)/E3559</f>
        <v>3.8986006890126372E-3</v>
      </c>
      <c r="G3558" s="21">
        <v>32589900</v>
      </c>
      <c r="H3558" s="21">
        <f>IF(ISNUMBER(E3558),MAX($E$2:E3558),"")</f>
        <v>542.07000732421875</v>
      </c>
      <c r="I3558" s="21">
        <f>IF(AND(ISNUMBER(E3558),ISNUMBER(H3558)),E3558/H3558-1,"")</f>
        <v>-0.94299629346574676</v>
      </c>
      <c r="L3558"/>
      <c r="M3558"/>
      <c r="N3558" s="2">
        <v>41138</v>
      </c>
      <c r="O3558" s="21">
        <v>142.22999572753906</v>
      </c>
      <c r="P3558" s="21">
        <v>142.30000305175781</v>
      </c>
      <c r="Q3558" s="21">
        <v>141.86000061035156</v>
      </c>
      <c r="R3558" s="21">
        <v>142.17999267578125</v>
      </c>
      <c r="S3558">
        <v>90813700</v>
      </c>
      <c r="T3558" s="16">
        <f>(SP500_Data[[#This Row],[Close]]-R3559)/R3559</f>
        <v>1.3380320816054495E-3</v>
      </c>
      <c r="U3558" s="21"/>
    </row>
    <row r="3559" spans="1:21" x14ac:dyDescent="0.25">
      <c r="A3559" s="2">
        <v>41137</v>
      </c>
      <c r="B3559" s="21">
        <v>30.360000610351559</v>
      </c>
      <c r="C3559" s="21">
        <v>30.940000534057617</v>
      </c>
      <c r="D3559" s="21">
        <v>30.260000228881836</v>
      </c>
      <c r="E3559" s="21">
        <v>30.780000686645508</v>
      </c>
      <c r="F3559" s="16">
        <f>(StockData[[#This Row],[Close]]-E3560)/E3560</f>
        <v>1.9205295001774089E-2</v>
      </c>
      <c r="G3559" s="21">
        <v>35787200</v>
      </c>
      <c r="H3559" s="21">
        <f>IF(ISNUMBER(E3559),MAX($E$2:E3559),"")</f>
        <v>542.07000732421875</v>
      </c>
      <c r="I3559" s="21">
        <f>IF(AND(ISNUMBER(E3559),ISNUMBER(H3559)),E3559/H3559-1,"")</f>
        <v>-0.94321766511565064</v>
      </c>
      <c r="L3559"/>
      <c r="M3559"/>
      <c r="N3559" s="2">
        <v>41137</v>
      </c>
      <c r="O3559" s="21">
        <v>141.14999389648438</v>
      </c>
      <c r="P3559" s="21">
        <v>142.16000366210938</v>
      </c>
      <c r="Q3559" s="21">
        <v>140.80000305175781</v>
      </c>
      <c r="R3559" s="21">
        <v>141.99000549316406</v>
      </c>
      <c r="S3559">
        <v>112014200</v>
      </c>
      <c r="T3559" s="16">
        <f>(SP500_Data[[#This Row],[Close]]-R3560)/R3560</f>
        <v>7.3785637987901012E-3</v>
      </c>
      <c r="U3559" s="21"/>
    </row>
    <row r="3560" spans="1:21" x14ac:dyDescent="0.25">
      <c r="A3560" s="2">
        <v>41136</v>
      </c>
      <c r="B3560" s="21">
        <v>30.110000610351559</v>
      </c>
      <c r="C3560" s="21">
        <v>30.280000686645508</v>
      </c>
      <c r="D3560" s="21">
        <v>30.020000457763672</v>
      </c>
      <c r="E3560" s="21">
        <v>30.200000762939453</v>
      </c>
      <c r="F3560" s="16">
        <f>(StockData[[#This Row],[Close]]-E3561)/E3561</f>
        <v>2.3233190880404425E-3</v>
      </c>
      <c r="G3560" s="21">
        <v>24351000</v>
      </c>
      <c r="H3560" s="21">
        <f>IF(ISNUMBER(E3560),MAX($E$2:E3560),"")</f>
        <v>542.07000732421875</v>
      </c>
      <c r="I3560" s="21">
        <f>IF(AND(ISNUMBER(E3560),ISNUMBER(H3560)),E3560/H3560-1,"")</f>
        <v>-0.9442876374732232</v>
      </c>
      <c r="L3560"/>
      <c r="M3560"/>
      <c r="N3560" s="2">
        <v>41136</v>
      </c>
      <c r="O3560" s="21">
        <v>140.63999938964844</v>
      </c>
      <c r="P3560" s="21">
        <v>141.19000244140625</v>
      </c>
      <c r="Q3560" s="21">
        <v>140.55000305175781</v>
      </c>
      <c r="R3560" s="21">
        <v>140.94999694824219</v>
      </c>
      <c r="S3560">
        <v>71085900</v>
      </c>
      <c r="T3560" s="16">
        <f>(SP500_Data[[#This Row],[Close]]-R3561)/R3561</f>
        <v>1.1364704150826509E-3</v>
      </c>
      <c r="U3560" s="21"/>
    </row>
    <row r="3561" spans="1:21" x14ac:dyDescent="0.25">
      <c r="A3561" s="2">
        <v>41135</v>
      </c>
      <c r="B3561" s="21">
        <v>30.299999237060547</v>
      </c>
      <c r="C3561" s="21">
        <v>30.389999389648441</v>
      </c>
      <c r="D3561" s="21">
        <v>30.010000228881836</v>
      </c>
      <c r="E3561" s="21">
        <v>30.129999160766602</v>
      </c>
      <c r="F3561" s="16">
        <f>(StockData[[#This Row],[Close]]-E3562)/E3562</f>
        <v>-8.5554535736648216E-3</v>
      </c>
      <c r="G3561" s="21">
        <v>34551400</v>
      </c>
      <c r="H3561" s="21">
        <f>IF(ISNUMBER(E3561),MAX($E$2:E3561),"")</f>
        <v>542.07000732421875</v>
      </c>
      <c r="I3561" s="21">
        <f>IF(AND(ISNUMBER(E3561),ISNUMBER(H3561)),E3561/H3561-1,"")</f>
        <v>-0.94441677504074584</v>
      </c>
      <c r="L3561"/>
      <c r="M3561"/>
      <c r="N3561" s="2">
        <v>41135</v>
      </c>
      <c r="O3561" s="21">
        <v>141.28999328613281</v>
      </c>
      <c r="P3561" s="21">
        <v>141.3800048828125</v>
      </c>
      <c r="Q3561" s="21">
        <v>140.3699951171875</v>
      </c>
      <c r="R3561" s="21">
        <v>140.78999328613281</v>
      </c>
      <c r="S3561">
        <v>102379400</v>
      </c>
      <c r="T3561" s="16">
        <f>(SP500_Data[[#This Row],[Close]]-R3562)/R3562</f>
        <v>1.4199767752500866E-4</v>
      </c>
      <c r="U3561" s="21"/>
    </row>
    <row r="3562" spans="1:21" x14ac:dyDescent="0.25">
      <c r="A3562" s="2">
        <v>41134</v>
      </c>
      <c r="B3562" s="21">
        <v>30.350000381469727</v>
      </c>
      <c r="C3562" s="21">
        <v>30.459999084472656</v>
      </c>
      <c r="D3562" s="21">
        <v>30.159999847412109</v>
      </c>
      <c r="E3562" s="21">
        <v>30.389999389648441</v>
      </c>
      <c r="F3562" s="16">
        <f>(StockData[[#This Row],[Close]]-E3563)/E3563</f>
        <v>-9.8621586358520587E-4</v>
      </c>
      <c r="G3562" s="21">
        <v>23049100</v>
      </c>
      <c r="H3562" s="21">
        <f>IF(ISNUMBER(E3562),MAX($E$2:E3562),"")</f>
        <v>542.07000732421875</v>
      </c>
      <c r="I3562" s="21">
        <f>IF(AND(ISNUMBER(E3562),ISNUMBER(H3562)),E3562/H3562-1,"")</f>
        <v>-0.9439371317744355</v>
      </c>
      <c r="L3562"/>
      <c r="M3562"/>
      <c r="N3562" s="2">
        <v>41134</v>
      </c>
      <c r="O3562" s="21">
        <v>140.60000610351563</v>
      </c>
      <c r="P3562" s="21">
        <v>140.83999633789063</v>
      </c>
      <c r="Q3562" s="21">
        <v>140.03999328613281</v>
      </c>
      <c r="R3562" s="21">
        <v>140.77000427246094</v>
      </c>
      <c r="S3562">
        <v>79426900</v>
      </c>
      <c r="T3562" s="16">
        <f>(SP500_Data[[#This Row],[Close]]-R3563)/R3563</f>
        <v>-4.9696156808871851E-4</v>
      </c>
      <c r="U3562" s="21"/>
    </row>
    <row r="3563" spans="1:21" x14ac:dyDescent="0.25">
      <c r="A3563" s="2">
        <v>41131</v>
      </c>
      <c r="B3563" s="21">
        <v>30.5</v>
      </c>
      <c r="C3563" s="21">
        <v>30.620000839233398</v>
      </c>
      <c r="D3563" s="21">
        <v>30.25</v>
      </c>
      <c r="E3563" s="21">
        <v>30.420000076293945</v>
      </c>
      <c r="F3563" s="16">
        <f>(StockData[[#This Row],[Close]]-E3564)/E3564</f>
        <v>-2.6229483182313011E-3</v>
      </c>
      <c r="G3563" s="21">
        <v>27810300</v>
      </c>
      <c r="H3563" s="21">
        <f>IF(ISNUMBER(E3563),MAX($E$2:E3563),"")</f>
        <v>542.07000732421875</v>
      </c>
      <c r="I3563" s="21">
        <f>IF(AND(ISNUMBER(E3563),ISNUMBER(H3563)),E3563/H3563-1,"")</f>
        <v>-0.94388178710264015</v>
      </c>
      <c r="L3563"/>
      <c r="M3563"/>
      <c r="N3563" s="2">
        <v>41131</v>
      </c>
      <c r="O3563" s="21">
        <v>140.03999328613281</v>
      </c>
      <c r="P3563" s="21">
        <v>140.88999938964844</v>
      </c>
      <c r="Q3563" s="21">
        <v>139.80999755859375</v>
      </c>
      <c r="R3563" s="21">
        <v>140.83999633789063</v>
      </c>
      <c r="S3563">
        <v>99792700</v>
      </c>
      <c r="T3563" s="16">
        <f>(SP500_Data[[#This Row],[Close]]-R3564)/R3564</f>
        <v>1.6356996411401087E-3</v>
      </c>
      <c r="U3563" s="21"/>
    </row>
    <row r="3564" spans="1:21" x14ac:dyDescent="0.25">
      <c r="A3564" s="2">
        <v>41130</v>
      </c>
      <c r="B3564" s="21">
        <v>30.389999389648441</v>
      </c>
      <c r="C3564" s="21">
        <v>30.649999618530273</v>
      </c>
      <c r="D3564" s="21">
        <v>30.299999237060547</v>
      </c>
      <c r="E3564" s="21">
        <v>30.5</v>
      </c>
      <c r="F3564" s="16">
        <f>(StockData[[#This Row],[Close]]-E3565)/E3565</f>
        <v>5.6050140692902716E-3</v>
      </c>
      <c r="G3564" s="21">
        <v>24920800</v>
      </c>
      <c r="H3564" s="21">
        <f>IF(ISNUMBER(E3564),MAX($E$2:E3564),"")</f>
        <v>542.07000732421875</v>
      </c>
      <c r="I3564" s="21">
        <f>IF(AND(ISNUMBER(E3564),ISNUMBER(H3564)),E3564/H3564-1,"")</f>
        <v>-0.94373420482982451</v>
      </c>
      <c r="L3564"/>
      <c r="M3564"/>
      <c r="N3564" s="2">
        <v>41130</v>
      </c>
      <c r="O3564" s="21">
        <v>140.28999328613281</v>
      </c>
      <c r="P3564" s="21">
        <v>140.88999938964844</v>
      </c>
      <c r="Q3564" s="21">
        <v>140.14999389648438</v>
      </c>
      <c r="R3564" s="21">
        <v>140.61000061035156</v>
      </c>
      <c r="S3564">
        <v>90291700</v>
      </c>
      <c r="T3564" s="16">
        <f>(SP500_Data[[#This Row],[Close]]-R3565)/R3565</f>
        <v>8.5411853153738188E-4</v>
      </c>
      <c r="U3564" s="21"/>
    </row>
    <row r="3565" spans="1:21" x14ac:dyDescent="0.25">
      <c r="A3565" s="2">
        <v>41129</v>
      </c>
      <c r="B3565" s="21">
        <v>30.209999084472656</v>
      </c>
      <c r="C3565" s="21">
        <v>30.469999313354492</v>
      </c>
      <c r="D3565" s="21">
        <v>30.110000610351559</v>
      </c>
      <c r="E3565" s="21">
        <v>30.329999923706055</v>
      </c>
      <c r="F3565" s="16">
        <f>(StockData[[#This Row],[Close]]-E3566)/E3566</f>
        <v>2.3132747618887037E-3</v>
      </c>
      <c r="G3565" s="21">
        <v>26257600</v>
      </c>
      <c r="H3565" s="21">
        <f>IF(ISNUMBER(E3565),MAX($E$2:E3565),"")</f>
        <v>542.07000732421875</v>
      </c>
      <c r="I3565" s="21">
        <f>IF(AND(ISNUMBER(E3565),ISNUMBER(H3565)),E3565/H3565-1,"")</f>
        <v>-0.9440478175993875</v>
      </c>
      <c r="L3565"/>
      <c r="M3565"/>
      <c r="N3565" s="2">
        <v>41129</v>
      </c>
      <c r="O3565" s="21">
        <v>139.85000610351563</v>
      </c>
      <c r="P3565" s="21">
        <v>140.64999389648438</v>
      </c>
      <c r="Q3565" s="21">
        <v>139.80999755859375</v>
      </c>
      <c r="R3565" s="21">
        <v>140.49000549316406</v>
      </c>
      <c r="S3565">
        <v>89754700</v>
      </c>
      <c r="T3565" s="16">
        <f>(SP500_Data[[#This Row],[Close]]-R3566)/R3566</f>
        <v>1.2115034212656531E-3</v>
      </c>
      <c r="U3565" s="21"/>
    </row>
    <row r="3566" spans="1:21" x14ac:dyDescent="0.25">
      <c r="A3566" s="2">
        <v>41128</v>
      </c>
      <c r="B3566" s="21">
        <v>30.069999694824219</v>
      </c>
      <c r="C3566" s="21">
        <v>30.350000381469727</v>
      </c>
      <c r="D3566" s="21">
        <v>29.870000839233398</v>
      </c>
      <c r="E3566" s="21">
        <v>30.260000228881836</v>
      </c>
      <c r="F3566" s="16">
        <f>(StockData[[#This Row],[Close]]-E3567)/E3567</f>
        <v>1.03505662118707E-2</v>
      </c>
      <c r="G3566" s="21">
        <v>28002900</v>
      </c>
      <c r="H3566" s="21">
        <f>IF(ISNUMBER(E3566),MAX($E$2:E3566),"")</f>
        <v>542.07000732421875</v>
      </c>
      <c r="I3566" s="21">
        <f>IF(AND(ISNUMBER(E3566),ISNUMBER(H3566)),E3566/H3566-1,"")</f>
        <v>-0.9441769516482712</v>
      </c>
      <c r="L3566"/>
      <c r="M3566"/>
      <c r="N3566" s="2">
        <v>41128</v>
      </c>
      <c r="O3566" s="21">
        <v>140.17999267578125</v>
      </c>
      <c r="P3566" s="21">
        <v>140.91999816894531</v>
      </c>
      <c r="Q3566" s="21">
        <v>140.02999877929688</v>
      </c>
      <c r="R3566" s="21">
        <v>140.32000732421875</v>
      </c>
      <c r="S3566">
        <v>109545100</v>
      </c>
      <c r="T3566" s="16">
        <f>(SP500_Data[[#This Row],[Close]]-R3567)/R3567</f>
        <v>5.013695971294853E-3</v>
      </c>
      <c r="U3566" s="21"/>
    </row>
    <row r="3567" spans="1:21" x14ac:dyDescent="0.25">
      <c r="A3567" s="2">
        <v>41127</v>
      </c>
      <c r="B3567" s="21">
        <v>30</v>
      </c>
      <c r="C3567" s="21">
        <v>30.110000610351559</v>
      </c>
      <c r="D3567" s="21">
        <v>29.809999465942383</v>
      </c>
      <c r="E3567" s="21">
        <v>29.950000762939453</v>
      </c>
      <c r="F3567" s="16">
        <f>(StockData[[#This Row],[Close]]-E3568)/E3568</f>
        <v>6.7227147206538867E-3</v>
      </c>
      <c r="G3567" s="21">
        <v>27471800</v>
      </c>
      <c r="H3567" s="21">
        <f>IF(ISNUMBER(E3567),MAX($E$2:E3567),"")</f>
        <v>542.07000732421875</v>
      </c>
      <c r="I3567" s="21">
        <f>IF(AND(ISNUMBER(E3567),ISNUMBER(H3567)),E3567/H3567-1,"")</f>
        <v>-0.9447488325156016</v>
      </c>
      <c r="L3567"/>
      <c r="M3567"/>
      <c r="N3567" s="2">
        <v>41127</v>
      </c>
      <c r="O3567" s="21">
        <v>139.72000122070313</v>
      </c>
      <c r="P3567" s="21">
        <v>140.16999816894531</v>
      </c>
      <c r="Q3567" s="21">
        <v>139.55999755859375</v>
      </c>
      <c r="R3567" s="21">
        <v>139.6199951171875</v>
      </c>
      <c r="S3567">
        <v>86326200</v>
      </c>
      <c r="T3567" s="16">
        <f>(SP500_Data[[#This Row],[Close]]-R3568)/R3568</f>
        <v>1.9374883519654436E-3</v>
      </c>
      <c r="U3567" s="21"/>
    </row>
    <row r="3568" spans="1:21" x14ac:dyDescent="0.25">
      <c r="A3568" s="2">
        <v>41124</v>
      </c>
      <c r="B3568" s="21">
        <v>29.530000686645508</v>
      </c>
      <c r="C3568" s="21">
        <v>29.940000534057617</v>
      </c>
      <c r="D3568" s="21">
        <v>29.479999542236328</v>
      </c>
      <c r="E3568" s="21">
        <v>29.75</v>
      </c>
      <c r="F3568" s="16">
        <f>(StockData[[#This Row],[Close]]-E3569)/E3569</f>
        <v>1.9184633631266979E-2</v>
      </c>
      <c r="G3568" s="21">
        <v>35859400</v>
      </c>
      <c r="H3568" s="21">
        <f>IF(ISNUMBER(E3568),MAX($E$2:E3568),"")</f>
        <v>542.07000732421875</v>
      </c>
      <c r="I3568" s="21">
        <f>IF(AND(ISNUMBER(E3568),ISNUMBER(H3568)),E3568/H3568-1,"")</f>
        <v>-0.94511778995696005</v>
      </c>
      <c r="L3568"/>
      <c r="M3568"/>
      <c r="N3568" s="2">
        <v>41124</v>
      </c>
      <c r="O3568" s="21">
        <v>138.55999755859375</v>
      </c>
      <c r="P3568" s="21">
        <v>139.63999938964844</v>
      </c>
      <c r="Q3568" s="21">
        <v>136.67999267578125</v>
      </c>
      <c r="R3568" s="21">
        <v>139.35000610351563</v>
      </c>
      <c r="S3568">
        <v>157825000</v>
      </c>
      <c r="T3568" s="16">
        <f>(SP500_Data[[#This Row],[Close]]-R3569)/R3569</f>
        <v>1.9833187397339025E-2</v>
      </c>
      <c r="U3568" s="21"/>
    </row>
    <row r="3569" spans="1:21" x14ac:dyDescent="0.25">
      <c r="A3569" s="2">
        <v>41123</v>
      </c>
      <c r="B3569" s="21">
        <v>29.209999084472656</v>
      </c>
      <c r="C3569" s="21">
        <v>29.530000686645508</v>
      </c>
      <c r="D3569" s="21">
        <v>28.969999313354492</v>
      </c>
      <c r="E3569" s="21">
        <v>29.190000534057617</v>
      </c>
      <c r="F3569" s="16">
        <f>(StockData[[#This Row],[Close]]-E3570)/E3570</f>
        <v>-7.4804255183921978E-3</v>
      </c>
      <c r="G3569" s="21">
        <v>39520500</v>
      </c>
      <c r="H3569" s="21">
        <f>IF(ISNUMBER(E3569),MAX($E$2:E3569),"")</f>
        <v>542.07000732421875</v>
      </c>
      <c r="I3569" s="21">
        <f>IF(AND(ISNUMBER(E3569),ISNUMBER(H3569)),E3569/H3569-1,"")</f>
        <v>-0.94615086586666897</v>
      </c>
      <c r="L3569"/>
      <c r="M3569"/>
      <c r="N3569" s="2">
        <v>41123</v>
      </c>
      <c r="O3569" s="21">
        <v>136.55000305175781</v>
      </c>
      <c r="P3569" s="21">
        <v>137.57000732421875</v>
      </c>
      <c r="Q3569" s="21">
        <v>135.58000183105469</v>
      </c>
      <c r="R3569" s="21">
        <v>136.63999938964844</v>
      </c>
      <c r="S3569">
        <v>199556600</v>
      </c>
      <c r="T3569" s="16">
        <f>(SP500_Data[[#This Row],[Close]]-R3570)/R3570</f>
        <v>-6.9045495568529919E-3</v>
      </c>
      <c r="U3569" s="21"/>
    </row>
    <row r="3570" spans="1:21" x14ac:dyDescent="0.25">
      <c r="A3570" s="2">
        <v>41122</v>
      </c>
      <c r="B3570" s="21">
        <v>29.590000152587891</v>
      </c>
      <c r="C3570" s="21">
        <v>29.649999618530273</v>
      </c>
      <c r="D3570" s="21">
        <v>29.209999084472656</v>
      </c>
      <c r="E3570" s="21">
        <v>29.409999847412109</v>
      </c>
      <c r="F3570" s="16">
        <f>(StockData[[#This Row],[Close]]-E3571)/E3571</f>
        <v>-2.0359507071720127E-3</v>
      </c>
      <c r="G3570" s="21">
        <v>31721800</v>
      </c>
      <c r="H3570" s="21">
        <f>IF(ISNUMBER(E3570),MAX($E$2:E3570),"")</f>
        <v>542.07000732421875</v>
      </c>
      <c r="I3570" s="21">
        <f>IF(AND(ISNUMBER(E3570),ISNUMBER(H3570)),E3570/H3570-1,"")</f>
        <v>-0.94574501549608592</v>
      </c>
      <c r="L3570"/>
      <c r="M3570"/>
      <c r="N3570" s="2">
        <v>41122</v>
      </c>
      <c r="O3570" s="21">
        <v>138.69999694824219</v>
      </c>
      <c r="P3570" s="21">
        <v>138.72999572753906</v>
      </c>
      <c r="Q3570" s="21">
        <v>137.39999389648438</v>
      </c>
      <c r="R3570" s="21">
        <v>137.58999633789063</v>
      </c>
      <c r="S3570">
        <v>138293800</v>
      </c>
      <c r="T3570" s="16">
        <f>(SP500_Data[[#This Row],[Close]]-R3571)/R3571</f>
        <v>-8.7147171683695543E-4</v>
      </c>
      <c r="U3570" s="21"/>
    </row>
    <row r="3571" spans="1:21" x14ac:dyDescent="0.25">
      <c r="A3571" s="2">
        <v>41121</v>
      </c>
      <c r="B3571" s="21">
        <v>29.479999542236328</v>
      </c>
      <c r="C3571" s="21">
        <v>29.709999084472656</v>
      </c>
      <c r="D3571" s="21">
        <v>29.329999923706055</v>
      </c>
      <c r="E3571" s="21">
        <v>29.469999313354492</v>
      </c>
      <c r="F3571" s="16">
        <f>(StockData[[#This Row],[Close]]-E3572)/E3572</f>
        <v>-5.7354952697239317E-3</v>
      </c>
      <c r="G3571" s="21">
        <v>37620900</v>
      </c>
      <c r="H3571" s="21">
        <f>IF(ISNUMBER(E3571),MAX($E$2:E3571),"")</f>
        <v>542.07000732421875</v>
      </c>
      <c r="I3571" s="21">
        <f>IF(AND(ISNUMBER(E3571),ISNUMBER(H3571)),E3571/H3571-1,"")</f>
        <v>-0.94563432967113392</v>
      </c>
      <c r="L3571"/>
      <c r="M3571"/>
      <c r="N3571" s="2">
        <v>41121</v>
      </c>
      <c r="O3571" s="21">
        <v>138.49000549316406</v>
      </c>
      <c r="P3571" s="21">
        <v>138.8699951171875</v>
      </c>
      <c r="Q3571" s="21">
        <v>137.71000671386719</v>
      </c>
      <c r="R3571" s="21">
        <v>137.71000671386719</v>
      </c>
      <c r="S3571">
        <v>120575900</v>
      </c>
      <c r="T3571" s="16">
        <f>(SP500_Data[[#This Row],[Close]]-R3572)/R3572</f>
        <v>-6.9944189006541429E-3</v>
      </c>
      <c r="U3571" s="21"/>
    </row>
    <row r="3572" spans="1:21" x14ac:dyDescent="0.25">
      <c r="A3572" s="2">
        <v>41120</v>
      </c>
      <c r="B3572" s="21">
        <v>29.75</v>
      </c>
      <c r="C3572" s="21">
        <v>29.819999694824219</v>
      </c>
      <c r="D3572" s="21">
        <v>29.459999084472656</v>
      </c>
      <c r="E3572" s="21">
        <v>29.639999389648441</v>
      </c>
      <c r="F3572" s="16">
        <f>(StockData[[#This Row],[Close]]-E3573)/E3573</f>
        <v>-4.0322862335510018E-3</v>
      </c>
      <c r="G3572" s="21">
        <v>28905000</v>
      </c>
      <c r="H3572" s="21">
        <f>IF(ISNUMBER(E3572),MAX($E$2:E3572),"")</f>
        <v>542.07000732421875</v>
      </c>
      <c r="I3572" s="21">
        <f>IF(AND(ISNUMBER(E3572),ISNUMBER(H3572)),E3572/H3572-1,"")</f>
        <v>-0.94532071690157105</v>
      </c>
      <c r="L3572"/>
      <c r="M3572"/>
      <c r="N3572" s="2">
        <v>41120</v>
      </c>
      <c r="O3572" s="21">
        <v>138.52000427246094</v>
      </c>
      <c r="P3572" s="21">
        <v>139.33999633789063</v>
      </c>
      <c r="Q3572" s="21">
        <v>138.27000427246094</v>
      </c>
      <c r="R3572" s="21">
        <v>138.67999267578125</v>
      </c>
      <c r="S3572">
        <v>106782000</v>
      </c>
      <c r="T3572" s="16">
        <f>(SP500_Data[[#This Row],[Close]]-R3573)/R3573</f>
        <v>0</v>
      </c>
      <c r="U3572" s="21"/>
    </row>
    <row r="3573" spans="1:21" x14ac:dyDescent="0.25">
      <c r="A3573" s="2">
        <v>41117</v>
      </c>
      <c r="B3573" s="21">
        <v>29.479999542236328</v>
      </c>
      <c r="C3573" s="21">
        <v>29.850000381469727</v>
      </c>
      <c r="D3573" s="21">
        <v>29.180000305175781</v>
      </c>
      <c r="E3573" s="21">
        <v>29.760000228881836</v>
      </c>
      <c r="F3573" s="16">
        <f>(StockData[[#This Row],[Close]]-E3574)/E3574</f>
        <v>2.057614487686547E-2</v>
      </c>
      <c r="G3573" s="21">
        <v>44242600</v>
      </c>
      <c r="H3573" s="21">
        <f>IF(ISNUMBER(E3573),MAX($E$2:E3573),"")</f>
        <v>542.07000732421875</v>
      </c>
      <c r="I3573" s="21">
        <f>IF(AND(ISNUMBER(E3573),ISNUMBER(H3573)),E3573/H3573-1,"")</f>
        <v>-0.94509934173302823</v>
      </c>
      <c r="L3573"/>
      <c r="M3573"/>
      <c r="N3573" s="2">
        <v>41117</v>
      </c>
      <c r="O3573" s="21">
        <v>136.88999938964844</v>
      </c>
      <c r="P3573" s="21">
        <v>139.07000732421875</v>
      </c>
      <c r="Q3573" s="21">
        <v>136.13999938964844</v>
      </c>
      <c r="R3573" s="21">
        <v>138.67999267578125</v>
      </c>
      <c r="S3573">
        <v>236768900</v>
      </c>
      <c r="T3573" s="16">
        <f>(SP500_Data[[#This Row],[Close]]-R3574)/R3574</f>
        <v>1.843280120869064E-2</v>
      </c>
      <c r="U3573" s="21"/>
    </row>
    <row r="3574" spans="1:21" x14ac:dyDescent="0.25">
      <c r="A3574" s="2">
        <v>41116</v>
      </c>
      <c r="B3574" s="21">
        <v>29.229999542236328</v>
      </c>
      <c r="C3574" s="21">
        <v>29.5</v>
      </c>
      <c r="D3574" s="21">
        <v>29.090000152587891</v>
      </c>
      <c r="E3574" s="21">
        <v>29.159999847412109</v>
      </c>
      <c r="F3574" s="16">
        <f>(StockData[[#This Row],[Close]]-E3575)/E3575</f>
        <v>1.1446407373546524E-2</v>
      </c>
      <c r="G3574" s="21">
        <v>45301400</v>
      </c>
      <c r="H3574" s="21">
        <f>IF(ISNUMBER(E3574),MAX($E$2:E3574),"")</f>
        <v>542.07000732421875</v>
      </c>
      <c r="I3574" s="21">
        <f>IF(AND(ISNUMBER(E3574),ISNUMBER(H3574)),E3574/H3574-1,"")</f>
        <v>-0.94620621053846432</v>
      </c>
      <c r="L3574"/>
      <c r="M3574"/>
      <c r="N3574" s="2">
        <v>41116</v>
      </c>
      <c r="O3574" s="21">
        <v>135.88999938964844</v>
      </c>
      <c r="P3574" s="21">
        <v>136.46000671386719</v>
      </c>
      <c r="Q3574" s="21">
        <v>135.25999450683594</v>
      </c>
      <c r="R3574" s="21">
        <v>136.16999816894531</v>
      </c>
      <c r="S3574">
        <v>156526500</v>
      </c>
      <c r="T3574" s="16">
        <f>(SP500_Data[[#This Row],[Close]]-R3575)/R3575</f>
        <v>1.649739731499545E-2</v>
      </c>
      <c r="U3574" s="21"/>
    </row>
    <row r="3575" spans="1:21" x14ac:dyDescent="0.25">
      <c r="A3575" s="2">
        <v>41115</v>
      </c>
      <c r="B3575" s="21">
        <v>29.239999771118164</v>
      </c>
      <c r="C3575" s="21">
        <v>29.329999923706055</v>
      </c>
      <c r="D3575" s="21">
        <v>28.780000686645508</v>
      </c>
      <c r="E3575" s="21">
        <v>28.829999923706055</v>
      </c>
      <c r="F3575" s="16">
        <f>(StockData[[#This Row],[Close]]-E3576)/E3576</f>
        <v>-1.0977691218246162E-2</v>
      </c>
      <c r="G3575" s="21">
        <v>45579500</v>
      </c>
      <c r="H3575" s="21">
        <f>IF(ISNUMBER(E3575),MAX($E$2:E3575),"")</f>
        <v>542.07000732421875</v>
      </c>
      <c r="I3575" s="21">
        <f>IF(AND(ISNUMBER(E3575),ISNUMBER(H3575)),E3575/H3575-1,"")</f>
        <v>-0.94681498785365836</v>
      </c>
      <c r="L3575"/>
      <c r="M3575"/>
      <c r="N3575" s="2">
        <v>41115</v>
      </c>
      <c r="O3575" s="21">
        <v>134.21000671386719</v>
      </c>
      <c r="P3575" s="21">
        <v>134.55999755859375</v>
      </c>
      <c r="Q3575" s="21">
        <v>133.25</v>
      </c>
      <c r="R3575" s="21">
        <v>133.96000671386719</v>
      </c>
      <c r="S3575">
        <v>129122300</v>
      </c>
      <c r="T3575" s="16">
        <f>(SP500_Data[[#This Row],[Close]]-R3576)/R3576</f>
        <v>2.2410243953791375E-4</v>
      </c>
      <c r="U3575" s="21"/>
    </row>
    <row r="3576" spans="1:21" x14ac:dyDescent="0.25">
      <c r="A3576" s="2">
        <v>41114</v>
      </c>
      <c r="B3576" s="21">
        <v>29.239999771118164</v>
      </c>
      <c r="C3576" s="21">
        <v>29.360000610351559</v>
      </c>
      <c r="D3576" s="21">
        <v>28.899999618530273</v>
      </c>
      <c r="E3576" s="21">
        <v>29.149999618530273</v>
      </c>
      <c r="F3576" s="16">
        <f>(StockData[[#This Row],[Close]]-E3577)/E3577</f>
        <v>-4.4399270856071852E-3</v>
      </c>
      <c r="G3576" s="21">
        <v>47723300</v>
      </c>
      <c r="H3576" s="21">
        <f>IF(ISNUMBER(E3576),MAX($E$2:E3576),"")</f>
        <v>542.07000732421875</v>
      </c>
      <c r="I3576" s="21">
        <f>IF(AND(ISNUMBER(E3576),ISNUMBER(H3576)),E3576/H3576-1,"")</f>
        <v>-0.94622465876239614</v>
      </c>
      <c r="L3576"/>
      <c r="M3576"/>
      <c r="N3576" s="2">
        <v>41114</v>
      </c>
      <c r="O3576" s="21">
        <v>135.19000244140625</v>
      </c>
      <c r="P3576" s="21">
        <v>135.25</v>
      </c>
      <c r="Q3576" s="21">
        <v>133.02999877929688</v>
      </c>
      <c r="R3576" s="21">
        <v>133.92999267578125</v>
      </c>
      <c r="S3576">
        <v>173301200</v>
      </c>
      <c r="T3576" s="16">
        <f>(SP500_Data[[#This Row],[Close]]-R3577)/R3577</f>
        <v>-8.5868953553595757E-3</v>
      </c>
      <c r="U3576" s="21"/>
    </row>
    <row r="3577" spans="1:21" x14ac:dyDescent="0.25">
      <c r="A3577" s="2">
        <v>41113</v>
      </c>
      <c r="B3577" s="21">
        <v>29.569999694824219</v>
      </c>
      <c r="C3577" s="21">
        <v>29.579999923706055</v>
      </c>
      <c r="D3577" s="21">
        <v>29.010000228881836</v>
      </c>
      <c r="E3577" s="21">
        <v>29.280000686645508</v>
      </c>
      <c r="F3577" s="16">
        <f>(StockData[[#This Row],[Close]]-E3578)/E3578</f>
        <v>-2.7888450504082719E-2</v>
      </c>
      <c r="G3577" s="21">
        <v>55151900</v>
      </c>
      <c r="H3577" s="21">
        <f>IF(ISNUMBER(E3577),MAX($E$2:E3577),"")</f>
        <v>542.07000732421875</v>
      </c>
      <c r="I3577" s="21">
        <f>IF(AND(ISNUMBER(E3577),ISNUMBER(H3577)),E3577/H3577-1,"")</f>
        <v>-0.94598483536992151</v>
      </c>
      <c r="L3577"/>
      <c r="M3577"/>
      <c r="N3577" s="2">
        <v>41113</v>
      </c>
      <c r="O3577" s="21">
        <v>134.47000122070313</v>
      </c>
      <c r="P3577" s="21">
        <v>136.3800048828125</v>
      </c>
      <c r="Q3577" s="21">
        <v>133.83999633789063</v>
      </c>
      <c r="R3577" s="21">
        <v>135.08999633789063</v>
      </c>
      <c r="S3577">
        <v>145210900</v>
      </c>
      <c r="T3577" s="16">
        <f>(SP500_Data[[#This Row],[Close]]-R3578)/R3578</f>
        <v>-1.0112148241141415E-2</v>
      </c>
      <c r="U3577" s="21"/>
    </row>
    <row r="3578" spans="1:21" x14ac:dyDescent="0.25">
      <c r="A3578" s="2">
        <v>41110</v>
      </c>
      <c r="B3578" s="21">
        <v>31</v>
      </c>
      <c r="C3578" s="21">
        <v>31.049999237060547</v>
      </c>
      <c r="D3578" s="21">
        <v>30.049999237060547</v>
      </c>
      <c r="E3578" s="21">
        <v>30.120000839233398</v>
      </c>
      <c r="F3578" s="16">
        <f>(StockData[[#This Row],[Close]]-E3579)/E3579</f>
        <v>-1.7932808467309495E-2</v>
      </c>
      <c r="G3578" s="21">
        <v>64021700</v>
      </c>
      <c r="H3578" s="21">
        <f>IF(ISNUMBER(E3578),MAX($E$2:E3578),"")</f>
        <v>542.07000732421875</v>
      </c>
      <c r="I3578" s="21">
        <f>IF(AND(ISNUMBER(E3578),ISNUMBER(H3578)),E3578/H3578-1,"")</f>
        <v>-0.94443521974603872</v>
      </c>
      <c r="L3578"/>
      <c r="M3578"/>
      <c r="N3578" s="2">
        <v>41110</v>
      </c>
      <c r="O3578" s="21">
        <v>136.94999694824219</v>
      </c>
      <c r="P3578" s="21">
        <v>137.16000366210938</v>
      </c>
      <c r="Q3578" s="21">
        <v>136.32000732421875</v>
      </c>
      <c r="R3578" s="21">
        <v>136.47000122070313</v>
      </c>
      <c r="S3578">
        <v>142904500</v>
      </c>
      <c r="T3578" s="16">
        <f>(SP500_Data[[#This Row],[Close]]-R3579)/R3579</f>
        <v>-9.1482940965778459E-3</v>
      </c>
      <c r="U3578" s="21"/>
    </row>
    <row r="3579" spans="1:21" x14ac:dyDescent="0.25">
      <c r="A3579" s="2">
        <v>41109</v>
      </c>
      <c r="B3579" s="21">
        <v>30.510000228881836</v>
      </c>
      <c r="C3579" s="21">
        <v>30.799999237060547</v>
      </c>
      <c r="D3579" s="21">
        <v>30.379999160766602</v>
      </c>
      <c r="E3579" s="21">
        <v>30.670000076293945</v>
      </c>
      <c r="F3579" s="16">
        <f>(StockData[[#This Row],[Close]]-E3580)/E3580</f>
        <v>7.2249362181380393E-3</v>
      </c>
      <c r="G3579" s="21">
        <v>46663200</v>
      </c>
      <c r="H3579" s="21">
        <f>IF(ISNUMBER(E3579),MAX($E$2:E3579),"")</f>
        <v>542.07000732421875</v>
      </c>
      <c r="I3579" s="21">
        <f>IF(AND(ISNUMBER(E3579),ISNUMBER(H3579)),E3579/H3579-1,"")</f>
        <v>-0.94342059206026163</v>
      </c>
      <c r="L3579"/>
      <c r="M3579"/>
      <c r="N3579" s="2">
        <v>41109</v>
      </c>
      <c r="O3579" s="21">
        <v>137.64999389648438</v>
      </c>
      <c r="P3579" s="21">
        <v>138.17999267578125</v>
      </c>
      <c r="Q3579" s="21">
        <v>137.21000671386719</v>
      </c>
      <c r="R3579" s="21">
        <v>137.72999572753906</v>
      </c>
      <c r="S3579">
        <v>129847300</v>
      </c>
      <c r="T3579" s="16">
        <f>(SP500_Data[[#This Row],[Close]]-R3580)/R3580</f>
        <v>2.6206640689216991E-3</v>
      </c>
      <c r="U3579" s="21"/>
    </row>
    <row r="3580" spans="1:21" x14ac:dyDescent="0.25">
      <c r="A3580" s="2">
        <v>41108</v>
      </c>
      <c r="B3580" s="21">
        <v>29.600000381469727</v>
      </c>
      <c r="C3580" s="21">
        <v>30.450000762939453</v>
      </c>
      <c r="D3580" s="21">
        <v>29.459999084472656</v>
      </c>
      <c r="E3580" s="21">
        <v>30.450000762939453</v>
      </c>
      <c r="F3580" s="16">
        <f>(StockData[[#This Row],[Close]]-E3581)/E3581</f>
        <v>2.6635229925541379E-2</v>
      </c>
      <c r="G3580" s="21">
        <v>41090400</v>
      </c>
      <c r="H3580" s="21">
        <f>IF(ISNUMBER(E3580),MAX($E$2:E3580),"")</f>
        <v>542.07000732421875</v>
      </c>
      <c r="I3580" s="21">
        <f>IF(AND(ISNUMBER(E3580),ISNUMBER(H3580)),E3580/H3580-1,"")</f>
        <v>-0.94382644243084468</v>
      </c>
      <c r="L3580"/>
      <c r="M3580"/>
      <c r="N3580" s="2">
        <v>41108</v>
      </c>
      <c r="O3580" s="21">
        <v>136.03999328613281</v>
      </c>
      <c r="P3580" s="21">
        <v>137.63999938964844</v>
      </c>
      <c r="Q3580" s="21">
        <v>135.96000671386719</v>
      </c>
      <c r="R3580" s="21">
        <v>137.3699951171875</v>
      </c>
      <c r="S3580">
        <v>113349700</v>
      </c>
      <c r="T3580" s="16">
        <f>(SP500_Data[[#This Row],[Close]]-R3581)/R3581</f>
        <v>7.406823865614337E-3</v>
      </c>
      <c r="U3580" s="21"/>
    </row>
    <row r="3581" spans="1:21" x14ac:dyDescent="0.25">
      <c r="A3581" s="2">
        <v>41107</v>
      </c>
      <c r="B3581" s="21">
        <v>29.639999389648441</v>
      </c>
      <c r="C3581" s="21">
        <v>29.860000610351559</v>
      </c>
      <c r="D3581" s="21">
        <v>29.200000762939453</v>
      </c>
      <c r="E3581" s="21">
        <v>29.659999847412109</v>
      </c>
      <c r="F3581" s="16">
        <f>(StockData[[#This Row],[Close]]-E3582)/E3582</f>
        <v>7.4728026278391649E-3</v>
      </c>
      <c r="G3581" s="21">
        <v>33771300</v>
      </c>
      <c r="H3581" s="21">
        <f>IF(ISNUMBER(E3581),MAX($E$2:E3581),"")</f>
        <v>542.07000732421875</v>
      </c>
      <c r="I3581" s="21">
        <f>IF(AND(ISNUMBER(E3581),ISNUMBER(H3581)),E3581/H3581-1,"")</f>
        <v>-0.9452838204537074</v>
      </c>
      <c r="L3581"/>
      <c r="M3581"/>
      <c r="N3581" s="2">
        <v>41107</v>
      </c>
      <c r="O3581" s="21">
        <v>135.97000122070313</v>
      </c>
      <c r="P3581" s="21">
        <v>136.63999938964844</v>
      </c>
      <c r="Q3581" s="21">
        <v>134.55000305175781</v>
      </c>
      <c r="R3581" s="21">
        <v>136.36000061035156</v>
      </c>
      <c r="S3581">
        <v>138860300</v>
      </c>
      <c r="T3581" s="16">
        <f>(SP500_Data[[#This Row],[Close]]-R3582)/R3582</f>
        <v>6.8670751300765921E-3</v>
      </c>
      <c r="U3581" s="21"/>
    </row>
    <row r="3582" spans="1:21" x14ac:dyDescent="0.25">
      <c r="A3582" s="2">
        <v>41106</v>
      </c>
      <c r="B3582" s="21">
        <v>29.479999542236328</v>
      </c>
      <c r="C3582" s="21">
        <v>29.530000686645508</v>
      </c>
      <c r="D3582" s="21">
        <v>29.040000915527344</v>
      </c>
      <c r="E3582" s="21">
        <v>29.440000534057617</v>
      </c>
      <c r="F3582" s="16">
        <f>(StockData[[#This Row],[Close]]-E3583)/E3583</f>
        <v>1.7012979056674367E-3</v>
      </c>
      <c r="G3582" s="21">
        <v>27900600</v>
      </c>
      <c r="H3582" s="21">
        <f>IF(ISNUMBER(E3582),MAX($E$2:E3582),"")</f>
        <v>542.07000732421875</v>
      </c>
      <c r="I3582" s="21">
        <f>IF(AND(ISNUMBER(E3582),ISNUMBER(H3582)),E3582/H3582-1,"")</f>
        <v>-0.94568967082429045</v>
      </c>
      <c r="L3582"/>
      <c r="M3582"/>
      <c r="N3582" s="2">
        <v>41106</v>
      </c>
      <c r="O3582" s="21">
        <v>135.44000244140625</v>
      </c>
      <c r="P3582" s="21">
        <v>135.83000183105469</v>
      </c>
      <c r="Q3582" s="21">
        <v>134.89999389648438</v>
      </c>
      <c r="R3582" s="21">
        <v>135.42999267578125</v>
      </c>
      <c r="S3582">
        <v>97525200</v>
      </c>
      <c r="T3582" s="16">
        <f>(SP500_Data[[#This Row],[Close]]-R3583)/R3583</f>
        <v>-2.3573283552025784E-3</v>
      </c>
      <c r="U3582" s="21"/>
    </row>
    <row r="3583" spans="1:21" x14ac:dyDescent="0.25">
      <c r="A3583" s="2">
        <v>41103</v>
      </c>
      <c r="B3583" s="21">
        <v>28.760000228881836</v>
      </c>
      <c r="C3583" s="21">
        <v>29.479999542236328</v>
      </c>
      <c r="D3583" s="21">
        <v>28.719999313354492</v>
      </c>
      <c r="E3583" s="21">
        <v>29.389999389648441</v>
      </c>
      <c r="F3583" s="16">
        <f>(StockData[[#This Row],[Close]]-E3584)/E3584</f>
        <v>2.6545590330415141E-2</v>
      </c>
      <c r="G3583" s="21">
        <v>39085000</v>
      </c>
      <c r="H3583" s="21">
        <f>IF(ISNUMBER(E3583),MAX($E$2:E3583),"")</f>
        <v>542.07000732421875</v>
      </c>
      <c r="I3583" s="21">
        <f>IF(AND(ISNUMBER(E3583),ISNUMBER(H3583)),E3583/H3583-1,"")</f>
        <v>-0.94578191194394945</v>
      </c>
      <c r="L3583"/>
      <c r="M3583"/>
      <c r="N3583" s="2">
        <v>41103</v>
      </c>
      <c r="O3583" s="21">
        <v>133.86000061035156</v>
      </c>
      <c r="P3583" s="21">
        <v>135.88999938964844</v>
      </c>
      <c r="Q3583" s="21">
        <v>133.83999633789063</v>
      </c>
      <c r="R3583" s="21">
        <v>135.75</v>
      </c>
      <c r="S3583">
        <v>129642600</v>
      </c>
      <c r="T3583" s="16">
        <f>(SP500_Data[[#This Row],[Close]]-R3584)/R3584</f>
        <v>1.677781128999575E-2</v>
      </c>
      <c r="U3583" s="21"/>
    </row>
    <row r="3584" spans="1:21" x14ac:dyDescent="0.25">
      <c r="A3584" s="2">
        <v>41102</v>
      </c>
      <c r="B3584" s="21">
        <v>29.149999618530273</v>
      </c>
      <c r="C3584" s="21">
        <v>29.180000305175781</v>
      </c>
      <c r="D3584" s="21">
        <v>28.540000915527344</v>
      </c>
      <c r="E3584" s="21">
        <v>28.629999160766602</v>
      </c>
      <c r="F3584" s="16">
        <f>(StockData[[#This Row],[Close]]-E3585)/E3585</f>
        <v>-2.2866897397269745E-2</v>
      </c>
      <c r="G3584" s="21">
        <v>63523600</v>
      </c>
      <c r="H3584" s="21">
        <f>IF(ISNUMBER(E3584),MAX($E$2:E3584),"")</f>
        <v>542.07000732421875</v>
      </c>
      <c r="I3584" s="21">
        <f>IF(AND(ISNUMBER(E3584),ISNUMBER(H3584)),E3584/H3584-1,"")</f>
        <v>-0.94718394529501682</v>
      </c>
      <c r="L3584"/>
      <c r="M3584"/>
      <c r="N3584" s="2">
        <v>41102</v>
      </c>
      <c r="O3584" s="21">
        <v>133.3800048828125</v>
      </c>
      <c r="P3584" s="21">
        <v>134.22999572753906</v>
      </c>
      <c r="Q3584" s="21">
        <v>132.60000610351563</v>
      </c>
      <c r="R3584" s="21">
        <v>133.50999450683594</v>
      </c>
      <c r="S3584">
        <v>143583200</v>
      </c>
      <c r="T3584" s="16">
        <f>(SP500_Data[[#This Row],[Close]]-R3585)/R3585</f>
        <v>-4.8450293495111065E-3</v>
      </c>
      <c r="U3584" s="21"/>
    </row>
    <row r="3585" spans="1:21" x14ac:dyDescent="0.25">
      <c r="A3585" s="2">
        <v>41101</v>
      </c>
      <c r="B3585" s="21">
        <v>29.709999084472656</v>
      </c>
      <c r="C3585" s="21">
        <v>29.739999771118164</v>
      </c>
      <c r="D3585" s="21">
        <v>29.110000610351559</v>
      </c>
      <c r="E3585" s="21">
        <v>29.299999237060547</v>
      </c>
      <c r="F3585" s="16">
        <f>(StockData[[#This Row],[Close]]-E3586)/E3586</f>
        <v>-1.4794907109747905E-2</v>
      </c>
      <c r="G3585" s="21">
        <v>39184900</v>
      </c>
      <c r="H3585" s="21">
        <f>IF(ISNUMBER(E3585),MAX($E$2:E3585),"")</f>
        <v>542.07000732421875</v>
      </c>
      <c r="I3585" s="21">
        <f>IF(AND(ISNUMBER(E3585),ISNUMBER(H3585)),E3585/H3585-1,"")</f>
        <v>-0.94594794244069691</v>
      </c>
      <c r="L3585"/>
      <c r="M3585"/>
      <c r="N3585" s="2">
        <v>41101</v>
      </c>
      <c r="O3585" s="21">
        <v>134.21000671386719</v>
      </c>
      <c r="P3585" s="21">
        <v>134.60000610351563</v>
      </c>
      <c r="Q3585" s="21">
        <v>133.3800048828125</v>
      </c>
      <c r="R3585" s="21">
        <v>134.16000366210938</v>
      </c>
      <c r="S3585">
        <v>141733400</v>
      </c>
      <c r="T3585" s="16">
        <f>(SP500_Data[[#This Row],[Close]]-R3586)/R3586</f>
        <v>1.4912980879647466E-4</v>
      </c>
      <c r="U3585" s="21"/>
    </row>
    <row r="3586" spans="1:21" x14ac:dyDescent="0.25">
      <c r="A3586" s="2">
        <v>41100</v>
      </c>
      <c r="B3586" s="21">
        <v>30.079999923706055</v>
      </c>
      <c r="C3586" s="21">
        <v>30.219999313354492</v>
      </c>
      <c r="D3586" s="21">
        <v>29.510000228881836</v>
      </c>
      <c r="E3586" s="21">
        <v>29.739999771118164</v>
      </c>
      <c r="F3586" s="16">
        <f>(StockData[[#This Row],[Close]]-E3587)/E3587</f>
        <v>-8.6666742960611973E-3</v>
      </c>
      <c r="G3586" s="21">
        <v>37534100</v>
      </c>
      <c r="H3586" s="21">
        <f>IF(ISNUMBER(E3586),MAX($E$2:E3586),"")</f>
        <v>542.07000732421875</v>
      </c>
      <c r="I3586" s="21">
        <f>IF(AND(ISNUMBER(E3586),ISNUMBER(H3586)),E3586/H3586-1,"")</f>
        <v>-0.94513623818089187</v>
      </c>
      <c r="L3586"/>
      <c r="M3586"/>
      <c r="N3586" s="2">
        <v>41100</v>
      </c>
      <c r="O3586" s="21">
        <v>136.00999450683594</v>
      </c>
      <c r="P3586" s="21">
        <v>136.22999572753906</v>
      </c>
      <c r="Q3586" s="21">
        <v>133.67999267578125</v>
      </c>
      <c r="R3586" s="21">
        <v>134.13999938964844</v>
      </c>
      <c r="S3586">
        <v>167884800</v>
      </c>
      <c r="T3586" s="16">
        <f>(SP500_Data[[#This Row],[Close]]-R3587)/R3587</f>
        <v>-8.7201291065783278E-3</v>
      </c>
      <c r="U3586" s="21"/>
    </row>
    <row r="3587" spans="1:21" x14ac:dyDescent="0.25">
      <c r="A3587" s="2">
        <v>41099</v>
      </c>
      <c r="B3587" s="21">
        <v>30.120000839233398</v>
      </c>
      <c r="C3587" s="21">
        <v>30.229999542236328</v>
      </c>
      <c r="D3587" s="21">
        <v>29.780000686645508</v>
      </c>
      <c r="E3587" s="21">
        <v>30</v>
      </c>
      <c r="F3587" s="16">
        <f>(StockData[[#This Row],[Close]]-E3588)/E3588</f>
        <v>-6.2934922390370891E-3</v>
      </c>
      <c r="G3587" s="21">
        <v>30680800</v>
      </c>
      <c r="H3587" s="21">
        <f>IF(ISNUMBER(E3587),MAX($E$2:E3587),"")</f>
        <v>542.07000732421875</v>
      </c>
      <c r="I3587" s="21">
        <f>IF(AND(ISNUMBER(E3587),ISNUMBER(H3587)),E3587/H3587-1,"")</f>
        <v>-0.94465659491458154</v>
      </c>
      <c r="L3587"/>
      <c r="M3587"/>
      <c r="N3587" s="2">
        <v>41099</v>
      </c>
      <c r="O3587" s="21">
        <v>135.3800048828125</v>
      </c>
      <c r="P3587" s="21">
        <v>135.57000732421875</v>
      </c>
      <c r="Q3587" s="21">
        <v>134.69999694824219</v>
      </c>
      <c r="R3587" s="21">
        <v>135.32000732421875</v>
      </c>
      <c r="S3587">
        <v>103780500</v>
      </c>
      <c r="T3587" s="16">
        <f>(SP500_Data[[#This Row],[Close]]-R3588)/R3588</f>
        <v>-1.2546915791061023E-3</v>
      </c>
      <c r="U3587" s="21"/>
    </row>
    <row r="3588" spans="1:21" x14ac:dyDescent="0.25">
      <c r="A3588" s="2">
        <v>41096</v>
      </c>
      <c r="B3588" s="21">
        <v>30.610000610351559</v>
      </c>
      <c r="C3588" s="21">
        <v>30.700000762939453</v>
      </c>
      <c r="D3588" s="21">
        <v>29.950000762939453</v>
      </c>
      <c r="E3588" s="21">
        <v>30.190000534057617</v>
      </c>
      <c r="F3588" s="16">
        <f>(StockData[[#This Row],[Close]]-E3589)/E3589</f>
        <v>-1.6612384892755443E-2</v>
      </c>
      <c r="G3588" s="21">
        <v>38294800</v>
      </c>
      <c r="H3588" s="21">
        <f>IF(ISNUMBER(E3588),MAX($E$2:E3588),"")</f>
        <v>542.07000732421875</v>
      </c>
      <c r="I3588" s="21">
        <f>IF(AND(ISNUMBER(E3588),ISNUMBER(H3588)),E3588/H3588-1,"")</f>
        <v>-0.94430608569715502</v>
      </c>
      <c r="L3588"/>
      <c r="M3588"/>
      <c r="N3588" s="2">
        <v>41096</v>
      </c>
      <c r="O3588" s="21">
        <v>135.47000122070313</v>
      </c>
      <c r="P3588" s="21">
        <v>135.77000427246094</v>
      </c>
      <c r="Q3588" s="21">
        <v>134.85000610351563</v>
      </c>
      <c r="R3588" s="21">
        <v>135.49000549316406</v>
      </c>
      <c r="S3588">
        <v>151192100</v>
      </c>
      <c r="T3588" s="16">
        <f>(SP500_Data[[#This Row],[Close]]-R3589)/R3589</f>
        <v>-9.5035299128166367E-3</v>
      </c>
      <c r="U3588" s="21"/>
    </row>
    <row r="3589" spans="1:21" x14ac:dyDescent="0.25">
      <c r="A3589" s="2">
        <v>41095</v>
      </c>
      <c r="B3589" s="21">
        <v>30.590000152587891</v>
      </c>
      <c r="C3589" s="21">
        <v>30.780000686645508</v>
      </c>
      <c r="D3589" s="21">
        <v>30.379999160766602</v>
      </c>
      <c r="E3589" s="21">
        <v>30.700000762939453</v>
      </c>
      <c r="F3589" s="16">
        <f>(StockData[[#This Row],[Close]]-E3590)/E3590</f>
        <v>-1.9505677989575187E-3</v>
      </c>
      <c r="G3589" s="21">
        <v>28801900</v>
      </c>
      <c r="H3589" s="21">
        <f>IF(ISNUMBER(E3589),MAX($E$2:E3589),"")</f>
        <v>542.07000732421875</v>
      </c>
      <c r="I3589" s="21">
        <f>IF(AND(ISNUMBER(E3589),ISNUMBER(H3589)),E3589/H3589-1,"")</f>
        <v>-0.94336524738846617</v>
      </c>
      <c r="L3589"/>
      <c r="M3589"/>
      <c r="N3589" s="2">
        <v>41095</v>
      </c>
      <c r="O3589" s="21">
        <v>136.89999389648438</v>
      </c>
      <c r="P3589" s="21">
        <v>137.80000305175781</v>
      </c>
      <c r="Q3589" s="21">
        <v>136.28999328613281</v>
      </c>
      <c r="R3589" s="21">
        <v>136.78999328613281</v>
      </c>
      <c r="S3589">
        <v>126177500</v>
      </c>
      <c r="T3589" s="16">
        <f>(SP500_Data[[#This Row],[Close]]-R3590)/R3590</f>
        <v>-4.5121196379643907E-3</v>
      </c>
      <c r="U3589" s="21"/>
    </row>
    <row r="3590" spans="1:21" x14ac:dyDescent="0.25">
      <c r="A3590" s="2">
        <v>41093</v>
      </c>
      <c r="B3590" s="21">
        <v>30.229999542236328</v>
      </c>
      <c r="C3590" s="21">
        <v>30.760000228881836</v>
      </c>
      <c r="D3590" s="21">
        <v>30.170000076293945</v>
      </c>
      <c r="E3590" s="21">
        <v>30.760000228881836</v>
      </c>
      <c r="F3590" s="16">
        <f>(StockData[[#This Row],[Close]]-E3591)/E3591</f>
        <v>6.5445276974675391E-3</v>
      </c>
      <c r="G3590" s="21">
        <v>20938100</v>
      </c>
      <c r="H3590" s="21">
        <f>IF(ISNUMBER(E3590),MAX($E$2:E3590),"")</f>
        <v>542.07000732421875</v>
      </c>
      <c r="I3590" s="21">
        <f>IF(AND(ISNUMBER(E3590),ISNUMBER(H3590)),E3590/H3590-1,"")</f>
        <v>-0.94325456156351428</v>
      </c>
      <c r="L3590"/>
      <c r="M3590"/>
      <c r="N3590" s="2">
        <v>41093</v>
      </c>
      <c r="O3590" s="21">
        <v>136.47999572753906</v>
      </c>
      <c r="P3590" s="21">
        <v>137.50999450683594</v>
      </c>
      <c r="Q3590" s="21">
        <v>136.33999633789063</v>
      </c>
      <c r="R3590" s="21">
        <v>137.41000366210938</v>
      </c>
      <c r="S3590">
        <v>80450000</v>
      </c>
      <c r="T3590" s="16">
        <f>(SP500_Data[[#This Row],[Close]]-R3591)/R3591</f>
        <v>6.5929909273300001E-3</v>
      </c>
      <c r="U3590" s="21"/>
    </row>
    <row r="3591" spans="1:21" x14ac:dyDescent="0.25">
      <c r="A3591" s="2">
        <v>41092</v>
      </c>
      <c r="B3591" s="21">
        <v>30.620000839233398</v>
      </c>
      <c r="C3591" s="21">
        <v>30.620000839233398</v>
      </c>
      <c r="D3591" s="21">
        <v>30.209999084472656</v>
      </c>
      <c r="E3591" s="21">
        <v>30.559999465942383</v>
      </c>
      <c r="F3591" s="16">
        <f>(StockData[[#This Row],[Close]]-E3592)/E3592</f>
        <v>-9.8073509303234761E-4</v>
      </c>
      <c r="G3591" s="21">
        <v>30589100</v>
      </c>
      <c r="H3591" s="21">
        <f>IF(ISNUMBER(E3591),MAX($E$2:E3591),"")</f>
        <v>542.07000732421875</v>
      </c>
      <c r="I3591" s="21">
        <f>IF(AND(ISNUMBER(E3591),ISNUMBER(H3591)),E3591/H3591-1,"")</f>
        <v>-0.94362351900487262</v>
      </c>
      <c r="L3591"/>
      <c r="M3591"/>
      <c r="N3591" s="2">
        <v>41092</v>
      </c>
      <c r="O3591" s="21">
        <v>136.47999572753906</v>
      </c>
      <c r="P3591" s="21">
        <v>136.64999389648438</v>
      </c>
      <c r="Q3591" s="21">
        <v>135.52000427246094</v>
      </c>
      <c r="R3591" s="21">
        <v>136.50999450683594</v>
      </c>
      <c r="S3591">
        <v>129524500</v>
      </c>
      <c r="T3591" s="16">
        <f>(SP500_Data[[#This Row],[Close]]-R3592)/R3592</f>
        <v>3.0124054734316577E-3</v>
      </c>
      <c r="U3591" s="21"/>
    </row>
    <row r="3592" spans="1:21" x14ac:dyDescent="0.25">
      <c r="A3592" s="2">
        <v>41089</v>
      </c>
      <c r="B3592" s="21">
        <v>30.450000762939453</v>
      </c>
      <c r="C3592" s="21">
        <v>30.690000534057617</v>
      </c>
      <c r="D3592" s="21">
        <v>30.139999389648441</v>
      </c>
      <c r="E3592" s="21">
        <v>30.590000152587891</v>
      </c>
      <c r="F3592" s="16">
        <f>(StockData[[#This Row],[Close]]-E3593)/E3593</f>
        <v>2.2734881599627176E-2</v>
      </c>
      <c r="G3592" s="21">
        <v>55227200</v>
      </c>
      <c r="H3592" s="21">
        <f>IF(ISNUMBER(E3592),MAX($E$2:E3592),"")</f>
        <v>542.07000732421875</v>
      </c>
      <c r="I3592" s="21">
        <f>IF(AND(ISNUMBER(E3592),ISNUMBER(H3592)),E3592/H3592-1,"")</f>
        <v>-0.94356817433307716</v>
      </c>
      <c r="L3592"/>
      <c r="M3592"/>
      <c r="N3592" s="2">
        <v>41089</v>
      </c>
      <c r="O3592" s="21">
        <v>135.19999694824219</v>
      </c>
      <c r="P3592" s="21">
        <v>136.27000427246094</v>
      </c>
      <c r="Q3592" s="21">
        <v>134.85000610351563</v>
      </c>
      <c r="R3592" s="21">
        <v>136.10000610351563</v>
      </c>
      <c r="S3592">
        <v>212250900</v>
      </c>
      <c r="T3592" s="16">
        <f>(SP500_Data[[#This Row],[Close]]-R3593)/R3593</f>
        <v>2.4926673580368916E-2</v>
      </c>
      <c r="U3592" s="21"/>
    </row>
    <row r="3593" spans="1:21" x14ac:dyDescent="0.25">
      <c r="A3593" s="2">
        <v>41088</v>
      </c>
      <c r="B3593" s="21">
        <v>29.979999542236328</v>
      </c>
      <c r="C3593" s="21">
        <v>30.049999237060547</v>
      </c>
      <c r="D3593" s="21">
        <v>29.420000076293945</v>
      </c>
      <c r="E3593" s="21">
        <v>29.909999847412109</v>
      </c>
      <c r="F3593" s="16">
        <f>(StockData[[#This Row],[Close]]-E3594)/E3594</f>
        <v>-8.6178398483376505E-3</v>
      </c>
      <c r="G3593" s="21">
        <v>45328400</v>
      </c>
      <c r="H3593" s="21">
        <f>IF(ISNUMBER(E3593),MAX($E$2:E3593),"")</f>
        <v>542.07000732421875</v>
      </c>
      <c r="I3593" s="21">
        <f>IF(AND(ISNUMBER(E3593),ISNUMBER(H3593)),E3593/H3593-1,"")</f>
        <v>-0.94482262541132889</v>
      </c>
      <c r="L3593"/>
      <c r="M3593"/>
      <c r="N3593" s="2">
        <v>41088</v>
      </c>
      <c r="O3593" s="21">
        <v>132.28999328613281</v>
      </c>
      <c r="P3593" s="21">
        <v>132.99000549316406</v>
      </c>
      <c r="Q3593" s="21">
        <v>131.27999877929688</v>
      </c>
      <c r="R3593" s="21">
        <v>132.78999328613281</v>
      </c>
      <c r="S3593">
        <v>169242100</v>
      </c>
      <c r="T3593" s="16">
        <f>(SP500_Data[[#This Row],[Close]]-R3594)/R3594</f>
        <v>-2.8535322372717099E-3</v>
      </c>
      <c r="U3593" s="21"/>
    </row>
    <row r="3594" spans="1:21" x14ac:dyDescent="0.25">
      <c r="A3594" s="2">
        <v>41087</v>
      </c>
      <c r="B3594" s="21">
        <v>30.190000534057617</v>
      </c>
      <c r="C3594" s="21">
        <v>30.5</v>
      </c>
      <c r="D3594" s="21">
        <v>30.030000686645508</v>
      </c>
      <c r="E3594" s="21">
        <v>30.170000076293945</v>
      </c>
      <c r="F3594" s="16">
        <f>(StockData[[#This Row],[Close]]-E3595)/E3595</f>
        <v>4.9966561040301729E-3</v>
      </c>
      <c r="G3594" s="21">
        <v>33781700</v>
      </c>
      <c r="H3594" s="21">
        <f>IF(ISNUMBER(E3594),MAX($E$2:E3594),"")</f>
        <v>542.07000732421875</v>
      </c>
      <c r="I3594" s="21">
        <f>IF(AND(ISNUMBER(E3594),ISNUMBER(H3594)),E3594/H3594-1,"")</f>
        <v>-0.94434298214501855</v>
      </c>
      <c r="L3594"/>
      <c r="M3594"/>
      <c r="N3594" s="2">
        <v>41087</v>
      </c>
      <c r="O3594" s="21">
        <v>132.41999816894531</v>
      </c>
      <c r="P3594" s="21">
        <v>133.42999267578125</v>
      </c>
      <c r="Q3594" s="21">
        <v>131.97000122070313</v>
      </c>
      <c r="R3594" s="21">
        <v>133.16999816894531</v>
      </c>
      <c r="S3594">
        <v>108088000</v>
      </c>
      <c r="T3594" s="16">
        <f>(SP500_Data[[#This Row],[Close]]-R3595)/R3595</f>
        <v>9.0165364443783123E-3</v>
      </c>
      <c r="U3594" s="21"/>
    </row>
    <row r="3595" spans="1:21" x14ac:dyDescent="0.25">
      <c r="A3595" s="2">
        <v>41086</v>
      </c>
      <c r="B3595" s="21">
        <v>30</v>
      </c>
      <c r="C3595" s="21">
        <v>30.270000457763672</v>
      </c>
      <c r="D3595" s="21">
        <v>29.940000534057617</v>
      </c>
      <c r="E3595" s="21">
        <v>30.020000457763672</v>
      </c>
      <c r="F3595" s="16">
        <f>(StockData[[#This Row],[Close]]-E3596)/E3596</f>
        <v>5.0217480520875378E-3</v>
      </c>
      <c r="G3595" s="21">
        <v>38421300</v>
      </c>
      <c r="H3595" s="21">
        <f>IF(ISNUMBER(E3595),MAX($E$2:E3595),"")</f>
        <v>542.07000732421875</v>
      </c>
      <c r="I3595" s="21">
        <f>IF(AND(ISNUMBER(E3595),ISNUMBER(H3595)),E3595/H3595-1,"")</f>
        <v>-0.94461969846671789</v>
      </c>
      <c r="L3595"/>
      <c r="M3595"/>
      <c r="N3595" s="2">
        <v>41086</v>
      </c>
      <c r="O3595" s="21">
        <v>131.69999694824219</v>
      </c>
      <c r="P3595" s="21">
        <v>132.3800048828125</v>
      </c>
      <c r="Q3595" s="21">
        <v>130.92999267578125</v>
      </c>
      <c r="R3595" s="21">
        <v>131.97999572753906</v>
      </c>
      <c r="S3595">
        <v>141634000</v>
      </c>
      <c r="T3595" s="16">
        <f>(SP500_Data[[#This Row],[Close]]-R3596)/R3596</f>
        <v>5.0258023645311954E-3</v>
      </c>
      <c r="U3595" s="21"/>
    </row>
    <row r="3596" spans="1:21" x14ac:dyDescent="0.25">
      <c r="A3596" s="2">
        <v>41085</v>
      </c>
      <c r="B3596" s="21">
        <v>30.299999237060547</v>
      </c>
      <c r="C3596" s="21">
        <v>30.319999694824219</v>
      </c>
      <c r="D3596" s="21">
        <v>29.620000839233398</v>
      </c>
      <c r="E3596" s="21">
        <v>29.870000839233398</v>
      </c>
      <c r="F3596" s="16">
        <f>(StockData[[#This Row],[Close]]-E3597)/E3597</f>
        <v>-2.703582746186825E-2</v>
      </c>
      <c r="G3596" s="21">
        <v>42217200</v>
      </c>
      <c r="H3596" s="21">
        <f>IF(ISNUMBER(E3596),MAX($E$2:E3596),"")</f>
        <v>542.07000732421875</v>
      </c>
      <c r="I3596" s="21">
        <f>IF(AND(ISNUMBER(E3596),ISNUMBER(H3596)),E3596/H3596-1,"")</f>
        <v>-0.94489641478841724</v>
      </c>
      <c r="L3596"/>
      <c r="M3596"/>
      <c r="N3596" s="2">
        <v>41085</v>
      </c>
      <c r="O3596" s="21">
        <v>132.05000305175781</v>
      </c>
      <c r="P3596" s="21">
        <v>132.10000610351563</v>
      </c>
      <c r="Q3596" s="21">
        <v>130.85000610351563</v>
      </c>
      <c r="R3596" s="21">
        <v>131.32000732421875</v>
      </c>
      <c r="S3596">
        <v>146375700</v>
      </c>
      <c r="T3596" s="16">
        <f>(SP500_Data[[#This Row],[Close]]-R3597)/R3597</f>
        <v>-1.6034761591436967E-2</v>
      </c>
      <c r="U3596" s="21"/>
    </row>
    <row r="3597" spans="1:21" x14ac:dyDescent="0.25">
      <c r="A3597" s="2">
        <v>41082</v>
      </c>
      <c r="B3597" s="21">
        <v>30.299999237060547</v>
      </c>
      <c r="C3597" s="21">
        <v>30.729999542236328</v>
      </c>
      <c r="D3597" s="21">
        <v>30.030000686645508</v>
      </c>
      <c r="E3597" s="21">
        <v>30.700000762939453</v>
      </c>
      <c r="F3597" s="16">
        <f>(StockData[[#This Row],[Close]]-E3598)/E3598</f>
        <v>1.8580006125791235E-2</v>
      </c>
      <c r="G3597" s="21">
        <v>45098100</v>
      </c>
      <c r="H3597" s="21">
        <f>IF(ISNUMBER(E3597),MAX($E$2:E3597),"")</f>
        <v>542.07000732421875</v>
      </c>
      <c r="I3597" s="21">
        <f>IF(AND(ISNUMBER(E3597),ISNUMBER(H3597)),E3597/H3597-1,"")</f>
        <v>-0.94336524738846617</v>
      </c>
      <c r="L3597"/>
      <c r="M3597"/>
      <c r="N3597" s="2">
        <v>41082</v>
      </c>
      <c r="O3597" s="21">
        <v>133.1300048828125</v>
      </c>
      <c r="P3597" s="21">
        <v>133.71000671386719</v>
      </c>
      <c r="Q3597" s="21">
        <v>132.6199951171875</v>
      </c>
      <c r="R3597" s="21">
        <v>133.46000671386719</v>
      </c>
      <c r="S3597">
        <v>130029200</v>
      </c>
      <c r="T3597" s="16">
        <f>(SP500_Data[[#This Row],[Close]]-R3598)/R3598</f>
        <v>7.7016328424805418E-3</v>
      </c>
      <c r="U3597" s="21"/>
    </row>
    <row r="3598" spans="1:21" x14ac:dyDescent="0.25">
      <c r="A3598" s="2">
        <v>41081</v>
      </c>
      <c r="B3598" s="21">
        <v>30.959999084472656</v>
      </c>
      <c r="C3598" s="21">
        <v>31.139999389648441</v>
      </c>
      <c r="D3598" s="21">
        <v>30.059999465942383</v>
      </c>
      <c r="E3598" s="21">
        <v>30.139999389648441</v>
      </c>
      <c r="F3598" s="16">
        <f>(StockData[[#This Row],[Close]]-E3599)/E3599</f>
        <v>-2.5541574773122216E-2</v>
      </c>
      <c r="G3598" s="21">
        <v>48456600</v>
      </c>
      <c r="H3598" s="21">
        <f>IF(ISNUMBER(E3598),MAX($E$2:E3598),"")</f>
        <v>542.07000732421875</v>
      </c>
      <c r="I3598" s="21">
        <f>IF(AND(ISNUMBER(E3598),ISNUMBER(H3598)),E3598/H3598-1,"")</f>
        <v>-0.94439832681681402</v>
      </c>
      <c r="L3598"/>
      <c r="M3598"/>
      <c r="N3598" s="2">
        <v>41081</v>
      </c>
      <c r="O3598" s="21">
        <v>135.63999938964844</v>
      </c>
      <c r="P3598" s="21">
        <v>135.77999877929688</v>
      </c>
      <c r="Q3598" s="21">
        <v>132.33000183105469</v>
      </c>
      <c r="R3598" s="21">
        <v>132.44000244140625</v>
      </c>
      <c r="S3598">
        <v>205272200</v>
      </c>
      <c r="T3598" s="16">
        <f>(SP500_Data[[#This Row],[Close]]-R3599)/R3599</f>
        <v>-2.2438687496318485E-2</v>
      </c>
      <c r="U3598" s="21"/>
    </row>
    <row r="3599" spans="1:21" x14ac:dyDescent="0.25">
      <c r="A3599" s="2">
        <v>41080</v>
      </c>
      <c r="B3599" s="21">
        <v>30.930000305175781</v>
      </c>
      <c r="C3599" s="21">
        <v>31.049999237060547</v>
      </c>
      <c r="D3599" s="21">
        <v>30.639999389648441</v>
      </c>
      <c r="E3599" s="21">
        <v>30.930000305175781</v>
      </c>
      <c r="F3599" s="16">
        <f>(StockData[[#This Row],[Close]]-E3600)/E3600</f>
        <v>7.4918415804725276E-3</v>
      </c>
      <c r="G3599" s="21">
        <v>36257100</v>
      </c>
      <c r="H3599" s="21">
        <f>IF(ISNUMBER(E3599),MAX($E$2:E3599),"")</f>
        <v>542.07000732421875</v>
      </c>
      <c r="I3599" s="21">
        <f>IF(AND(ISNUMBER(E3599),ISNUMBER(H3599)),E3599/H3599-1,"")</f>
        <v>-0.94294094879395129</v>
      </c>
      <c r="L3599"/>
      <c r="M3599"/>
      <c r="N3599" s="2">
        <v>41080</v>
      </c>
      <c r="O3599" s="21">
        <v>135.71000671386719</v>
      </c>
      <c r="P3599" s="21">
        <v>136.10000610351563</v>
      </c>
      <c r="Q3599" s="21">
        <v>134.27000427246094</v>
      </c>
      <c r="R3599" s="21">
        <v>135.47999572753906</v>
      </c>
      <c r="S3599">
        <v>206451800</v>
      </c>
      <c r="T3599" s="16">
        <f>(SP500_Data[[#This Row],[Close]]-R3600)/R3600</f>
        <v>-1.6212323187231642E-3</v>
      </c>
      <c r="U3599" s="21"/>
    </row>
    <row r="3600" spans="1:21" x14ac:dyDescent="0.25">
      <c r="A3600" s="2">
        <v>41079</v>
      </c>
      <c r="B3600" s="21">
        <v>30.190000534057617</v>
      </c>
      <c r="C3600" s="21">
        <v>31.110000610351559</v>
      </c>
      <c r="D3600" s="21">
        <v>30.049999237060547</v>
      </c>
      <c r="E3600" s="21">
        <v>30.700000762939453</v>
      </c>
      <c r="F3600" s="16">
        <f>(StockData[[#This Row],[Close]]-E3601)/E3601</f>
        <v>2.8820395641887372E-2</v>
      </c>
      <c r="G3600" s="21">
        <v>75725800</v>
      </c>
      <c r="H3600" s="21">
        <f>IF(ISNUMBER(E3600),MAX($E$2:E3600),"")</f>
        <v>542.07000732421875</v>
      </c>
      <c r="I3600" s="21">
        <f>IF(AND(ISNUMBER(E3600),ISNUMBER(H3600)),E3600/H3600-1,"")</f>
        <v>-0.94336524738846617</v>
      </c>
      <c r="L3600"/>
      <c r="M3600"/>
      <c r="N3600" s="2">
        <v>41079</v>
      </c>
      <c r="O3600" s="21">
        <v>135.08000183105469</v>
      </c>
      <c r="P3600" s="21">
        <v>136.25</v>
      </c>
      <c r="Q3600" s="21">
        <v>134.3699951171875</v>
      </c>
      <c r="R3600" s="21">
        <v>135.69999694824219</v>
      </c>
      <c r="S3600">
        <v>137382600</v>
      </c>
      <c r="T3600" s="16">
        <f>(SP500_Data[[#This Row],[Close]]-R3601)/R3601</f>
        <v>9.6726421934146961E-3</v>
      </c>
      <c r="U3600" s="21"/>
    </row>
    <row r="3601" spans="1:21" x14ac:dyDescent="0.25">
      <c r="A3601" s="2">
        <v>41078</v>
      </c>
      <c r="B3601" s="21">
        <v>29.989999771118164</v>
      </c>
      <c r="C3601" s="21">
        <v>30.030000686645508</v>
      </c>
      <c r="D3601" s="21">
        <v>29.709999084472656</v>
      </c>
      <c r="E3601" s="21">
        <v>29.840000152587891</v>
      </c>
      <c r="F3601" s="16">
        <f>(StockData[[#This Row],[Close]]-E3602)/E3602</f>
        <v>-5.9960127392080093E-3</v>
      </c>
      <c r="G3601" s="21">
        <v>58679900</v>
      </c>
      <c r="H3601" s="21">
        <f>IF(ISNUMBER(E3601),MAX($E$2:E3601),"")</f>
        <v>542.07000732421875</v>
      </c>
      <c r="I3601" s="21">
        <f>IF(AND(ISNUMBER(E3601),ISNUMBER(H3601)),E3601/H3601-1,"")</f>
        <v>-0.94495175946021259</v>
      </c>
      <c r="L3601"/>
      <c r="M3601"/>
      <c r="N3601" s="2">
        <v>41078</v>
      </c>
      <c r="O3601" s="21">
        <v>133.58000183105469</v>
      </c>
      <c r="P3601" s="21">
        <v>134.72999572753906</v>
      </c>
      <c r="Q3601" s="21">
        <v>133.27999877929688</v>
      </c>
      <c r="R3601" s="21">
        <v>134.39999389648438</v>
      </c>
      <c r="S3601">
        <v>131360900</v>
      </c>
      <c r="T3601" s="16">
        <f>(SP500_Data[[#This Row],[Close]]-R3602)/R3602</f>
        <v>1.9382325034959054E-3</v>
      </c>
      <c r="U3601" s="21"/>
    </row>
    <row r="3602" spans="1:21" x14ac:dyDescent="0.25">
      <c r="A3602" s="2">
        <v>41075</v>
      </c>
      <c r="B3602" s="21">
        <v>29.590000152587891</v>
      </c>
      <c r="C3602" s="21">
        <v>30.079999923706055</v>
      </c>
      <c r="D3602" s="21">
        <v>29.489999771118164</v>
      </c>
      <c r="E3602" s="21">
        <v>30.020000457763672</v>
      </c>
      <c r="F3602" s="16">
        <f>(StockData[[#This Row],[Close]]-E3603)/E3603</f>
        <v>2.3176561064734789E-2</v>
      </c>
      <c r="G3602" s="21">
        <v>62314400</v>
      </c>
      <c r="H3602" s="21">
        <f>IF(ISNUMBER(E3602),MAX($E$2:E3602),"")</f>
        <v>542.07000732421875</v>
      </c>
      <c r="I3602" s="21">
        <f>IF(AND(ISNUMBER(E3602),ISNUMBER(H3602)),E3602/H3602-1,"")</f>
        <v>-0.94461969846671789</v>
      </c>
      <c r="L3602"/>
      <c r="M3602"/>
      <c r="N3602" s="2">
        <v>41075</v>
      </c>
      <c r="O3602" s="21">
        <v>133.3800048828125</v>
      </c>
      <c r="P3602" s="21">
        <v>134.25999450683594</v>
      </c>
      <c r="Q3602" s="21">
        <v>133.10000610351563</v>
      </c>
      <c r="R3602" s="21">
        <v>134.13999938964844</v>
      </c>
      <c r="S3602">
        <v>169444500</v>
      </c>
      <c r="T3602" s="16">
        <f>(SP500_Data[[#This Row],[Close]]-R3603)/R3603</f>
        <v>5.0198408842254969E-3</v>
      </c>
      <c r="U3602" s="21"/>
    </row>
    <row r="3603" spans="1:21" x14ac:dyDescent="0.25">
      <c r="A3603" s="2">
        <v>41074</v>
      </c>
      <c r="B3603" s="21">
        <v>29.329999923706055</v>
      </c>
      <c r="C3603" s="21">
        <v>29.459999084472656</v>
      </c>
      <c r="D3603" s="21">
        <v>28.879999160766602</v>
      </c>
      <c r="E3603" s="21">
        <v>29.340000152587891</v>
      </c>
      <c r="F3603" s="16">
        <f>(StockData[[#This Row],[Close]]-E3604)/E3604</f>
        <v>7.2090970776314484E-3</v>
      </c>
      <c r="G3603" s="21">
        <v>39458900</v>
      </c>
      <c r="H3603" s="21">
        <f>IF(ISNUMBER(E3603),MAX($E$2:E3603),"")</f>
        <v>542.07000732421875</v>
      </c>
      <c r="I3603" s="21">
        <f>IF(AND(ISNUMBER(E3603),ISNUMBER(H3603)),E3603/H3603-1,"")</f>
        <v>-0.94587414954496962</v>
      </c>
      <c r="L3603"/>
      <c r="M3603"/>
      <c r="N3603" s="2">
        <v>41074</v>
      </c>
      <c r="O3603" s="21">
        <v>132.33999633789063</v>
      </c>
      <c r="P3603" s="21">
        <v>134</v>
      </c>
      <c r="Q3603" s="21">
        <v>131.97999572753906</v>
      </c>
      <c r="R3603" s="21">
        <v>133.47000122070313</v>
      </c>
      <c r="S3603">
        <v>230615500</v>
      </c>
      <c r="T3603" s="16">
        <f>(SP500_Data[[#This Row],[Close]]-R3604)/R3604</f>
        <v>1.0600392358936795E-2</v>
      </c>
      <c r="U3603" s="21"/>
    </row>
    <row r="3604" spans="1:21" x14ac:dyDescent="0.25">
      <c r="A3604" s="2">
        <v>41073</v>
      </c>
      <c r="B3604" s="21">
        <v>29.219999313354492</v>
      </c>
      <c r="C3604" s="21">
        <v>29.440000534057617</v>
      </c>
      <c r="D3604" s="21">
        <v>29.049999237060547</v>
      </c>
      <c r="E3604" s="21">
        <v>29.129999160766602</v>
      </c>
      <c r="F3604" s="16">
        <f>(StockData[[#This Row],[Close]]-E3605)/E3605</f>
        <v>-5.4626749661834716E-3</v>
      </c>
      <c r="G3604" s="21">
        <v>32984600</v>
      </c>
      <c r="H3604" s="21">
        <f>IF(ISNUMBER(E3604),MAX($E$2:E3604),"")</f>
        <v>542.07000732421875</v>
      </c>
      <c r="I3604" s="21">
        <f>IF(AND(ISNUMBER(E3604),ISNUMBER(H3604)),E3604/H3604-1,"")</f>
        <v>-0.94626155521025979</v>
      </c>
      <c r="L3604"/>
      <c r="M3604"/>
      <c r="N3604" s="2">
        <v>41073</v>
      </c>
      <c r="O3604" s="21">
        <v>132.52999877929688</v>
      </c>
      <c r="P3604" s="21">
        <v>133.36000061035156</v>
      </c>
      <c r="Q3604" s="21">
        <v>131.6199951171875</v>
      </c>
      <c r="R3604" s="21">
        <v>132.07000732421875</v>
      </c>
      <c r="S3604">
        <v>172223900</v>
      </c>
      <c r="T3604" s="16">
        <f>(SP500_Data[[#This Row],[Close]]-R3605)/R3605</f>
        <v>-6.3947551642770757E-3</v>
      </c>
      <c r="U3604" s="21"/>
    </row>
    <row r="3605" spans="1:21" x14ac:dyDescent="0.25">
      <c r="A3605" s="2">
        <v>41072</v>
      </c>
      <c r="B3605" s="21">
        <v>29.100000381469727</v>
      </c>
      <c r="C3605" s="21">
        <v>29.299999237060547</v>
      </c>
      <c r="D3605" s="21">
        <v>28.840000152587891</v>
      </c>
      <c r="E3605" s="21">
        <v>29.290000915527344</v>
      </c>
      <c r="F3605" s="16">
        <f>(StockData[[#This Row],[Close]]-E3606)/E3606</f>
        <v>1.3494854745499961E-2</v>
      </c>
      <c r="G3605" s="21">
        <v>35337900</v>
      </c>
      <c r="H3605" s="21">
        <f>IF(ISNUMBER(E3605),MAX($E$2:E3605),"")</f>
        <v>542.07000732421875</v>
      </c>
      <c r="I3605" s="21">
        <f>IF(AND(ISNUMBER(E3605),ISNUMBER(H3605)),E3605/H3605-1,"")</f>
        <v>-0.9459663871459898</v>
      </c>
      <c r="L3605"/>
      <c r="M3605"/>
      <c r="N3605" s="2">
        <v>41072</v>
      </c>
      <c r="O3605" s="21">
        <v>131.78999328613281</v>
      </c>
      <c r="P3605" s="21">
        <v>133.00999450683594</v>
      </c>
      <c r="Q3605" s="21">
        <v>131.16000366210938</v>
      </c>
      <c r="R3605" s="21">
        <v>132.91999816894531</v>
      </c>
      <c r="S3605">
        <v>181931800</v>
      </c>
      <c r="T3605" s="16">
        <f>(SP500_Data[[#This Row],[Close]]-R3606)/R3606</f>
        <v>1.1490712006359436E-2</v>
      </c>
      <c r="U3605" s="21"/>
    </row>
    <row r="3606" spans="1:21" x14ac:dyDescent="0.25">
      <c r="A3606" s="2">
        <v>41071</v>
      </c>
      <c r="B3606" s="21">
        <v>29.729999542236328</v>
      </c>
      <c r="C3606" s="21">
        <v>29.809999465942383</v>
      </c>
      <c r="D3606" s="21">
        <v>28.819999694824219</v>
      </c>
      <c r="E3606" s="21">
        <v>28.899999618530273</v>
      </c>
      <c r="F3606" s="16">
        <f>(StockData[[#This Row],[Close]]-E3607)/E3607</f>
        <v>-2.5295109937582418E-2</v>
      </c>
      <c r="G3606" s="21">
        <v>46361900</v>
      </c>
      <c r="H3606" s="21">
        <f>IF(ISNUMBER(E3606),MAX($E$2:E3606),"")</f>
        <v>542.07000732421875</v>
      </c>
      <c r="I3606" s="21">
        <f>IF(AND(ISNUMBER(E3606),ISNUMBER(H3606)),E3606/H3606-1,"")</f>
        <v>-0.94668585380477466</v>
      </c>
      <c r="L3606"/>
      <c r="M3606"/>
      <c r="N3606" s="2">
        <v>41071</v>
      </c>
      <c r="O3606" s="21">
        <v>134.16999816894531</v>
      </c>
      <c r="P3606" s="21">
        <v>134.25</v>
      </c>
      <c r="Q3606" s="21">
        <v>131.27999877929688</v>
      </c>
      <c r="R3606" s="21">
        <v>131.41000366210938</v>
      </c>
      <c r="S3606">
        <v>169756100</v>
      </c>
      <c r="T3606" s="16">
        <f>(SP500_Data[[#This Row],[Close]]-R3607)/R3607</f>
        <v>-1.2697237895630804E-2</v>
      </c>
      <c r="U3606" s="21"/>
    </row>
    <row r="3607" spans="1:21" x14ac:dyDescent="0.25">
      <c r="A3607" s="2">
        <v>41068</v>
      </c>
      <c r="B3607" s="21">
        <v>29.209999084472656</v>
      </c>
      <c r="C3607" s="21">
        <v>29.680000305175781</v>
      </c>
      <c r="D3607" s="21">
        <v>29.049999237060547</v>
      </c>
      <c r="E3607" s="21">
        <v>29.649999618530273</v>
      </c>
      <c r="F3607" s="16">
        <f>(StockData[[#This Row],[Close]]-E3608)/E3608</f>
        <v>1.4368802014076663E-2</v>
      </c>
      <c r="G3607" s="21">
        <v>42551100</v>
      </c>
      <c r="H3607" s="21">
        <f>IF(ISNUMBER(E3607),MAX($E$2:E3607),"")</f>
        <v>542.07000732421875</v>
      </c>
      <c r="I3607" s="21">
        <f>IF(AND(ISNUMBER(E3607),ISNUMBER(H3607)),E3607/H3607-1,"")</f>
        <v>-0.94530226867763922</v>
      </c>
      <c r="L3607"/>
      <c r="M3607"/>
      <c r="N3607" s="2">
        <v>41068</v>
      </c>
      <c r="O3607" s="21">
        <v>131.71000671386719</v>
      </c>
      <c r="P3607" s="21">
        <v>133.1300048828125</v>
      </c>
      <c r="Q3607" s="21">
        <v>131.28999328613281</v>
      </c>
      <c r="R3607" s="21">
        <v>133.10000610351563</v>
      </c>
      <c r="S3607">
        <v>143915400</v>
      </c>
      <c r="T3607" s="16">
        <f>(SP500_Data[[#This Row],[Close]]-R3608)/R3608</f>
        <v>7.9515564368919951E-3</v>
      </c>
      <c r="U3607" s="21"/>
    </row>
    <row r="3608" spans="1:21" x14ac:dyDescent="0.25">
      <c r="A3608" s="2">
        <v>41067</v>
      </c>
      <c r="B3608" s="21">
        <v>29.639999389648441</v>
      </c>
      <c r="C3608" s="21">
        <v>29.700000762939453</v>
      </c>
      <c r="D3608" s="21">
        <v>29.170000076293945</v>
      </c>
      <c r="E3608" s="21">
        <v>29.229999542236328</v>
      </c>
      <c r="F3608" s="16">
        <f>(StockData[[#This Row],[Close]]-E3609)/E3609</f>
        <v>-4.0886145715064992E-3</v>
      </c>
      <c r="G3608" s="21">
        <v>37792800</v>
      </c>
      <c r="H3608" s="21">
        <f>IF(ISNUMBER(E3608),MAX($E$2:E3608),"")</f>
        <v>542.07000732421875</v>
      </c>
      <c r="I3608" s="21">
        <f>IF(AND(ISNUMBER(E3608),ISNUMBER(H3608)),E3608/H3608-1,"")</f>
        <v>-0.94607707648958062</v>
      </c>
      <c r="L3608"/>
      <c r="M3608"/>
      <c r="N3608" s="2">
        <v>41067</v>
      </c>
      <c r="O3608" s="21">
        <v>133.47000122070313</v>
      </c>
      <c r="P3608" s="21">
        <v>133.52999877929688</v>
      </c>
      <c r="Q3608" s="21">
        <v>131.77999877929688</v>
      </c>
      <c r="R3608" s="21">
        <v>132.05000305175781</v>
      </c>
      <c r="S3608">
        <v>184772700</v>
      </c>
      <c r="T3608" s="16">
        <f>(SP500_Data[[#This Row],[Close]]-R3609)/R3609</f>
        <v>6.0621224759174297E-4</v>
      </c>
      <c r="U3608" s="21"/>
    </row>
    <row r="3609" spans="1:21" x14ac:dyDescent="0.25">
      <c r="A3609" s="2">
        <v>41066</v>
      </c>
      <c r="B3609" s="21">
        <v>28.879999160766602</v>
      </c>
      <c r="C3609" s="21">
        <v>29.370000839233398</v>
      </c>
      <c r="D3609" s="21">
        <v>28.809999465942383</v>
      </c>
      <c r="E3609" s="21">
        <v>29.350000381469727</v>
      </c>
      <c r="F3609" s="16">
        <f>(StockData[[#This Row],[Close]]-E3610)/E3610</f>
        <v>2.9463351309865476E-2</v>
      </c>
      <c r="G3609" s="21">
        <v>46860500</v>
      </c>
      <c r="H3609" s="21">
        <f>IF(ISNUMBER(E3609),MAX($E$2:E3609),"")</f>
        <v>542.07000732421875</v>
      </c>
      <c r="I3609" s="21">
        <f>IF(AND(ISNUMBER(E3609),ISNUMBER(H3609)),E3609/H3609-1,"")</f>
        <v>-0.9458557013210378</v>
      </c>
      <c r="L3609"/>
      <c r="M3609"/>
      <c r="N3609" s="2">
        <v>41066</v>
      </c>
      <c r="O3609" s="21">
        <v>129.97000122070313</v>
      </c>
      <c r="P3609" s="21">
        <v>132.02999877929688</v>
      </c>
      <c r="Q3609" s="21">
        <v>129.92999267578125</v>
      </c>
      <c r="R3609" s="21">
        <v>131.97000122070313</v>
      </c>
      <c r="S3609">
        <v>184202800</v>
      </c>
      <c r="T3609" s="16">
        <f>(SP500_Data[[#This Row],[Close]]-R3610)/R3610</f>
        <v>2.2468379421407371E-2</v>
      </c>
      <c r="U3609" s="21"/>
    </row>
    <row r="3610" spans="1:21" x14ac:dyDescent="0.25">
      <c r="A3610" s="2">
        <v>41065</v>
      </c>
      <c r="B3610" s="21">
        <v>28.510000228881836</v>
      </c>
      <c r="C3610" s="21">
        <v>28.75</v>
      </c>
      <c r="D3610" s="21">
        <v>28.389999389648441</v>
      </c>
      <c r="E3610" s="21">
        <v>28.510000228881836</v>
      </c>
      <c r="F3610" s="16">
        <f>(StockData[[#This Row],[Close]]-E3611)/E3611</f>
        <v>-1.4010160857303462E-3</v>
      </c>
      <c r="G3610" s="21">
        <v>45715400</v>
      </c>
      <c r="H3610" s="21">
        <f>IF(ISNUMBER(E3610),MAX($E$2:E3610),"")</f>
        <v>542.07000732421875</v>
      </c>
      <c r="I3610" s="21">
        <f>IF(AND(ISNUMBER(E3610),ISNUMBER(H3610)),E3610/H3610-1,"")</f>
        <v>-0.94740531694492058</v>
      </c>
      <c r="L3610"/>
      <c r="M3610"/>
      <c r="N3610" s="2">
        <v>41065</v>
      </c>
      <c r="O3610" s="21">
        <v>127.84999847412109</v>
      </c>
      <c r="P3610" s="21">
        <v>129.25999450683594</v>
      </c>
      <c r="Q3610" s="21">
        <v>127.77999877929688</v>
      </c>
      <c r="R3610" s="21">
        <v>129.07000732421875</v>
      </c>
      <c r="S3610">
        <v>164149400</v>
      </c>
      <c r="T3610" s="16">
        <f>(SP500_Data[[#This Row],[Close]]-R3611)/R3611</f>
        <v>7.5722183800622312E-3</v>
      </c>
      <c r="U3610" s="21"/>
    </row>
    <row r="3611" spans="1:21" x14ac:dyDescent="0.25">
      <c r="A3611" s="2">
        <v>41064</v>
      </c>
      <c r="B3611" s="21">
        <v>28.620000839233398</v>
      </c>
      <c r="C3611" s="21">
        <v>28.780000686645508</v>
      </c>
      <c r="D3611" s="21">
        <v>28.319999694824219</v>
      </c>
      <c r="E3611" s="21">
        <v>28.549999237060547</v>
      </c>
      <c r="F3611" s="16">
        <f>(StockData[[#This Row],[Close]]-E3612)/E3612</f>
        <v>3.514884760613339E-3</v>
      </c>
      <c r="G3611" s="21">
        <v>47926300</v>
      </c>
      <c r="H3611" s="21">
        <f>IF(ISNUMBER(E3611),MAX($E$2:E3611),"")</f>
        <v>542.07000732421875</v>
      </c>
      <c r="I3611" s="21">
        <f>IF(AND(ISNUMBER(E3611),ISNUMBER(H3611)),E3611/H3611-1,"")</f>
        <v>-0.94733152756783234</v>
      </c>
      <c r="L3611"/>
      <c r="M3611"/>
      <c r="N3611" s="2">
        <v>41064</v>
      </c>
      <c r="O3611" s="21">
        <v>128.38999938964844</v>
      </c>
      <c r="P3611" s="21">
        <v>128.74000549316406</v>
      </c>
      <c r="Q3611" s="21">
        <v>127.13999938964844</v>
      </c>
      <c r="R3611" s="21">
        <v>128.10000610351563</v>
      </c>
      <c r="S3611">
        <v>202545800</v>
      </c>
      <c r="T3611" s="16">
        <f>(SP500_Data[[#This Row],[Close]]-R3612)/R3612</f>
        <v>-4.6814573095621981E-4</v>
      </c>
      <c r="U3611" s="21"/>
    </row>
    <row r="3612" spans="1:21" x14ac:dyDescent="0.25">
      <c r="A3612" s="2">
        <v>41061</v>
      </c>
      <c r="B3612" s="21">
        <v>28.760000228881836</v>
      </c>
      <c r="C3612" s="21">
        <v>28.959999084472656</v>
      </c>
      <c r="D3612" s="21">
        <v>28.440000534057617</v>
      </c>
      <c r="E3612" s="21">
        <v>28.450000762939453</v>
      </c>
      <c r="F3612" s="16">
        <f>(StockData[[#This Row],[Close]]-E3613)/E3613</f>
        <v>-2.535113934837941E-2</v>
      </c>
      <c r="G3612" s="21">
        <v>56634300</v>
      </c>
      <c r="H3612" s="21">
        <f>IF(ISNUMBER(E3612),MAX($E$2:E3612),"")</f>
        <v>542.07000732421875</v>
      </c>
      <c r="I3612" s="21">
        <f>IF(AND(ISNUMBER(E3612),ISNUMBER(H3612)),E3612/H3612-1,"")</f>
        <v>-0.94751600276987258</v>
      </c>
      <c r="L3612"/>
      <c r="M3612"/>
      <c r="N3612" s="2">
        <v>41061</v>
      </c>
      <c r="O3612" s="21">
        <v>129.41000366210938</v>
      </c>
      <c r="P3612" s="21">
        <v>131.5</v>
      </c>
      <c r="Q3612" s="21">
        <v>128.16000366210938</v>
      </c>
      <c r="R3612" s="21">
        <v>128.16000366210938</v>
      </c>
      <c r="S3612">
        <v>253240900</v>
      </c>
      <c r="T3612" s="16">
        <f>(SP500_Data[[#This Row],[Close]]-R3613)/R3613</f>
        <v>-2.5176827625011926E-2</v>
      </c>
      <c r="U3612" s="21"/>
    </row>
    <row r="3613" spans="1:21" x14ac:dyDescent="0.25">
      <c r="A3613" s="2">
        <v>41060</v>
      </c>
      <c r="B3613" s="21">
        <v>29.299999237060547</v>
      </c>
      <c r="C3613" s="21">
        <v>29.420000076293945</v>
      </c>
      <c r="D3613" s="21">
        <v>28.940000534057617</v>
      </c>
      <c r="E3613" s="21">
        <v>29.190000534057617</v>
      </c>
      <c r="F3613" s="16">
        <f>(StockData[[#This Row],[Close]]-E3614)/E3614</f>
        <v>-5.1124614093447079E-3</v>
      </c>
      <c r="G3613" s="21">
        <v>39134000</v>
      </c>
      <c r="H3613" s="21">
        <f>IF(ISNUMBER(E3613),MAX($E$2:E3613),"")</f>
        <v>542.07000732421875</v>
      </c>
      <c r="I3613" s="21">
        <f>IF(AND(ISNUMBER(E3613),ISNUMBER(H3613)),E3613/H3613-1,"")</f>
        <v>-0.94615086586666897</v>
      </c>
      <c r="L3613"/>
      <c r="M3613"/>
      <c r="N3613" s="2">
        <v>41060</v>
      </c>
      <c r="O3613" s="21">
        <v>131.71000671386719</v>
      </c>
      <c r="P3613" s="21">
        <v>132.44999694824219</v>
      </c>
      <c r="Q3613" s="21">
        <v>130.33999633789063</v>
      </c>
      <c r="R3613" s="21">
        <v>131.47000122070313</v>
      </c>
      <c r="S3613">
        <v>196186000</v>
      </c>
      <c r="T3613" s="16">
        <f>(SP500_Data[[#This Row],[Close]]-R3614)/R3614</f>
        <v>-2.2009205997482579E-3</v>
      </c>
      <c r="U3613" s="21"/>
    </row>
    <row r="3614" spans="1:21" x14ac:dyDescent="0.25">
      <c r="A3614" s="2">
        <v>41059</v>
      </c>
      <c r="B3614" s="21">
        <v>29.350000381469727</v>
      </c>
      <c r="C3614" s="21">
        <v>29.479999542236328</v>
      </c>
      <c r="D3614" s="21">
        <v>29.120000839233398</v>
      </c>
      <c r="E3614" s="21">
        <v>29.340000152587891</v>
      </c>
      <c r="F3614" s="16">
        <f>(StockData[[#This Row],[Close]]-E3615)/E3615</f>
        <v>-7.4424667567387767E-3</v>
      </c>
      <c r="G3614" s="21">
        <v>41585500</v>
      </c>
      <c r="H3614" s="21">
        <f>IF(ISNUMBER(E3614),MAX($E$2:E3614),"")</f>
        <v>542.07000732421875</v>
      </c>
      <c r="I3614" s="21">
        <f>IF(AND(ISNUMBER(E3614),ISNUMBER(H3614)),E3614/H3614-1,"")</f>
        <v>-0.94587414954496962</v>
      </c>
      <c r="L3614"/>
      <c r="M3614"/>
      <c r="N3614" s="2">
        <v>41059</v>
      </c>
      <c r="O3614" s="21">
        <v>132.55999755859375</v>
      </c>
      <c r="P3614" s="21">
        <v>133.69000244140625</v>
      </c>
      <c r="Q3614" s="21">
        <v>131.49000549316406</v>
      </c>
      <c r="R3614" s="21">
        <v>131.75999450683594</v>
      </c>
      <c r="S3614">
        <v>162370400</v>
      </c>
      <c r="T3614" s="16">
        <f>(SP500_Data[[#This Row],[Close]]-R3615)/R3615</f>
        <v>-1.4510115824140683E-2</v>
      </c>
      <c r="U3614" s="21"/>
    </row>
    <row r="3615" spans="1:21" x14ac:dyDescent="0.25">
      <c r="A3615" s="2">
        <v>41058</v>
      </c>
      <c r="B3615" s="21">
        <v>29.379999160766602</v>
      </c>
      <c r="C3615" s="21">
        <v>29.719999313354492</v>
      </c>
      <c r="D3615" s="21">
        <v>29.219999313354492</v>
      </c>
      <c r="E3615" s="21">
        <v>29.559999465942383</v>
      </c>
      <c r="F3615" s="16">
        <f>(StockData[[#This Row],[Close]]-E3616)/E3616</f>
        <v>1.7205781458667538E-2</v>
      </c>
      <c r="G3615" s="21">
        <v>37758800</v>
      </c>
      <c r="H3615" s="21">
        <f>IF(ISNUMBER(E3615),MAX($E$2:E3615),"")</f>
        <v>542.07000732421875</v>
      </c>
      <c r="I3615" s="21">
        <f>IF(AND(ISNUMBER(E3615),ISNUMBER(H3615)),E3615/H3615-1,"")</f>
        <v>-0.94546829917438657</v>
      </c>
      <c r="L3615"/>
      <c r="M3615"/>
      <c r="N3615" s="2">
        <v>41058</v>
      </c>
      <c r="O3615" s="21">
        <v>133.16000366210938</v>
      </c>
      <c r="P3615" s="21">
        <v>133.92999267578125</v>
      </c>
      <c r="Q3615" s="21">
        <v>131.16999816894531</v>
      </c>
      <c r="R3615" s="21">
        <v>133.69999694824219</v>
      </c>
      <c r="S3615">
        <v>152883500</v>
      </c>
      <c r="T3615" s="16">
        <f>(SP500_Data[[#This Row],[Close]]-R3616)/R3616</f>
        <v>1.2111966470862877E-2</v>
      </c>
      <c r="U3615" s="21"/>
    </row>
    <row r="3616" spans="1:21" x14ac:dyDescent="0.25">
      <c r="A3616" s="2">
        <v>41054</v>
      </c>
      <c r="B3616" s="21">
        <v>29.200000762939453</v>
      </c>
      <c r="C3616" s="21">
        <v>29.360000610351559</v>
      </c>
      <c r="D3616" s="21">
        <v>29.010000228881836</v>
      </c>
      <c r="E3616" s="21">
        <v>29.059999465942383</v>
      </c>
      <c r="F3616" s="16">
        <f>(StockData[[#This Row],[Close]]-E3617)/E3617</f>
        <v>-3.4400512510553735E-4</v>
      </c>
      <c r="G3616" s="21">
        <v>29507200</v>
      </c>
      <c r="H3616" s="21">
        <f>IF(ISNUMBER(E3616),MAX($E$2:E3616),"")</f>
        <v>542.07000732421875</v>
      </c>
      <c r="I3616" s="21">
        <f>IF(AND(ISNUMBER(E3616),ISNUMBER(H3616)),E3616/H3616-1,"")</f>
        <v>-0.94639068925914349</v>
      </c>
      <c r="L3616"/>
      <c r="M3616"/>
      <c r="N3616" s="2">
        <v>41054</v>
      </c>
      <c r="O3616" s="21">
        <v>132.47999572753906</v>
      </c>
      <c r="P3616" s="21">
        <v>132.85000610351563</v>
      </c>
      <c r="Q3616" s="21">
        <v>131.77999877929688</v>
      </c>
      <c r="R3616" s="21">
        <v>132.10000610351563</v>
      </c>
      <c r="S3616">
        <v>135465600</v>
      </c>
      <c r="T3616" s="16">
        <f>(SP500_Data[[#This Row],[Close]]-R3617)/R3617</f>
        <v>-3.244493169409288E-3</v>
      </c>
      <c r="U3616" s="21"/>
    </row>
    <row r="3617" spans="1:21" x14ac:dyDescent="0.25">
      <c r="A3617" s="2">
        <v>41053</v>
      </c>
      <c r="B3617" s="21">
        <v>29.159999847412109</v>
      </c>
      <c r="C3617" s="21">
        <v>29.299999237060547</v>
      </c>
      <c r="D3617" s="21">
        <v>28.760000228881836</v>
      </c>
      <c r="E3617" s="21">
        <v>29.069999694824219</v>
      </c>
      <c r="F3617" s="16">
        <f>(StockData[[#This Row],[Close]]-E3618)/E3618</f>
        <v>-1.3741296698261082E-3</v>
      </c>
      <c r="G3617" s="21">
        <v>52575000</v>
      </c>
      <c r="H3617" s="21">
        <f>IF(ISNUMBER(E3617),MAX($E$2:E3617),"")</f>
        <v>542.07000732421875</v>
      </c>
      <c r="I3617" s="21">
        <f>IF(AND(ISNUMBER(E3617),ISNUMBER(H3617)),E3617/H3617-1,"")</f>
        <v>-0.94637224103521178</v>
      </c>
      <c r="L3617"/>
      <c r="M3617"/>
      <c r="N3617" s="2">
        <v>41053</v>
      </c>
      <c r="O3617" s="21">
        <v>132.6300048828125</v>
      </c>
      <c r="P3617" s="21">
        <v>132.83999633789063</v>
      </c>
      <c r="Q3617" s="21">
        <v>131.41999816894531</v>
      </c>
      <c r="R3617" s="21">
        <v>132.52999877929688</v>
      </c>
      <c r="S3617">
        <v>167357600</v>
      </c>
      <c r="T3617" s="16">
        <f>(SP500_Data[[#This Row],[Close]]-R3618)/R3618</f>
        <v>1.9656346748154543E-3</v>
      </c>
      <c r="U3617" s="21"/>
    </row>
    <row r="3618" spans="1:21" x14ac:dyDescent="0.25">
      <c r="A3618" s="2">
        <v>41052</v>
      </c>
      <c r="B3618" s="21">
        <v>29.350000381469727</v>
      </c>
      <c r="C3618" s="21">
        <v>29.399999618530273</v>
      </c>
      <c r="D3618" s="21">
        <v>28.639999389648441</v>
      </c>
      <c r="E3618" s="21">
        <v>29.110000610351559</v>
      </c>
      <c r="F3618" s="16">
        <f>(StockData[[#This Row],[Close]]-E3619)/E3619</f>
        <v>-2.1841384863278922E-2</v>
      </c>
      <c r="G3618" s="21">
        <v>65171000</v>
      </c>
      <c r="H3618" s="21">
        <f>IF(ISNUMBER(E3618),MAX($E$2:E3618),"")</f>
        <v>542.07000732421875</v>
      </c>
      <c r="I3618" s="21">
        <f>IF(AND(ISNUMBER(E3618),ISNUMBER(H3618)),E3618/H3618-1,"")</f>
        <v>-0.94629844813948449</v>
      </c>
      <c r="L3618"/>
      <c r="M3618"/>
      <c r="N3618" s="2">
        <v>41052</v>
      </c>
      <c r="O3618" s="21">
        <v>131.25</v>
      </c>
      <c r="P3618" s="21">
        <v>132.46000671386719</v>
      </c>
      <c r="Q3618" s="21">
        <v>129.99000549316406</v>
      </c>
      <c r="R3618" s="21">
        <v>132.27000427246094</v>
      </c>
      <c r="S3618">
        <v>204958400</v>
      </c>
      <c r="T3618" s="16">
        <f>(SP500_Data[[#This Row],[Close]]-R3619)/R3619</f>
        <v>5.2955617121654445E-4</v>
      </c>
      <c r="U3618" s="21"/>
    </row>
    <row r="3619" spans="1:21" x14ac:dyDescent="0.25">
      <c r="A3619" s="2">
        <v>41051</v>
      </c>
      <c r="B3619" s="21">
        <v>29.690000534057617</v>
      </c>
      <c r="C3619" s="21">
        <v>29.879999160766602</v>
      </c>
      <c r="D3619" s="21">
        <v>29.5</v>
      </c>
      <c r="E3619" s="21">
        <v>29.760000228881836</v>
      </c>
      <c r="F3619" s="16">
        <f>(StockData[[#This Row],[Close]]-E3620)/E3620</f>
        <v>3.3614214728860297E-4</v>
      </c>
      <c r="G3619" s="21">
        <v>39504900</v>
      </c>
      <c r="H3619" s="21">
        <f>IF(ISNUMBER(E3619),MAX($E$2:E3619),"")</f>
        <v>542.07000732421875</v>
      </c>
      <c r="I3619" s="21">
        <f>IF(AND(ISNUMBER(E3619),ISNUMBER(H3619)),E3619/H3619-1,"")</f>
        <v>-0.94509934173302823</v>
      </c>
      <c r="L3619"/>
      <c r="M3619"/>
      <c r="N3619" s="2">
        <v>41051</v>
      </c>
      <c r="O3619" s="21">
        <v>132.30999755859375</v>
      </c>
      <c r="P3619" s="21">
        <v>133.22999572753906</v>
      </c>
      <c r="Q3619" s="21">
        <v>131.33999633789063</v>
      </c>
      <c r="R3619" s="21">
        <v>132.19999694824219</v>
      </c>
      <c r="S3619">
        <v>197531200</v>
      </c>
      <c r="T3619" s="16">
        <f>(SP500_Data[[#This Row],[Close]]-R3620)/R3620</f>
        <v>1.7427879473489111E-3</v>
      </c>
      <c r="U3619" s="21"/>
    </row>
    <row r="3620" spans="1:21" x14ac:dyDescent="0.25">
      <c r="A3620" s="2">
        <v>41050</v>
      </c>
      <c r="B3620" s="21">
        <v>29.100000381469727</v>
      </c>
      <c r="C3620" s="21">
        <v>29.790000915527344</v>
      </c>
      <c r="D3620" s="21">
        <v>29.059999465942383</v>
      </c>
      <c r="E3620" s="21">
        <v>29.75</v>
      </c>
      <c r="F3620" s="16">
        <f>(StockData[[#This Row],[Close]]-E3621)/E3621</f>
        <v>1.6399027493319066E-2</v>
      </c>
      <c r="G3620" s="21">
        <v>38787900</v>
      </c>
      <c r="H3620" s="21">
        <f>IF(ISNUMBER(E3620),MAX($E$2:E3620),"")</f>
        <v>542.07000732421875</v>
      </c>
      <c r="I3620" s="21">
        <f>IF(AND(ISNUMBER(E3620),ISNUMBER(H3620)),E3620/H3620-1,"")</f>
        <v>-0.94511778995696005</v>
      </c>
      <c r="L3620"/>
      <c r="M3620"/>
      <c r="N3620" s="2">
        <v>41050</v>
      </c>
      <c r="O3620" s="21">
        <v>130.16000366210938</v>
      </c>
      <c r="P3620" s="21">
        <v>132.02000427246094</v>
      </c>
      <c r="Q3620" s="21">
        <v>129.94999694824219</v>
      </c>
      <c r="R3620" s="21">
        <v>131.97000122070313</v>
      </c>
      <c r="S3620">
        <v>177861100</v>
      </c>
      <c r="T3620" s="16">
        <f>(SP500_Data[[#This Row],[Close]]-R3621)/R3621</f>
        <v>1.7188188940353944E-2</v>
      </c>
      <c r="U3620" s="21"/>
    </row>
    <row r="3621" spans="1:21" x14ac:dyDescent="0.25">
      <c r="A3621" s="2">
        <v>41047</v>
      </c>
      <c r="B3621" s="21">
        <v>29.790000915527344</v>
      </c>
      <c r="C3621" s="21">
        <v>29.809999465942383</v>
      </c>
      <c r="D3621" s="21">
        <v>29.170000076293945</v>
      </c>
      <c r="E3621" s="21">
        <v>29.270000457763672</v>
      </c>
      <c r="F3621" s="16">
        <f>(StockData[[#This Row],[Close]]-E3622)/E3622</f>
        <v>-1.51412808205758E-2</v>
      </c>
      <c r="G3621" s="21">
        <v>56205300</v>
      </c>
      <c r="H3621" s="21">
        <f>IF(ISNUMBER(E3621),MAX($E$2:E3621),"")</f>
        <v>542.07000732421875</v>
      </c>
      <c r="I3621" s="21">
        <f>IF(AND(ISNUMBER(E3621),ISNUMBER(H3621)),E3621/H3621-1,"")</f>
        <v>-0.94600328359385333</v>
      </c>
      <c r="L3621"/>
      <c r="M3621"/>
      <c r="N3621" s="2">
        <v>41047</v>
      </c>
      <c r="O3621" s="21">
        <v>131.3699951171875</v>
      </c>
      <c r="P3621" s="21">
        <v>131.60000610351563</v>
      </c>
      <c r="Q3621" s="21">
        <v>129.55000305175781</v>
      </c>
      <c r="R3621" s="21">
        <v>129.74000549316406</v>
      </c>
      <c r="S3621">
        <v>319615900</v>
      </c>
      <c r="T3621" s="16">
        <f>(SP500_Data[[#This Row],[Close]]-R3622)/R3622</f>
        <v>-8.5587277392913576E-3</v>
      </c>
      <c r="U3621" s="21"/>
    </row>
    <row r="3622" spans="1:21" x14ac:dyDescent="0.25">
      <c r="A3622" s="2">
        <v>41046</v>
      </c>
      <c r="B3622" s="21">
        <v>29.989999771118164</v>
      </c>
      <c r="C3622" s="21">
        <v>30.209999084472656</v>
      </c>
      <c r="D3622" s="21">
        <v>29.709999084472656</v>
      </c>
      <c r="E3622" s="21">
        <v>29.719999313354492</v>
      </c>
      <c r="F3622" s="16">
        <f>(StockData[[#This Row],[Close]]-E3623)/E3623</f>
        <v>-6.0200771729852325E-3</v>
      </c>
      <c r="G3622" s="21">
        <v>48484000</v>
      </c>
      <c r="H3622" s="21">
        <f>IF(ISNUMBER(E3622),MAX($E$2:E3622),"")</f>
        <v>542.07000732421875</v>
      </c>
      <c r="I3622" s="21">
        <f>IF(AND(ISNUMBER(E3622),ISNUMBER(H3622)),E3622/H3622-1,"")</f>
        <v>-0.94517313462875541</v>
      </c>
      <c r="L3622"/>
      <c r="M3622"/>
      <c r="N3622" s="2">
        <v>41046</v>
      </c>
      <c r="O3622" s="21">
        <v>132.86000061035156</v>
      </c>
      <c r="P3622" s="21">
        <v>133.02000427246094</v>
      </c>
      <c r="Q3622" s="21">
        <v>130.78999328613281</v>
      </c>
      <c r="R3622" s="21">
        <v>130.86000061035156</v>
      </c>
      <c r="S3622">
        <v>247992900</v>
      </c>
      <c r="T3622" s="16">
        <f>(SP500_Data[[#This Row],[Close]]-R3623)/R3623</f>
        <v>-1.4830995961354817E-2</v>
      </c>
      <c r="U3622" s="21"/>
    </row>
    <row r="3623" spans="1:21" x14ac:dyDescent="0.25">
      <c r="A3623" s="2">
        <v>41045</v>
      </c>
      <c r="B3623" s="21">
        <v>30.309999465942383</v>
      </c>
      <c r="C3623" s="21">
        <v>30.319999694824219</v>
      </c>
      <c r="D3623" s="21">
        <v>29.739999771118164</v>
      </c>
      <c r="E3623" s="21">
        <v>29.899999618530273</v>
      </c>
      <c r="F3623" s="16">
        <f>(StockData[[#This Row],[Close]]-E3624)/E3624</f>
        <v>-1.0261485446443341E-2</v>
      </c>
      <c r="G3623" s="21">
        <v>60083700</v>
      </c>
      <c r="H3623" s="21">
        <f>IF(ISNUMBER(E3623),MAX($E$2:E3623),"")</f>
        <v>542.07000732421875</v>
      </c>
      <c r="I3623" s="21">
        <f>IF(AND(ISNUMBER(E3623),ISNUMBER(H3623)),E3623/H3623-1,"")</f>
        <v>-0.94484107363526071</v>
      </c>
      <c r="L3623"/>
      <c r="M3623"/>
      <c r="N3623" s="2">
        <v>41045</v>
      </c>
      <c r="O3623" s="21">
        <v>133.94000244140625</v>
      </c>
      <c r="P3623" s="21">
        <v>134.55000305175781</v>
      </c>
      <c r="Q3623" s="21">
        <v>132.80000305175781</v>
      </c>
      <c r="R3623" s="21">
        <v>132.83000183105469</v>
      </c>
      <c r="S3623">
        <v>207265500</v>
      </c>
      <c r="T3623" s="16">
        <f>(SP500_Data[[#This Row],[Close]]-R3624)/R3624</f>
        <v>-3.8247676679365157E-3</v>
      </c>
      <c r="U3623" s="21"/>
    </row>
    <row r="3624" spans="1:21" x14ac:dyDescent="0.25">
      <c r="A3624" s="2">
        <v>41044</v>
      </c>
      <c r="B3624" s="21">
        <v>30.639999389648441</v>
      </c>
      <c r="C3624" s="21">
        <v>30.799999237060547</v>
      </c>
      <c r="D3624" s="21">
        <v>30.149999618530273</v>
      </c>
      <c r="E3624" s="21">
        <v>30.209999084472656</v>
      </c>
      <c r="F3624" s="16">
        <f>(StockData[[#This Row],[Close]]-E3625)/E3625</f>
        <v>-1.5319465972229303E-2</v>
      </c>
      <c r="G3624" s="21">
        <v>61822800</v>
      </c>
      <c r="H3624" s="21">
        <f>IF(ISNUMBER(E3624),MAX($E$2:E3624),"")</f>
        <v>542.07000732421875</v>
      </c>
      <c r="I3624" s="21">
        <f>IF(AND(ISNUMBER(E3624),ISNUMBER(H3624)),E3624/H3624-1,"")</f>
        <v>-0.94426919276793031</v>
      </c>
      <c r="L3624"/>
      <c r="M3624"/>
      <c r="N3624" s="2">
        <v>41044</v>
      </c>
      <c r="O3624" s="21">
        <v>134.02000427246094</v>
      </c>
      <c r="P3624" s="21">
        <v>134.80999755859375</v>
      </c>
      <c r="Q3624" s="21">
        <v>133.1300048828125</v>
      </c>
      <c r="R3624" s="21">
        <v>133.33999633789063</v>
      </c>
      <c r="S3624">
        <v>207629300</v>
      </c>
      <c r="T3624" s="16">
        <f>(SP500_Data[[#This Row],[Close]]-R3625)/R3625</f>
        <v>-5.7415872713186995E-3</v>
      </c>
      <c r="U3624" s="21"/>
    </row>
    <row r="3625" spans="1:21" x14ac:dyDescent="0.25">
      <c r="A3625" s="2">
        <v>41043</v>
      </c>
      <c r="B3625" s="21">
        <v>30.819999694824219</v>
      </c>
      <c r="C3625" s="21">
        <v>31.040000915527344</v>
      </c>
      <c r="D3625" s="21">
        <v>30.639999389648441</v>
      </c>
      <c r="E3625" s="21">
        <v>30.680000305175781</v>
      </c>
      <c r="F3625" s="16">
        <f>(StockData[[#This Row],[Close]]-E3626)/E3626</f>
        <v>-1.540434995464844E-2</v>
      </c>
      <c r="G3625" s="21">
        <v>40528900</v>
      </c>
      <c r="H3625" s="21">
        <f>IF(ISNUMBER(E3625),MAX($E$2:E3625),"")</f>
        <v>542.07000732421875</v>
      </c>
      <c r="I3625" s="21">
        <f>IF(AND(ISNUMBER(E3625),ISNUMBER(H3625)),E3625/H3625-1,"")</f>
        <v>-0.94340214383632981</v>
      </c>
      <c r="L3625"/>
      <c r="M3625"/>
      <c r="N3625" s="2">
        <v>41043</v>
      </c>
      <c r="O3625" s="21">
        <v>134.30999755859375</v>
      </c>
      <c r="P3625" s="21">
        <v>135.61000061035156</v>
      </c>
      <c r="Q3625" s="21">
        <v>133.91000366210938</v>
      </c>
      <c r="R3625" s="21">
        <v>134.11000061035156</v>
      </c>
      <c r="S3625">
        <v>163910000</v>
      </c>
      <c r="T3625" s="16">
        <f>(SP500_Data[[#This Row],[Close]]-R3626)/R3626</f>
        <v>-1.1061131135232072E-2</v>
      </c>
      <c r="U3625" s="21"/>
    </row>
    <row r="3626" spans="1:21" x14ac:dyDescent="0.25">
      <c r="A3626" s="2">
        <v>41040</v>
      </c>
      <c r="B3626" s="21">
        <v>30.690000534057617</v>
      </c>
      <c r="C3626" s="21">
        <v>31.540000915527344</v>
      </c>
      <c r="D3626" s="21">
        <v>30.690000534057617</v>
      </c>
      <c r="E3626" s="21">
        <v>31.159999847412109</v>
      </c>
      <c r="F3626" s="16">
        <f>(StockData[[#This Row],[Close]]-E3627)/E3627</f>
        <v>1.3662982414481255E-2</v>
      </c>
      <c r="G3626" s="21">
        <v>43459300</v>
      </c>
      <c r="H3626" s="21">
        <f>IF(ISNUMBER(E3626),MAX($E$2:E3626),"")</f>
        <v>542.07000732421875</v>
      </c>
      <c r="I3626" s="21">
        <f>IF(AND(ISNUMBER(E3626),ISNUMBER(H3626)),E3626/H3626-1,"")</f>
        <v>-0.94251665019943642</v>
      </c>
      <c r="L3626"/>
      <c r="M3626"/>
      <c r="N3626" s="2">
        <v>41040</v>
      </c>
      <c r="O3626" s="21">
        <v>135.16999816894531</v>
      </c>
      <c r="P3626" s="21">
        <v>136.8699951171875</v>
      </c>
      <c r="Q3626" s="21">
        <v>135.11000061035156</v>
      </c>
      <c r="R3626" s="21">
        <v>135.61000061035156</v>
      </c>
      <c r="S3626">
        <v>153032400</v>
      </c>
      <c r="T3626" s="16">
        <f>(SP500_Data[[#This Row],[Close]]-R3627)/R3627</f>
        <v>-3.0142894370749971E-3</v>
      </c>
      <c r="U3626" s="21"/>
    </row>
    <row r="3627" spans="1:21" x14ac:dyDescent="0.25">
      <c r="A3627" s="2">
        <v>41039</v>
      </c>
      <c r="B3627" s="21">
        <v>30.860000610351559</v>
      </c>
      <c r="C3627" s="21">
        <v>31.020000457763672</v>
      </c>
      <c r="D3627" s="21">
        <v>30.450000762939453</v>
      </c>
      <c r="E3627" s="21">
        <v>30.739999771118164</v>
      </c>
      <c r="F3627" s="16">
        <f>(StockData[[#This Row],[Close]]-E3628)/E3628</f>
        <v>-6.5020993546328453E-4</v>
      </c>
      <c r="G3627" s="21">
        <v>43839200</v>
      </c>
      <c r="H3627" s="21">
        <f>IF(ISNUMBER(E3627),MAX($E$2:E3627),"")</f>
        <v>542.07000732421875</v>
      </c>
      <c r="I3627" s="21">
        <f>IF(AND(ISNUMBER(E3627),ISNUMBER(H3627)),E3627/H3627-1,"")</f>
        <v>-0.94329145801137781</v>
      </c>
      <c r="L3627"/>
      <c r="M3627"/>
      <c r="N3627" s="2">
        <v>41039</v>
      </c>
      <c r="O3627" s="21">
        <v>136.67999267578125</v>
      </c>
      <c r="P3627" s="21">
        <v>136.85000610351563</v>
      </c>
      <c r="Q3627" s="21">
        <v>135.71000671386719</v>
      </c>
      <c r="R3627" s="21">
        <v>136.02000427246094</v>
      </c>
      <c r="S3627">
        <v>150600000</v>
      </c>
      <c r="T3627" s="16">
        <f>(SP500_Data[[#This Row],[Close]]-R3628)/R3628</f>
        <v>2.0627579782363857E-3</v>
      </c>
      <c r="U3627" s="21"/>
    </row>
    <row r="3628" spans="1:21" x14ac:dyDescent="0.25">
      <c r="A3628" s="2">
        <v>41038</v>
      </c>
      <c r="B3628" s="21">
        <v>30.190000534057617</v>
      </c>
      <c r="C3628" s="21">
        <v>30.829999923706055</v>
      </c>
      <c r="D3628" s="21">
        <v>30.100000381469727</v>
      </c>
      <c r="E3628" s="21">
        <v>30.760000228881836</v>
      </c>
      <c r="F3628" s="16">
        <f>(StockData[[#This Row],[Close]]-E3629)/E3629</f>
        <v>8.5245976682569152E-3</v>
      </c>
      <c r="G3628" s="21">
        <v>50309300</v>
      </c>
      <c r="H3628" s="21">
        <f>IF(ISNUMBER(E3628),MAX($E$2:E3628),"")</f>
        <v>542.07000732421875</v>
      </c>
      <c r="I3628" s="21">
        <f>IF(AND(ISNUMBER(E3628),ISNUMBER(H3628)),E3628/H3628-1,"")</f>
        <v>-0.94325456156351428</v>
      </c>
      <c r="L3628"/>
      <c r="M3628"/>
      <c r="N3628" s="2">
        <v>41038</v>
      </c>
      <c r="O3628" s="21">
        <v>135.10000610351563</v>
      </c>
      <c r="P3628" s="21">
        <v>136.61000061035156</v>
      </c>
      <c r="Q3628" s="21">
        <v>134.49000549316406</v>
      </c>
      <c r="R3628" s="21">
        <v>135.74000549316406</v>
      </c>
      <c r="S3628">
        <v>220752500</v>
      </c>
      <c r="T3628" s="16">
        <f>(SP500_Data[[#This Row],[Close]]-R3629)/R3629</f>
        <v>-5.9318750676756052E-3</v>
      </c>
      <c r="U3628" s="21"/>
    </row>
    <row r="3629" spans="1:21" x14ac:dyDescent="0.25">
      <c r="A3629" s="2">
        <v>41037</v>
      </c>
      <c r="B3629" s="21">
        <v>30.479999542236328</v>
      </c>
      <c r="C3629" s="21">
        <v>30.780000686645508</v>
      </c>
      <c r="D3629" s="21">
        <v>30.170000076293945</v>
      </c>
      <c r="E3629" s="21">
        <v>30.5</v>
      </c>
      <c r="F3629" s="16">
        <f>(StockData[[#This Row],[Close]]-E3630)/E3630</f>
        <v>-4.8939517258456073E-3</v>
      </c>
      <c r="G3629" s="21">
        <v>46328300</v>
      </c>
      <c r="H3629" s="21">
        <f>IF(ISNUMBER(E3629),MAX($E$2:E3629),"")</f>
        <v>542.07000732421875</v>
      </c>
      <c r="I3629" s="21">
        <f>IF(AND(ISNUMBER(E3629),ISNUMBER(H3629)),E3629/H3629-1,"")</f>
        <v>-0.94373420482982451</v>
      </c>
      <c r="L3629"/>
      <c r="M3629"/>
      <c r="N3629" s="2">
        <v>41037</v>
      </c>
      <c r="O3629" s="21">
        <v>136.27999877929688</v>
      </c>
      <c r="P3629" s="21">
        <v>136.77000427246094</v>
      </c>
      <c r="Q3629" s="21">
        <v>134.91999816894531</v>
      </c>
      <c r="R3629" s="21">
        <v>136.55000305175781</v>
      </c>
      <c r="S3629">
        <v>213377700</v>
      </c>
      <c r="T3629" s="16">
        <f>(SP500_Data[[#This Row],[Close]]-R3630)/R3630</f>
        <v>-4.0116923944010594E-3</v>
      </c>
      <c r="U3629" s="21"/>
    </row>
    <row r="3630" spans="1:21" x14ac:dyDescent="0.25">
      <c r="A3630" s="2">
        <v>41036</v>
      </c>
      <c r="B3630" s="21">
        <v>30.700000762939453</v>
      </c>
      <c r="C3630" s="21">
        <v>30.860000610351559</v>
      </c>
      <c r="D3630" s="21">
        <v>30.569999694824219</v>
      </c>
      <c r="E3630" s="21">
        <v>30.649999618530273</v>
      </c>
      <c r="F3630" s="16">
        <f>(StockData[[#This Row],[Close]]-E3631)/E3631</f>
        <v>-1.0652031264756863E-2</v>
      </c>
      <c r="G3630" s="21">
        <v>48641400</v>
      </c>
      <c r="H3630" s="21">
        <f>IF(ISNUMBER(E3630),MAX($E$2:E3630),"")</f>
        <v>542.07000732421875</v>
      </c>
      <c r="I3630" s="21">
        <f>IF(AND(ISNUMBER(E3630),ISNUMBER(H3630)),E3630/H3630-1,"")</f>
        <v>-0.94345748850812527</v>
      </c>
      <c r="L3630"/>
      <c r="M3630"/>
      <c r="N3630" s="2">
        <v>41036</v>
      </c>
      <c r="O3630" s="21">
        <v>136.50999450683594</v>
      </c>
      <c r="P3630" s="21">
        <v>137.55999755859375</v>
      </c>
      <c r="Q3630" s="21">
        <v>136.46000671386719</v>
      </c>
      <c r="R3630" s="21">
        <v>137.10000610351563</v>
      </c>
      <c r="S3630">
        <v>127765900</v>
      </c>
      <c r="T3630" s="16">
        <f>(SP500_Data[[#This Row],[Close]]-R3631)/R3631</f>
        <v>7.2997155850821173E-4</v>
      </c>
      <c r="U3630" s="21"/>
    </row>
    <row r="3631" spans="1:21" x14ac:dyDescent="0.25">
      <c r="A3631" s="2">
        <v>41033</v>
      </c>
      <c r="B3631" s="21">
        <v>31.450000762939453</v>
      </c>
      <c r="C3631" s="21">
        <v>31.569999694824219</v>
      </c>
      <c r="D3631" s="21">
        <v>30.920000076293945</v>
      </c>
      <c r="E3631" s="21">
        <v>30.979999542236328</v>
      </c>
      <c r="F3631" s="16">
        <f>(StockData[[#This Row],[Close]]-E3632)/E3632</f>
        <v>-2.4559215397492114E-2</v>
      </c>
      <c r="G3631" s="21">
        <v>57927200</v>
      </c>
      <c r="H3631" s="21">
        <f>IF(ISNUMBER(E3631),MAX($E$2:E3631),"")</f>
        <v>542.07000732421875</v>
      </c>
      <c r="I3631" s="21">
        <f>IF(AND(ISNUMBER(E3631),ISNUMBER(H3631)),E3631/H3631-1,"")</f>
        <v>-0.94284871119293123</v>
      </c>
      <c r="L3631"/>
      <c r="M3631"/>
      <c r="N3631" s="2">
        <v>41033</v>
      </c>
      <c r="O3631" s="21">
        <v>138.52000427246094</v>
      </c>
      <c r="P3631" s="21">
        <v>139.30000305175781</v>
      </c>
      <c r="Q3631" s="21">
        <v>136.91999816894531</v>
      </c>
      <c r="R3631" s="21">
        <v>137</v>
      </c>
      <c r="S3631">
        <v>193927300</v>
      </c>
      <c r="T3631" s="16">
        <f>(SP500_Data[[#This Row],[Close]]-R3632)/R3632</f>
        <v>-1.615798922800718E-2</v>
      </c>
      <c r="U3631" s="21"/>
    </row>
    <row r="3632" spans="1:21" x14ac:dyDescent="0.25">
      <c r="A3632" s="2">
        <v>41032</v>
      </c>
      <c r="B3632" s="21">
        <v>31.879999160766602</v>
      </c>
      <c r="C3632" s="21">
        <v>31.899999618530273</v>
      </c>
      <c r="D3632" s="21">
        <v>31.610000610351559</v>
      </c>
      <c r="E3632" s="21">
        <v>31.760000228881836</v>
      </c>
      <c r="F3632" s="16">
        <f>(StockData[[#This Row],[Close]]-E3633)/E3633</f>
        <v>-1.2578304760490389E-3</v>
      </c>
      <c r="G3632" s="21">
        <v>31501300</v>
      </c>
      <c r="H3632" s="21">
        <f>IF(ISNUMBER(E3632),MAX($E$2:E3632),"")</f>
        <v>542.07000732421875</v>
      </c>
      <c r="I3632" s="21">
        <f>IF(AND(ISNUMBER(E3632),ISNUMBER(H3632)),E3632/H3632-1,"")</f>
        <v>-0.94140978139400033</v>
      </c>
      <c r="L3632"/>
      <c r="M3632"/>
      <c r="N3632" s="2">
        <v>41032</v>
      </c>
      <c r="O3632" s="21">
        <v>140.33999633789063</v>
      </c>
      <c r="P3632" s="21">
        <v>140.44999694824219</v>
      </c>
      <c r="Q3632" s="21">
        <v>138.99000549316406</v>
      </c>
      <c r="R3632" s="21">
        <v>139.25</v>
      </c>
      <c r="S3632">
        <v>143759700</v>
      </c>
      <c r="T3632" s="16">
        <f>(SP500_Data[[#This Row],[Close]]-R3633)/R3633</f>
        <v>-7.6254793925888747E-3</v>
      </c>
      <c r="U3632" s="21"/>
    </row>
    <row r="3633" spans="1:21" x14ac:dyDescent="0.25">
      <c r="A3633" s="2">
        <v>41031</v>
      </c>
      <c r="B3633" s="21">
        <v>31.850000381469727</v>
      </c>
      <c r="C3633" s="21">
        <v>31.930000305175781</v>
      </c>
      <c r="D3633" s="21">
        <v>31.639999389648441</v>
      </c>
      <c r="E3633" s="21">
        <v>31.799999237060547</v>
      </c>
      <c r="F3633" s="16">
        <f>(StockData[[#This Row],[Close]]-E3634)/E3634</f>
        <v>-6.5604216021276501E-3</v>
      </c>
      <c r="G3633" s="21">
        <v>37385300</v>
      </c>
      <c r="H3633" s="21">
        <f>IF(ISNUMBER(E3633),MAX($E$2:E3633),"")</f>
        <v>542.07000732421875</v>
      </c>
      <c r="I3633" s="21">
        <f>IF(AND(ISNUMBER(E3633),ISNUMBER(H3633)),E3633/H3633-1,"")</f>
        <v>-0.94133599201691198</v>
      </c>
      <c r="L3633"/>
      <c r="M3633"/>
      <c r="N3633" s="2">
        <v>41031</v>
      </c>
      <c r="O3633" s="21">
        <v>139.91999816894531</v>
      </c>
      <c r="P3633" s="21">
        <v>140.46000671386719</v>
      </c>
      <c r="Q3633" s="21">
        <v>139.46000671386719</v>
      </c>
      <c r="R3633" s="21">
        <v>140.32000732421875</v>
      </c>
      <c r="S3633">
        <v>121081000</v>
      </c>
      <c r="T3633" s="16">
        <f>(SP500_Data[[#This Row],[Close]]-R3634)/R3634</f>
        <v>-2.9842131061001871E-3</v>
      </c>
      <c r="U3633" s="21"/>
    </row>
    <row r="3634" spans="1:21" x14ac:dyDescent="0.25">
      <c r="A3634" s="2">
        <v>41030</v>
      </c>
      <c r="B3634" s="21">
        <v>32.049999237060547</v>
      </c>
      <c r="C3634" s="21">
        <v>32.340000152587891</v>
      </c>
      <c r="D3634" s="21">
        <v>31.950000762939453</v>
      </c>
      <c r="E3634" s="21">
        <v>32.009998321533203</v>
      </c>
      <c r="F3634" s="16">
        <f>(StockData[[#This Row],[Close]]-E3635)/E3635</f>
        <v>-3.123715205333047E-4</v>
      </c>
      <c r="G3634" s="21">
        <v>43832300</v>
      </c>
      <c r="H3634" s="21">
        <f>IF(ISNUMBER(E3634),MAX($E$2:E3634),"")</f>
        <v>542.07000732421875</v>
      </c>
      <c r="I3634" s="21">
        <f>IF(AND(ISNUMBER(E3634),ISNUMBER(H3634)),E3634/H3634-1,"")</f>
        <v>-0.94094858987026075</v>
      </c>
      <c r="L3634"/>
      <c r="M3634"/>
      <c r="N3634" s="2">
        <v>41030</v>
      </c>
      <c r="O3634" s="21">
        <v>139.78999328613281</v>
      </c>
      <c r="P3634" s="21">
        <v>141.66000366210938</v>
      </c>
      <c r="Q3634" s="21">
        <v>139.6300048828125</v>
      </c>
      <c r="R3634" s="21">
        <v>140.74000549316406</v>
      </c>
      <c r="S3634">
        <v>138832200</v>
      </c>
      <c r="T3634" s="16">
        <f>(SP500_Data[[#This Row],[Close]]-R3635)/R3635</f>
        <v>6.2201358858105368E-3</v>
      </c>
      <c r="U3634" s="21"/>
    </row>
    <row r="3635" spans="1:21" x14ac:dyDescent="0.25">
      <c r="A3635" s="2">
        <v>41029</v>
      </c>
      <c r="B3635" s="21">
        <v>31.979999542236328</v>
      </c>
      <c r="C3635" s="21">
        <v>32.110000610351563</v>
      </c>
      <c r="D3635" s="21">
        <v>31.920000076293945</v>
      </c>
      <c r="E3635" s="21">
        <v>32.020000457763672</v>
      </c>
      <c r="F3635" s="16">
        <f>(StockData[[#This Row],[Close]]-E3636)/E3636</f>
        <v>1.2508103846128613E-3</v>
      </c>
      <c r="G3635" s="21">
        <v>35697200</v>
      </c>
      <c r="H3635" s="21">
        <f>IF(ISNUMBER(E3635),MAX($E$2:E3635),"")</f>
        <v>542.07000732421875</v>
      </c>
      <c r="I3635" s="21">
        <f>IF(AND(ISNUMBER(E3635),ISNUMBER(H3635)),E3635/H3635-1,"")</f>
        <v>-0.94093013812769</v>
      </c>
      <c r="L3635"/>
      <c r="M3635"/>
      <c r="N3635" s="2">
        <v>41029</v>
      </c>
      <c r="O3635" s="21">
        <v>140.11000061035156</v>
      </c>
      <c r="P3635" s="21">
        <v>140.21000671386719</v>
      </c>
      <c r="Q3635" s="21">
        <v>139.49000549316406</v>
      </c>
      <c r="R3635" s="21">
        <v>139.8699951171875</v>
      </c>
      <c r="S3635">
        <v>115092200</v>
      </c>
      <c r="T3635" s="16">
        <f>(SP500_Data[[#This Row],[Close]]-R3636)/R3636</f>
        <v>-3.7039979679583906E-3</v>
      </c>
      <c r="U3635" s="21"/>
    </row>
    <row r="3636" spans="1:21" x14ac:dyDescent="0.25">
      <c r="A3636" s="2">
        <v>41026</v>
      </c>
      <c r="B3636" s="21">
        <v>32.119998931884766</v>
      </c>
      <c r="C3636" s="21">
        <v>32.220001220703125</v>
      </c>
      <c r="D3636" s="21">
        <v>31.879999160766602</v>
      </c>
      <c r="E3636" s="21">
        <v>31.979999542236328</v>
      </c>
      <c r="F3636" s="16">
        <f>(StockData[[#This Row],[Close]]-E3637)/E3637</f>
        <v>-4.0486161832499271E-3</v>
      </c>
      <c r="G3636" s="21">
        <v>41419100</v>
      </c>
      <c r="H3636" s="21">
        <f>IF(ISNUMBER(E3636),MAX($E$2:E3636),"")</f>
        <v>542.07000732421875</v>
      </c>
      <c r="I3636" s="21">
        <f>IF(AND(ISNUMBER(E3636),ISNUMBER(H3636)),E3636/H3636-1,"")</f>
        <v>-0.94100393102341728</v>
      </c>
      <c r="L3636"/>
      <c r="M3636"/>
      <c r="N3636" s="2">
        <v>41026</v>
      </c>
      <c r="O3636" s="21">
        <v>140.58000183105469</v>
      </c>
      <c r="P3636" s="21">
        <v>140.78999328613281</v>
      </c>
      <c r="Q3636" s="21">
        <v>139.80000305175781</v>
      </c>
      <c r="R3636" s="21">
        <v>140.38999938964844</v>
      </c>
      <c r="S3636">
        <v>130725000</v>
      </c>
      <c r="T3636" s="16">
        <f>(SP500_Data[[#This Row],[Close]]-R3637)/R3637</f>
        <v>1.640951209544233E-3</v>
      </c>
      <c r="U3636" s="21"/>
    </row>
    <row r="3637" spans="1:21" x14ac:dyDescent="0.25">
      <c r="A3637" s="2">
        <v>41025</v>
      </c>
      <c r="B3637" s="21">
        <v>32.119998931884766</v>
      </c>
      <c r="C3637" s="21">
        <v>32.229999542236328</v>
      </c>
      <c r="D3637" s="21">
        <v>31.920000076293945</v>
      </c>
      <c r="E3637" s="21">
        <v>32.110000610351563</v>
      </c>
      <c r="F3637" s="16">
        <f>(StockData[[#This Row],[Close]]-E3638)/E3638</f>
        <v>-2.7950357284300493E-3</v>
      </c>
      <c r="G3637" s="21">
        <v>40308100</v>
      </c>
      <c r="H3637" s="21">
        <f>IF(ISNUMBER(E3637),MAX($E$2:E3637),"")</f>
        <v>542.07000732421875</v>
      </c>
      <c r="I3637" s="21">
        <f>IF(AND(ISNUMBER(E3637),ISNUMBER(H3637)),E3637/H3637-1,"")</f>
        <v>-0.94076410763094265</v>
      </c>
      <c r="L3637"/>
      <c r="M3637"/>
      <c r="N3637" s="2">
        <v>41025</v>
      </c>
      <c r="O3637" s="21">
        <v>138.88999938964844</v>
      </c>
      <c r="P3637" s="21">
        <v>140.32000732421875</v>
      </c>
      <c r="Q3637" s="21">
        <v>138.80999755859375</v>
      </c>
      <c r="R3637" s="21">
        <v>140.16000366210938</v>
      </c>
      <c r="S3637">
        <v>136291600</v>
      </c>
      <c r="T3637" s="16">
        <f>(SP500_Data[[#This Row],[Close]]-R3638)/R3638</f>
        <v>6.9689000911646584E-3</v>
      </c>
      <c r="U3637" s="21"/>
    </row>
    <row r="3638" spans="1:21" x14ac:dyDescent="0.25">
      <c r="A3638" s="2">
        <v>41024</v>
      </c>
      <c r="B3638" s="21">
        <v>31.920000076293945</v>
      </c>
      <c r="C3638" s="21">
        <v>32.319999694824219</v>
      </c>
      <c r="D3638" s="21">
        <v>31.870000839233398</v>
      </c>
      <c r="E3638" s="21">
        <v>32.200000762939453</v>
      </c>
      <c r="F3638" s="16">
        <f>(StockData[[#This Row],[Close]]-E3639)/E3639</f>
        <v>8.7719513150457725E-3</v>
      </c>
      <c r="G3638" s="21">
        <v>62495500</v>
      </c>
      <c r="H3638" s="21">
        <f>IF(ISNUMBER(E3638),MAX($E$2:E3638),"")</f>
        <v>542.07000732421875</v>
      </c>
      <c r="I3638" s="21">
        <f>IF(AND(ISNUMBER(E3638),ISNUMBER(H3638)),E3638/H3638-1,"")</f>
        <v>-0.9405980771341953</v>
      </c>
      <c r="L3638"/>
      <c r="M3638"/>
      <c r="N3638" s="2">
        <v>41024</v>
      </c>
      <c r="O3638" s="21">
        <v>138.64999389648438</v>
      </c>
      <c r="P3638" s="21">
        <v>139.25</v>
      </c>
      <c r="Q3638" s="21">
        <v>138.52999877929688</v>
      </c>
      <c r="R3638" s="21">
        <v>139.19000244140625</v>
      </c>
      <c r="S3638">
        <v>150252200</v>
      </c>
      <c r="T3638" s="16">
        <f>(SP500_Data[[#This Row],[Close]]-R3639)/R3639</f>
        <v>1.3691682442935395E-2</v>
      </c>
      <c r="U3638" s="21"/>
    </row>
    <row r="3639" spans="1:21" x14ac:dyDescent="0.25">
      <c r="A3639" s="2">
        <v>41023</v>
      </c>
      <c r="B3639" s="21">
        <v>32.209999084472656</v>
      </c>
      <c r="C3639" s="21">
        <v>32.520000457763672</v>
      </c>
      <c r="D3639" s="21">
        <v>31.829999923706055</v>
      </c>
      <c r="E3639" s="21">
        <v>31.920000076293945</v>
      </c>
      <c r="F3639" s="16">
        <f>(StockData[[#This Row],[Close]]-E3640)/E3640</f>
        <v>-6.2266146401482652E-3</v>
      </c>
      <c r="G3639" s="21">
        <v>40871100</v>
      </c>
      <c r="H3639" s="21">
        <f>IF(ISNUMBER(E3639),MAX($E$2:E3639),"")</f>
        <v>542.07000732421875</v>
      </c>
      <c r="I3639" s="21">
        <f>IF(AND(ISNUMBER(E3639),ISNUMBER(H3639)),E3639/H3639-1,"")</f>
        <v>-0.94111461684836917</v>
      </c>
      <c r="L3639"/>
      <c r="M3639"/>
      <c r="N3639" s="2">
        <v>41023</v>
      </c>
      <c r="O3639" s="21">
        <v>136.91000366210938</v>
      </c>
      <c r="P3639" s="21">
        <v>137.66000366210938</v>
      </c>
      <c r="Q3639" s="21">
        <v>136.80000305175781</v>
      </c>
      <c r="R3639" s="21">
        <v>137.30999755859375</v>
      </c>
      <c r="S3639">
        <v>137484200</v>
      </c>
      <c r="T3639" s="16">
        <f>(SP500_Data[[#This Row],[Close]]-R3640)/R3640</f>
        <v>3.8014788945358721E-3</v>
      </c>
      <c r="U3639" s="21"/>
    </row>
    <row r="3640" spans="1:21" x14ac:dyDescent="0.25">
      <c r="A3640" s="2">
        <v>41022</v>
      </c>
      <c r="B3640" s="21">
        <v>32.310001373291016</v>
      </c>
      <c r="C3640" s="21">
        <v>32.5</v>
      </c>
      <c r="D3640" s="21">
        <v>32.029998779296875</v>
      </c>
      <c r="E3640" s="21">
        <v>32.119998931884766</v>
      </c>
      <c r="F3640" s="16">
        <f>(StockData[[#This Row],[Close]]-E3641)/E3641</f>
        <v>-9.2535241827345991E-3</v>
      </c>
      <c r="G3640" s="21">
        <v>61398200</v>
      </c>
      <c r="H3640" s="21">
        <f>IF(ISNUMBER(E3640),MAX($E$2:E3640),"")</f>
        <v>542.07000732421875</v>
      </c>
      <c r="I3640" s="21">
        <f>IF(AND(ISNUMBER(E3640),ISNUMBER(H3640)),E3640/H3640-1,"")</f>
        <v>-0.94074566292564976</v>
      </c>
      <c r="L3640"/>
      <c r="M3640"/>
      <c r="N3640" s="2">
        <v>41022</v>
      </c>
      <c r="O3640" s="21">
        <v>136.53999328613281</v>
      </c>
      <c r="P3640" s="21">
        <v>136.91000366210938</v>
      </c>
      <c r="Q3640" s="21">
        <v>135.94000244140625</v>
      </c>
      <c r="R3640" s="21">
        <v>136.78999328613281</v>
      </c>
      <c r="S3640">
        <v>171844900</v>
      </c>
      <c r="T3640" s="16">
        <f>(SP500_Data[[#This Row],[Close]]-R3641)/R3641</f>
        <v>-8.4088705166452428E-3</v>
      </c>
      <c r="U3640" s="21"/>
    </row>
    <row r="3641" spans="1:21" x14ac:dyDescent="0.25">
      <c r="A3641" s="2">
        <v>41019</v>
      </c>
      <c r="B3641" s="21">
        <v>32.150001525878906</v>
      </c>
      <c r="C3641" s="21">
        <v>32.889999389648438</v>
      </c>
      <c r="D3641" s="21">
        <v>32.049999237060547</v>
      </c>
      <c r="E3641" s="21">
        <v>32.419998168945313</v>
      </c>
      <c r="F3641" s="16">
        <f>(StockData[[#This Row],[Close]]-E3642)/E3642</f>
        <v>4.5469136719007319E-2</v>
      </c>
      <c r="G3641" s="21">
        <v>106045000</v>
      </c>
      <c r="H3641" s="21">
        <f>IF(ISNUMBER(E3641),MAX($E$2:E3641),"")</f>
        <v>542.07000732421875</v>
      </c>
      <c r="I3641" s="21">
        <f>IF(AND(ISNUMBER(E3641),ISNUMBER(H3641)),E3641/H3641-1,"")</f>
        <v>-0.94019223028225118</v>
      </c>
      <c r="L3641"/>
      <c r="M3641"/>
      <c r="N3641" s="2">
        <v>41019</v>
      </c>
      <c r="O3641" s="21">
        <v>138.33000183105469</v>
      </c>
      <c r="P3641" s="21">
        <v>138.83000183105469</v>
      </c>
      <c r="Q3641" s="21">
        <v>137.8699951171875</v>
      </c>
      <c r="R3641" s="21">
        <v>137.94999694824219</v>
      </c>
      <c r="S3641">
        <v>143199600</v>
      </c>
      <c r="T3641" s="16">
        <f>(SP500_Data[[#This Row],[Close]]-R3642)/R3642</f>
        <v>1.6700241468229654E-3</v>
      </c>
      <c r="U3641" s="21"/>
    </row>
    <row r="3642" spans="1:21" x14ac:dyDescent="0.25">
      <c r="A3642" s="2">
        <v>41018</v>
      </c>
      <c r="B3642" s="21">
        <v>31.129999160766602</v>
      </c>
      <c r="C3642" s="21">
        <v>31.680000305175781</v>
      </c>
      <c r="D3642" s="21">
        <v>30.940000534057617</v>
      </c>
      <c r="E3642" s="21">
        <v>31.010000228881836</v>
      </c>
      <c r="F3642" s="16">
        <f>(StockData[[#This Row],[Close]]-E3643)/E3643</f>
        <v>-4.1746680576307087E-3</v>
      </c>
      <c r="G3642" s="21">
        <v>54781200</v>
      </c>
      <c r="H3642" s="21">
        <f>IF(ISNUMBER(E3642),MAX($E$2:E3642),"")</f>
        <v>542.07000732421875</v>
      </c>
      <c r="I3642" s="21">
        <f>IF(AND(ISNUMBER(E3642),ISNUMBER(H3642)),E3642/H3642-1,"")</f>
        <v>-0.94279336652113577</v>
      </c>
      <c r="L3642"/>
      <c r="M3642"/>
      <c r="N3642" s="2">
        <v>41018</v>
      </c>
      <c r="O3642" s="21">
        <v>138.6300048828125</v>
      </c>
      <c r="P3642" s="21">
        <v>139.14999389648438</v>
      </c>
      <c r="Q3642" s="21">
        <v>137.07000732421875</v>
      </c>
      <c r="R3642" s="21">
        <v>137.72000122070313</v>
      </c>
      <c r="S3642">
        <v>198666700</v>
      </c>
      <c r="T3642" s="16">
        <f>(SP500_Data[[#This Row],[Close]]-R3643)/R3643</f>
        <v>-6.4208887218053391E-3</v>
      </c>
      <c r="U3642" s="21"/>
    </row>
    <row r="3643" spans="1:21" x14ac:dyDescent="0.25">
      <c r="A3643" s="2">
        <v>41017</v>
      </c>
      <c r="B3643" s="21">
        <v>31.280000686645508</v>
      </c>
      <c r="C3643" s="21">
        <v>31.309999465942383</v>
      </c>
      <c r="D3643" s="21">
        <v>31.040000915527344</v>
      </c>
      <c r="E3643" s="21">
        <v>31.139999389648441</v>
      </c>
      <c r="F3643" s="16">
        <f>(StockData[[#This Row],[Close]]-E3644)/E3644</f>
        <v>-9.5420209705212207E-3</v>
      </c>
      <c r="G3643" s="21">
        <v>40552900</v>
      </c>
      <c r="H3643" s="21">
        <f>IF(ISNUMBER(E3643),MAX($E$2:E3643),"")</f>
        <v>542.07000732421875</v>
      </c>
      <c r="I3643" s="21">
        <f>IF(AND(ISNUMBER(E3643),ISNUMBER(H3643)),E3643/H3643-1,"")</f>
        <v>-0.94255354664730007</v>
      </c>
      <c r="L3643"/>
      <c r="M3643"/>
      <c r="N3643" s="2">
        <v>41017</v>
      </c>
      <c r="O3643" s="21">
        <v>138.46000671386719</v>
      </c>
      <c r="P3643" s="21">
        <v>139.08000183105469</v>
      </c>
      <c r="Q3643" s="21">
        <v>138.3800048828125</v>
      </c>
      <c r="R3643" s="21">
        <v>138.61000061035156</v>
      </c>
      <c r="S3643">
        <v>123884200</v>
      </c>
      <c r="T3643" s="16">
        <f>(SP500_Data[[#This Row],[Close]]-R3644)/R3644</f>
        <v>-3.3793587468747078E-3</v>
      </c>
      <c r="U3643" s="21"/>
    </row>
    <row r="3644" spans="1:21" x14ac:dyDescent="0.25">
      <c r="A3644" s="2">
        <v>41016</v>
      </c>
      <c r="B3644" s="21">
        <v>31.270000457763672</v>
      </c>
      <c r="C3644" s="21">
        <v>31.610000610351559</v>
      </c>
      <c r="D3644" s="21">
        <v>31.200000762939453</v>
      </c>
      <c r="E3644" s="21">
        <v>31.440000534057617</v>
      </c>
      <c r="F3644" s="16">
        <f>(StockData[[#This Row],[Close]]-E3645)/E3645</f>
        <v>1.1583031249526308E-2</v>
      </c>
      <c r="G3644" s="21">
        <v>34361500</v>
      </c>
      <c r="H3644" s="21">
        <f>IF(ISNUMBER(E3644),MAX($E$2:E3644),"")</f>
        <v>542.07000732421875</v>
      </c>
      <c r="I3644" s="21">
        <f>IF(AND(ISNUMBER(E3644),ISNUMBER(H3644)),E3644/H3644-1,"")</f>
        <v>-0.94200011048526255</v>
      </c>
      <c r="L3644"/>
      <c r="M3644"/>
      <c r="N3644" s="2">
        <v>41016</v>
      </c>
      <c r="O3644" s="21">
        <v>137.83999633789063</v>
      </c>
      <c r="P3644" s="21">
        <v>139.36000061035156</v>
      </c>
      <c r="Q3644" s="21">
        <v>137.69999694824219</v>
      </c>
      <c r="R3644" s="21">
        <v>139.08000183105469</v>
      </c>
      <c r="S3644">
        <v>147877600</v>
      </c>
      <c r="T3644" s="16">
        <f>(SP500_Data[[#This Row],[Close]]-R3645)/R3645</f>
        <v>1.481210313092976E-2</v>
      </c>
      <c r="U3644" s="21"/>
    </row>
    <row r="3645" spans="1:21" x14ac:dyDescent="0.25">
      <c r="A3645" s="2">
        <v>41015</v>
      </c>
      <c r="B3645" s="21">
        <v>30.989999771118164</v>
      </c>
      <c r="C3645" s="21">
        <v>31.190000534057617</v>
      </c>
      <c r="D3645" s="21">
        <v>30.770000457763672</v>
      </c>
      <c r="E3645" s="21">
        <v>31.079999923706055</v>
      </c>
      <c r="F3645" s="16">
        <f>(StockData[[#This Row],[Close]]-E3646)/E3646</f>
        <v>8.7634035197609299E-3</v>
      </c>
      <c r="G3645" s="21">
        <v>38124800</v>
      </c>
      <c r="H3645" s="21">
        <f>IF(ISNUMBER(E3645),MAX($E$2:E3645),"")</f>
        <v>542.07000732421875</v>
      </c>
      <c r="I3645" s="21">
        <f>IF(AND(ISNUMBER(E3645),ISNUMBER(H3645)),E3645/H3645-1,"")</f>
        <v>-0.94266423247225206</v>
      </c>
      <c r="L3645"/>
      <c r="M3645"/>
      <c r="N3645" s="2">
        <v>41015</v>
      </c>
      <c r="O3645" s="21">
        <v>137.83999633789063</v>
      </c>
      <c r="P3645" s="21">
        <v>138.03999328613281</v>
      </c>
      <c r="Q3645" s="21">
        <v>136.58000183105469</v>
      </c>
      <c r="R3645" s="21">
        <v>137.05000305175781</v>
      </c>
      <c r="S3645">
        <v>147825300</v>
      </c>
      <c r="T3645" s="16">
        <f>(SP500_Data[[#This Row],[Close]]-R3646)/R3646</f>
        <v>-6.5623697164328616E-4</v>
      </c>
      <c r="U3645" s="21"/>
    </row>
    <row r="3646" spans="1:21" x14ac:dyDescent="0.25">
      <c r="A3646" s="2">
        <v>41012</v>
      </c>
      <c r="B3646" s="21">
        <v>30.889999389648441</v>
      </c>
      <c r="C3646" s="21">
        <v>31.159999847412109</v>
      </c>
      <c r="D3646" s="21">
        <v>30.719999313354492</v>
      </c>
      <c r="E3646" s="21">
        <v>30.809999465942383</v>
      </c>
      <c r="F3646" s="16">
        <f>(StockData[[#This Row],[Close]]-E3647)/E3647</f>
        <v>-5.4874137768200128E-3</v>
      </c>
      <c r="G3646" s="21">
        <v>39749200</v>
      </c>
      <c r="H3646" s="21">
        <f>IF(ISNUMBER(E3646),MAX($E$2:E3646),"")</f>
        <v>542.07000732421875</v>
      </c>
      <c r="I3646" s="21">
        <f>IF(AND(ISNUMBER(E3646),ISNUMBER(H3646)),E3646/H3646-1,"")</f>
        <v>-0.94316232396249411</v>
      </c>
      <c r="L3646"/>
      <c r="M3646"/>
      <c r="N3646" s="2">
        <v>41012</v>
      </c>
      <c r="O3646" s="21">
        <v>138.47000122070313</v>
      </c>
      <c r="P3646" s="21">
        <v>138.82000732421875</v>
      </c>
      <c r="Q3646" s="21">
        <v>137.00999450683594</v>
      </c>
      <c r="R3646" s="21">
        <v>137.13999938964844</v>
      </c>
      <c r="S3646">
        <v>169246700</v>
      </c>
      <c r="T3646" s="16">
        <f>(SP500_Data[[#This Row],[Close]]-R3647)/R3647</f>
        <v>-1.1888421185255824E-2</v>
      </c>
      <c r="U3646" s="21"/>
    </row>
    <row r="3647" spans="1:21" x14ac:dyDescent="0.25">
      <c r="A3647" s="2">
        <v>41011</v>
      </c>
      <c r="B3647" s="21">
        <v>30.479999542236328</v>
      </c>
      <c r="C3647" s="21">
        <v>31.040000915527344</v>
      </c>
      <c r="D3647" s="21">
        <v>30.420000076293945</v>
      </c>
      <c r="E3647" s="21">
        <v>30.979999542236328</v>
      </c>
      <c r="F3647" s="16">
        <f>(StockData[[#This Row],[Close]]-E3648)/E3648</f>
        <v>2.0757797457928509E-2</v>
      </c>
      <c r="G3647" s="21">
        <v>38304000</v>
      </c>
      <c r="H3647" s="21">
        <f>IF(ISNUMBER(E3647),MAX($E$2:E3647),"")</f>
        <v>542.07000732421875</v>
      </c>
      <c r="I3647" s="21">
        <f>IF(AND(ISNUMBER(E3647),ISNUMBER(H3647)),E3647/H3647-1,"")</f>
        <v>-0.94284871119293123</v>
      </c>
      <c r="L3647"/>
      <c r="M3647"/>
      <c r="N3647" s="2">
        <v>41011</v>
      </c>
      <c r="O3647" s="21">
        <v>137.1300048828125</v>
      </c>
      <c r="P3647" s="21">
        <v>138.89999389648438</v>
      </c>
      <c r="Q3647" s="21">
        <v>137.02999877929688</v>
      </c>
      <c r="R3647" s="21">
        <v>138.78999328613281</v>
      </c>
      <c r="S3647">
        <v>154321500</v>
      </c>
      <c r="T3647" s="16">
        <f>(SP500_Data[[#This Row],[Close]]-R3648)/R3648</f>
        <v>1.3065644424327099E-2</v>
      </c>
      <c r="U3647" s="21"/>
    </row>
    <row r="3648" spans="1:21" x14ac:dyDescent="0.25">
      <c r="A3648" s="2">
        <v>41010</v>
      </c>
      <c r="B3648" s="21">
        <v>30.430000305175781</v>
      </c>
      <c r="C3648" s="21">
        <v>30.530000686645508</v>
      </c>
      <c r="D3648" s="21">
        <v>30.229999542236328</v>
      </c>
      <c r="E3648" s="21">
        <v>30.350000381469727</v>
      </c>
      <c r="F3648" s="16">
        <f>(StockData[[#This Row],[Close]]-E3649)/E3649</f>
        <v>-3.9382650012785561E-3</v>
      </c>
      <c r="G3648" s="21">
        <v>43014000</v>
      </c>
      <c r="H3648" s="21">
        <f>IF(ISNUMBER(E3648),MAX($E$2:E3648),"")</f>
        <v>542.07000732421875</v>
      </c>
      <c r="I3648" s="21">
        <f>IF(AND(ISNUMBER(E3648),ISNUMBER(H3648)),E3648/H3648-1,"")</f>
        <v>-0.94401092115152385</v>
      </c>
      <c r="L3648"/>
      <c r="M3648"/>
      <c r="N3648" s="2">
        <v>41010</v>
      </c>
      <c r="O3648" s="21">
        <v>137.28999328613281</v>
      </c>
      <c r="P3648" s="21">
        <v>137.53999328613281</v>
      </c>
      <c r="Q3648" s="21">
        <v>136.75</v>
      </c>
      <c r="R3648" s="21">
        <v>137</v>
      </c>
      <c r="S3648">
        <v>154133000</v>
      </c>
      <c r="T3648" s="16">
        <f>(SP500_Data[[#This Row],[Close]]-R3649)/R3649</f>
        <v>8.0942321774753311E-3</v>
      </c>
      <c r="U3648" s="21"/>
    </row>
    <row r="3649" spans="1:21" x14ac:dyDescent="0.25">
      <c r="A3649" s="2">
        <v>41009</v>
      </c>
      <c r="B3649" s="21">
        <v>31.059999465942383</v>
      </c>
      <c r="C3649" s="21">
        <v>31.190000534057617</v>
      </c>
      <c r="D3649" s="21">
        <v>30.299999237060547</v>
      </c>
      <c r="E3649" s="21">
        <v>30.469999313354492</v>
      </c>
      <c r="F3649" s="16">
        <f>(StockData[[#This Row],[Close]]-E3650)/E3650</f>
        <v>-2.0257268822755612E-2</v>
      </c>
      <c r="G3649" s="21">
        <v>54131300</v>
      </c>
      <c r="H3649" s="21">
        <f>IF(ISNUMBER(E3649),MAX($E$2:E3649),"")</f>
        <v>542.07000732421875</v>
      </c>
      <c r="I3649" s="21">
        <f>IF(AND(ISNUMBER(E3649),ISNUMBER(H3649)),E3649/H3649-1,"")</f>
        <v>-0.94378954950161997</v>
      </c>
      <c r="L3649"/>
      <c r="M3649"/>
      <c r="N3649" s="2">
        <v>41009</v>
      </c>
      <c r="O3649" s="21">
        <v>137.94999694824219</v>
      </c>
      <c r="P3649" s="21">
        <v>138.33999633789063</v>
      </c>
      <c r="Q3649" s="21">
        <v>135.75999450683594</v>
      </c>
      <c r="R3649" s="21">
        <v>135.89999389648438</v>
      </c>
      <c r="S3649">
        <v>235360300</v>
      </c>
      <c r="T3649" s="16">
        <f>(SP500_Data[[#This Row],[Close]]-R3650)/R3650</f>
        <v>-1.6784888610399246E-2</v>
      </c>
      <c r="U3649" s="21"/>
    </row>
    <row r="3650" spans="1:21" x14ac:dyDescent="0.25">
      <c r="A3650" s="2">
        <v>41008</v>
      </c>
      <c r="B3650" s="21">
        <v>31.219999313354492</v>
      </c>
      <c r="C3650" s="21">
        <v>31.399999618530273</v>
      </c>
      <c r="D3650" s="21">
        <v>30.969999313354492</v>
      </c>
      <c r="E3650" s="21">
        <v>31.100000381469727</v>
      </c>
      <c r="F3650" s="16">
        <f>(StockData[[#This Row],[Close]]-E3651)/E3651</f>
        <v>-1.3324875323423269E-2</v>
      </c>
      <c r="G3650" s="21">
        <v>31056400</v>
      </c>
      <c r="H3650" s="21">
        <f>IF(ISNUMBER(E3650),MAX($E$2:E3650),"")</f>
        <v>542.07000732421875</v>
      </c>
      <c r="I3650" s="21">
        <f>IF(AND(ISNUMBER(E3650),ISNUMBER(H3650)),E3650/H3650-1,"")</f>
        <v>-0.94262733602438842</v>
      </c>
      <c r="L3650"/>
      <c r="M3650"/>
      <c r="N3650" s="2">
        <v>41008</v>
      </c>
      <c r="O3650" s="21">
        <v>138.02999877929688</v>
      </c>
      <c r="P3650" s="21">
        <v>139.83999633789063</v>
      </c>
      <c r="Q3650" s="21">
        <v>137.83999633789063</v>
      </c>
      <c r="R3650" s="21">
        <v>138.22000122070313</v>
      </c>
      <c r="S3650">
        <v>127555900</v>
      </c>
      <c r="T3650" s="16">
        <f>(SP500_Data[[#This Row],[Close]]-R3651)/R3651</f>
        <v>-1.123107619167066E-2</v>
      </c>
      <c r="U3650" s="21"/>
    </row>
    <row r="3651" spans="1:21" x14ac:dyDescent="0.25">
      <c r="A3651" s="2">
        <v>41004</v>
      </c>
      <c r="B3651" s="21">
        <v>31.149999618530273</v>
      </c>
      <c r="C3651" s="21">
        <v>31.629999160766602</v>
      </c>
      <c r="D3651" s="21">
        <v>31.049999237060547</v>
      </c>
      <c r="E3651" s="21">
        <v>31.520000457763672</v>
      </c>
      <c r="F3651" s="16">
        <f>(StockData[[#This Row],[Close]]-E3652)/E3652</f>
        <v>9.9327581667647338E-3</v>
      </c>
      <c r="G3651" s="21">
        <v>50368600</v>
      </c>
      <c r="H3651" s="21">
        <f>IF(ISNUMBER(E3651),MAX($E$2:E3651),"")</f>
        <v>542.07000732421875</v>
      </c>
      <c r="I3651" s="21">
        <f>IF(AND(ISNUMBER(E3651),ISNUMBER(H3651)),E3651/H3651-1,"")</f>
        <v>-0.94185252821244703</v>
      </c>
      <c r="L3651"/>
      <c r="M3651"/>
      <c r="N3651" s="2">
        <v>41004</v>
      </c>
      <c r="O3651" s="21">
        <v>139.3800048828125</v>
      </c>
      <c r="P3651" s="21">
        <v>140.19999694824219</v>
      </c>
      <c r="Q3651" s="21">
        <v>139.25999450683594</v>
      </c>
      <c r="R3651" s="21">
        <v>139.78999328613281</v>
      </c>
      <c r="S3651">
        <v>137439400</v>
      </c>
      <c r="T3651" s="16">
        <f>(SP500_Data[[#This Row],[Close]]-R3652)/R3652</f>
        <v>-5.0055286653250951E-4</v>
      </c>
      <c r="U3651" s="21"/>
    </row>
    <row r="3652" spans="1:21" x14ac:dyDescent="0.25">
      <c r="A3652" s="2">
        <v>41003</v>
      </c>
      <c r="B3652" s="21">
        <v>31.659999847412109</v>
      </c>
      <c r="C3652" s="21">
        <v>31.690000534057617</v>
      </c>
      <c r="D3652" s="21">
        <v>31.049999237060547</v>
      </c>
      <c r="E3652" s="21">
        <v>31.209999084472656</v>
      </c>
      <c r="F3652" s="16">
        <f>(StockData[[#This Row],[Close]]-E3653)/E3653</f>
        <v>-2.2855398790822202E-2</v>
      </c>
      <c r="G3652" s="21">
        <v>49455900</v>
      </c>
      <c r="H3652" s="21">
        <f>IF(ISNUMBER(E3652),MAX($E$2:E3652),"")</f>
        <v>542.07000732421875</v>
      </c>
      <c r="I3652" s="21">
        <f>IF(AND(ISNUMBER(E3652),ISNUMBER(H3652)),E3652/H3652-1,"")</f>
        <v>-0.94242441259841636</v>
      </c>
      <c r="L3652"/>
      <c r="M3652"/>
      <c r="N3652" s="2">
        <v>41003</v>
      </c>
      <c r="O3652" s="21">
        <v>140.22000122070313</v>
      </c>
      <c r="P3652" s="21">
        <v>140.33999633789063</v>
      </c>
      <c r="Q3652" s="21">
        <v>139.33999633789063</v>
      </c>
      <c r="R3652" s="21">
        <v>139.86000061035156</v>
      </c>
      <c r="S3652">
        <v>146896000</v>
      </c>
      <c r="T3652" s="16">
        <f>(SP500_Data[[#This Row],[Close]]-R3653)/R3653</f>
        <v>-9.9107599527524098E-3</v>
      </c>
      <c r="U3652" s="21"/>
    </row>
    <row r="3653" spans="1:21" x14ac:dyDescent="0.25">
      <c r="A3653" s="2">
        <v>41002</v>
      </c>
      <c r="B3653" s="21">
        <v>32.159999847412109</v>
      </c>
      <c r="C3653" s="21">
        <v>32.189998626708984</v>
      </c>
      <c r="D3653" s="21">
        <v>31.659999847412109</v>
      </c>
      <c r="E3653" s="21">
        <v>31.940000534057617</v>
      </c>
      <c r="F3653" s="16">
        <f>(StockData[[#This Row],[Close]]-E3654)/E3654</f>
        <v>-1.0839280630104328E-2</v>
      </c>
      <c r="G3653" s="21">
        <v>42752100</v>
      </c>
      <c r="H3653" s="21">
        <f>IF(ISNUMBER(E3653),MAX($E$2:E3653),"")</f>
        <v>542.07000732421875</v>
      </c>
      <c r="I3653" s="21">
        <f>IF(AND(ISNUMBER(E3653),ISNUMBER(H3653)),E3653/H3653-1,"")</f>
        <v>-0.94107772040050552</v>
      </c>
      <c r="L3653"/>
      <c r="M3653"/>
      <c r="N3653" s="2">
        <v>41002</v>
      </c>
      <c r="O3653" s="21">
        <v>141.63999938964844</v>
      </c>
      <c r="P3653" s="21">
        <v>141.8800048828125</v>
      </c>
      <c r="Q3653" s="21">
        <v>140.42999267578125</v>
      </c>
      <c r="R3653" s="21">
        <v>141.25999450683594</v>
      </c>
      <c r="S3653">
        <v>155806700</v>
      </c>
      <c r="T3653" s="16">
        <f>(SP500_Data[[#This Row],[Close]]-R3654)/R3654</f>
        <v>-4.0891275100783959E-3</v>
      </c>
      <c r="U3653" s="21"/>
    </row>
    <row r="3654" spans="1:21" x14ac:dyDescent="0.25">
      <c r="A3654" s="2">
        <v>41001</v>
      </c>
      <c r="B3654" s="21">
        <v>32.220001220703125</v>
      </c>
      <c r="C3654" s="21">
        <v>32.459999084472656</v>
      </c>
      <c r="D3654" s="21">
        <v>31.950000762939453</v>
      </c>
      <c r="E3654" s="21">
        <v>32.290000915527344</v>
      </c>
      <c r="F3654" s="16">
        <f>(StockData[[#This Row],[Close]]-E3655)/E3655</f>
        <v>9.3002466073019647E-4</v>
      </c>
      <c r="G3654" s="21">
        <v>35853600</v>
      </c>
      <c r="H3654" s="21">
        <f>IF(ISNUMBER(E3654),MAX($E$2:E3654),"")</f>
        <v>542.07000732421875</v>
      </c>
      <c r="I3654" s="21">
        <f>IF(AND(ISNUMBER(E3654),ISNUMBER(H3654)),E3654/H3654-1,"")</f>
        <v>-0.94043204663744784</v>
      </c>
      <c r="L3654"/>
      <c r="M3654"/>
      <c r="N3654" s="2">
        <v>41001</v>
      </c>
      <c r="O3654" s="21">
        <v>140.63999938964844</v>
      </c>
      <c r="P3654" s="21">
        <v>142.21000671386719</v>
      </c>
      <c r="Q3654" s="21">
        <v>140.36000061035156</v>
      </c>
      <c r="R3654" s="21">
        <v>141.83999633789063</v>
      </c>
      <c r="S3654">
        <v>151741100</v>
      </c>
      <c r="T3654" s="16">
        <f>(SP500_Data[[#This Row],[Close]]-R3655)/R3655</f>
        <v>7.3148128482018668E-3</v>
      </c>
      <c r="U3654" s="21"/>
    </row>
    <row r="3655" spans="1:21" x14ac:dyDescent="0.25">
      <c r="A3655" s="2">
        <v>40998</v>
      </c>
      <c r="B3655" s="21">
        <v>32.400001525878906</v>
      </c>
      <c r="C3655" s="21">
        <v>32.409999847412109</v>
      </c>
      <c r="D3655" s="21">
        <v>32.040000915527344</v>
      </c>
      <c r="E3655" s="21">
        <v>32.259998321533203</v>
      </c>
      <c r="F3655" s="16">
        <f>(StockData[[#This Row],[Close]]-E3656)/E3656</f>
        <v>4.3586361863002243E-3</v>
      </c>
      <c r="G3655" s="21">
        <v>31749400</v>
      </c>
      <c r="H3655" s="21">
        <f>IF(ISNUMBER(E3655),MAX($E$2:E3655),"")</f>
        <v>542.07000732421875</v>
      </c>
      <c r="I3655" s="21">
        <f>IF(AND(ISNUMBER(E3655),ISNUMBER(H3655)),E3655/H3655-1,"")</f>
        <v>-0.94048739482788224</v>
      </c>
      <c r="L3655"/>
      <c r="M3655"/>
      <c r="N3655" s="2">
        <v>40998</v>
      </c>
      <c r="O3655" s="21">
        <v>140.91999816894531</v>
      </c>
      <c r="P3655" s="21">
        <v>141.05000305175781</v>
      </c>
      <c r="Q3655" s="21">
        <v>140.05000305175781</v>
      </c>
      <c r="R3655" s="21">
        <v>140.80999755859375</v>
      </c>
      <c r="S3655">
        <v>135486800</v>
      </c>
      <c r="T3655" s="16">
        <f>(SP500_Data[[#This Row],[Close]]-R3656)/R3656</f>
        <v>4.1360753670819936E-3</v>
      </c>
      <c r="U3655" s="21"/>
    </row>
    <row r="3656" spans="1:21" x14ac:dyDescent="0.25">
      <c r="A3656" s="2">
        <v>40997</v>
      </c>
      <c r="B3656" s="21">
        <v>32.060001373291016</v>
      </c>
      <c r="C3656" s="21">
        <v>32.189998626708984</v>
      </c>
      <c r="D3656" s="21">
        <v>31.809999465942383</v>
      </c>
      <c r="E3656" s="21">
        <v>32.119998931884766</v>
      </c>
      <c r="F3656" s="16">
        <f>(StockData[[#This Row],[Close]]-E3657)/E3657</f>
        <v>-2.174578993803931E-3</v>
      </c>
      <c r="G3656" s="21">
        <v>37038500</v>
      </c>
      <c r="H3656" s="21">
        <f>IF(ISNUMBER(E3656),MAX($E$2:E3656),"")</f>
        <v>542.07000732421875</v>
      </c>
      <c r="I3656" s="21">
        <f>IF(AND(ISNUMBER(E3656),ISNUMBER(H3656)),E3656/H3656-1,"")</f>
        <v>-0.94074566292564976</v>
      </c>
      <c r="L3656"/>
      <c r="M3656"/>
      <c r="N3656" s="2">
        <v>40997</v>
      </c>
      <c r="O3656" s="21">
        <v>139.63999938964844</v>
      </c>
      <c r="P3656" s="21">
        <v>140.49000549316406</v>
      </c>
      <c r="Q3656" s="21">
        <v>139.08999633789063</v>
      </c>
      <c r="R3656" s="21">
        <v>140.22999572753906</v>
      </c>
      <c r="S3656">
        <v>164963700</v>
      </c>
      <c r="T3656" s="16">
        <f>(SP500_Data[[#This Row],[Close]]-R3657)/R3657</f>
        <v>-1.7085889590544787E-3</v>
      </c>
      <c r="U3656" s="21"/>
    </row>
    <row r="3657" spans="1:21" x14ac:dyDescent="0.25">
      <c r="A3657" s="2">
        <v>40996</v>
      </c>
      <c r="B3657" s="21">
        <v>32.520000457763672</v>
      </c>
      <c r="C3657" s="21">
        <v>32.700000762939453</v>
      </c>
      <c r="D3657" s="21">
        <v>32.040000915527344</v>
      </c>
      <c r="E3657" s="21">
        <v>32.189998626708984</v>
      </c>
      <c r="F3657" s="16">
        <f>(StockData[[#This Row],[Close]]-E3658)/E3658</f>
        <v>-1.0147657638667235E-2</v>
      </c>
      <c r="G3657" s="21">
        <v>41344800</v>
      </c>
      <c r="H3657" s="21">
        <f>IF(ISNUMBER(E3657),MAX($E$2:E3657),"")</f>
        <v>542.07000732421875</v>
      </c>
      <c r="I3657" s="21">
        <f>IF(AND(ISNUMBER(E3657),ISNUMBER(H3657)),E3657/H3657-1,"")</f>
        <v>-0.94061652887676606</v>
      </c>
      <c r="L3657"/>
      <c r="M3657"/>
      <c r="N3657" s="2">
        <v>40996</v>
      </c>
      <c r="O3657" s="21">
        <v>141.10000610351563</v>
      </c>
      <c r="P3657" s="21">
        <v>141.32000732421875</v>
      </c>
      <c r="Q3657" s="21">
        <v>139.63999938964844</v>
      </c>
      <c r="R3657" s="21">
        <v>140.47000122070313</v>
      </c>
      <c r="S3657">
        <v>148562100</v>
      </c>
      <c r="T3657" s="16">
        <f>(SP500_Data[[#This Row],[Close]]-R3658)/R3658</f>
        <v>-4.9585390474006065E-3</v>
      </c>
      <c r="U3657" s="21"/>
    </row>
    <row r="3658" spans="1:21" x14ac:dyDescent="0.25">
      <c r="A3658" s="2">
        <v>40995</v>
      </c>
      <c r="B3658" s="21">
        <v>32.650001525878906</v>
      </c>
      <c r="C3658" s="21">
        <v>32.700000762939453</v>
      </c>
      <c r="D3658" s="21">
        <v>32.400001525878906</v>
      </c>
      <c r="E3658" s="21">
        <v>32.520000457763672</v>
      </c>
      <c r="F3658" s="16">
        <f>(StockData[[#This Row],[Close]]-E3659)/E3659</f>
        <v>-2.147888754110983E-3</v>
      </c>
      <c r="G3658" s="21">
        <v>36274900</v>
      </c>
      <c r="H3658" s="21">
        <f>IF(ISNUMBER(E3658),MAX($E$2:E3658),"")</f>
        <v>542.07000732421875</v>
      </c>
      <c r="I3658" s="21">
        <f>IF(AND(ISNUMBER(E3658),ISNUMBER(H3658)),E3658/H3658-1,"")</f>
        <v>-0.94000774804293297</v>
      </c>
      <c r="L3658"/>
      <c r="M3658"/>
      <c r="N3658" s="2">
        <v>40995</v>
      </c>
      <c r="O3658" s="21">
        <v>141.74000549316406</v>
      </c>
      <c r="P3658" s="21">
        <v>141.83000183105469</v>
      </c>
      <c r="Q3658" s="21">
        <v>141.08000183105469</v>
      </c>
      <c r="R3658" s="21">
        <v>141.16999816894531</v>
      </c>
      <c r="S3658">
        <v>119868500</v>
      </c>
      <c r="T3658" s="16">
        <f>(SP500_Data[[#This Row],[Close]]-R3659)/R3659</f>
        <v>-3.1071424299823512E-3</v>
      </c>
      <c r="U3658" s="21"/>
    </row>
    <row r="3659" spans="1:21" x14ac:dyDescent="0.25">
      <c r="A3659" s="2">
        <v>40994</v>
      </c>
      <c r="B3659" s="21">
        <v>32.189998626708984</v>
      </c>
      <c r="C3659" s="21">
        <v>32.610000610351563</v>
      </c>
      <c r="D3659" s="21">
        <v>32.150001525878906</v>
      </c>
      <c r="E3659" s="21">
        <v>32.590000152587891</v>
      </c>
      <c r="F3659" s="16">
        <f>(StockData[[#This Row],[Close]]-E3660)/E3660</f>
        <v>1.8119395859652977E-2</v>
      </c>
      <c r="G3659" s="21">
        <v>36758300</v>
      </c>
      <c r="H3659" s="21">
        <f>IF(ISNUMBER(E3659),MAX($E$2:E3659),"")</f>
        <v>542.07000732421875</v>
      </c>
      <c r="I3659" s="21">
        <f>IF(AND(ISNUMBER(E3659),ISNUMBER(H3659)),E3659/H3659-1,"")</f>
        <v>-0.93987861399404926</v>
      </c>
      <c r="L3659"/>
      <c r="M3659"/>
      <c r="N3659" s="2">
        <v>40994</v>
      </c>
      <c r="O3659" s="21">
        <v>140.64999389648438</v>
      </c>
      <c r="P3659" s="21">
        <v>141.61000061035156</v>
      </c>
      <c r="Q3659" s="21">
        <v>140.60000610351563</v>
      </c>
      <c r="R3659" s="21">
        <v>141.61000061035156</v>
      </c>
      <c r="S3659">
        <v>120164000</v>
      </c>
      <c r="T3659" s="16">
        <f>(SP500_Data[[#This Row],[Close]]-R3660)/R3660</f>
        <v>1.4035136409100335E-2</v>
      </c>
      <c r="U3659" s="21"/>
    </row>
    <row r="3660" spans="1:21" x14ac:dyDescent="0.25">
      <c r="A3660" s="2">
        <v>40991</v>
      </c>
      <c r="B3660" s="21">
        <v>32.099998474121094</v>
      </c>
      <c r="C3660" s="21">
        <v>32.110000610351563</v>
      </c>
      <c r="D3660" s="21">
        <v>31.719999313354492</v>
      </c>
      <c r="E3660" s="21">
        <v>32.009998321533203</v>
      </c>
      <c r="F3660" s="16">
        <f>(StockData[[#This Row],[Close]]-E3661)/E3661</f>
        <v>3.1244754791259766E-4</v>
      </c>
      <c r="G3660" s="21">
        <v>35912200</v>
      </c>
      <c r="H3660" s="21">
        <f>IF(ISNUMBER(E3660),MAX($E$2:E3660),"")</f>
        <v>542.07000732421875</v>
      </c>
      <c r="I3660" s="21">
        <f>IF(AND(ISNUMBER(E3660),ISNUMBER(H3660)),E3660/H3660-1,"")</f>
        <v>-0.94094858987026075</v>
      </c>
      <c r="L3660"/>
      <c r="M3660"/>
      <c r="N3660" s="2">
        <v>40991</v>
      </c>
      <c r="O3660" s="21">
        <v>139.32000732421875</v>
      </c>
      <c r="P3660" s="21">
        <v>139.80999755859375</v>
      </c>
      <c r="Q3660" s="21">
        <v>138.55000305175781</v>
      </c>
      <c r="R3660" s="21">
        <v>139.64999389648438</v>
      </c>
      <c r="S3660">
        <v>120521000</v>
      </c>
      <c r="T3660" s="16">
        <f>(SP500_Data[[#This Row],[Close]]-R3661)/R3661</f>
        <v>3.2327367680152095E-3</v>
      </c>
      <c r="U3660" s="21"/>
    </row>
    <row r="3661" spans="1:21" x14ac:dyDescent="0.25">
      <c r="A3661" s="2">
        <v>40990</v>
      </c>
      <c r="B3661" s="21">
        <v>31.809999465942383</v>
      </c>
      <c r="C3661" s="21">
        <v>32.090000152587891</v>
      </c>
      <c r="D3661" s="21">
        <v>31.790000915527344</v>
      </c>
      <c r="E3661" s="21">
        <v>32</v>
      </c>
      <c r="F3661" s="16">
        <f>(StockData[[#This Row],[Close]]-E3662)/E3662</f>
        <v>2.8204372616187777E-3</v>
      </c>
      <c r="G3661" s="21">
        <v>31749500</v>
      </c>
      <c r="H3661" s="21">
        <f>IF(ISNUMBER(E3661),MAX($E$2:E3661),"")</f>
        <v>542.07000732421875</v>
      </c>
      <c r="I3661" s="21">
        <f>IF(AND(ISNUMBER(E3661),ISNUMBER(H3661)),E3661/H3661-1,"")</f>
        <v>-0.94096703457555364</v>
      </c>
      <c r="L3661"/>
      <c r="M3661"/>
      <c r="N3661" s="2">
        <v>40990</v>
      </c>
      <c r="O3661" s="21">
        <v>139.17999267578125</v>
      </c>
      <c r="P3661" s="21">
        <v>139.55000305175781</v>
      </c>
      <c r="Q3661" s="21">
        <v>138.74000549316406</v>
      </c>
      <c r="R3661" s="21">
        <v>139.19999694824219</v>
      </c>
      <c r="S3661">
        <v>135216700</v>
      </c>
      <c r="T3661" s="16">
        <f>(SP500_Data[[#This Row],[Close]]-R3662)/R3662</f>
        <v>-7.2035497985972708E-3</v>
      </c>
      <c r="U3661" s="21"/>
    </row>
    <row r="3662" spans="1:21" x14ac:dyDescent="0.25">
      <c r="A3662" s="2">
        <v>40989</v>
      </c>
      <c r="B3662" s="21">
        <v>31.959999084472656</v>
      </c>
      <c r="C3662" s="21">
        <v>32.150001525878906</v>
      </c>
      <c r="D3662" s="21">
        <v>31.819999694824219</v>
      </c>
      <c r="E3662" s="21">
        <v>31.909999847412109</v>
      </c>
      <c r="F3662" s="16">
        <f>(StockData[[#This Row],[Close]]-E3663)/E3663</f>
        <v>-2.5007791271784183E-3</v>
      </c>
      <c r="G3662" s="21">
        <v>37928600</v>
      </c>
      <c r="H3662" s="21">
        <f>IF(ISNUMBER(E3662),MAX($E$2:E3662),"")</f>
        <v>542.07000732421875</v>
      </c>
      <c r="I3662" s="21">
        <f>IF(AND(ISNUMBER(E3662),ISNUMBER(H3662)),E3662/H3662-1,"")</f>
        <v>-0.94113306507230099</v>
      </c>
      <c r="L3662"/>
      <c r="M3662"/>
      <c r="N3662" s="2">
        <v>40989</v>
      </c>
      <c r="O3662" s="21">
        <v>140.52000427246094</v>
      </c>
      <c r="P3662" s="21">
        <v>140.64999389648438</v>
      </c>
      <c r="Q3662" s="21">
        <v>139.91999816894531</v>
      </c>
      <c r="R3662" s="21">
        <v>140.21000671386719</v>
      </c>
      <c r="S3662">
        <v>122388400</v>
      </c>
      <c r="T3662" s="16">
        <f>(SP500_Data[[#This Row],[Close]]-R3663)/R3663</f>
        <v>-1.6376796036800148E-3</v>
      </c>
      <c r="U3662" s="21"/>
    </row>
    <row r="3663" spans="1:21" x14ac:dyDescent="0.25">
      <c r="A3663" s="2">
        <v>40988</v>
      </c>
      <c r="B3663" s="21">
        <v>32.099998474121094</v>
      </c>
      <c r="C3663" s="21">
        <v>32.150001525878906</v>
      </c>
      <c r="D3663" s="21">
        <v>31.739999771118164</v>
      </c>
      <c r="E3663" s="21">
        <v>31.989999771118164</v>
      </c>
      <c r="F3663" s="16">
        <f>(StockData[[#This Row],[Close]]-E3664)/E3664</f>
        <v>-6.5217697778128447E-3</v>
      </c>
      <c r="G3663" s="21">
        <v>41566800</v>
      </c>
      <c r="H3663" s="21">
        <f>IF(ISNUMBER(E3663),MAX($E$2:E3663),"")</f>
        <v>542.07000732421875</v>
      </c>
      <c r="I3663" s="21">
        <f>IF(AND(ISNUMBER(E3663),ISNUMBER(H3663)),E3663/H3663-1,"")</f>
        <v>-0.94098548279948546</v>
      </c>
      <c r="L3663"/>
      <c r="M3663"/>
      <c r="N3663" s="2">
        <v>40988</v>
      </c>
      <c r="O3663" s="21">
        <v>140.05000305175781</v>
      </c>
      <c r="P3663" s="21">
        <v>140.61000061035156</v>
      </c>
      <c r="Q3663" s="21">
        <v>139.63999938964844</v>
      </c>
      <c r="R3663" s="21">
        <v>140.44000244140625</v>
      </c>
      <c r="S3663">
        <v>121729700</v>
      </c>
      <c r="T3663" s="16">
        <f>(SP500_Data[[#This Row],[Close]]-R3664)/R3664</f>
        <v>-2.9109239924920479E-3</v>
      </c>
      <c r="U3663" s="21"/>
    </row>
    <row r="3664" spans="1:21" x14ac:dyDescent="0.25">
      <c r="A3664" s="2">
        <v>40987</v>
      </c>
      <c r="B3664" s="21">
        <v>32.540000915527344</v>
      </c>
      <c r="C3664" s="21">
        <v>32.610000610351563</v>
      </c>
      <c r="D3664" s="21">
        <v>32.150001525878906</v>
      </c>
      <c r="E3664" s="21">
        <v>32.200000762939453</v>
      </c>
      <c r="F3664" s="16">
        <f>(StockData[[#This Row],[Close]]-E3665)/E3665</f>
        <v>-1.2269869015459354E-2</v>
      </c>
      <c r="G3664" s="21">
        <v>44789200</v>
      </c>
      <c r="H3664" s="21">
        <f>IF(ISNUMBER(E3664),MAX($E$2:E3664),"")</f>
        <v>542.07000732421875</v>
      </c>
      <c r="I3664" s="21">
        <f>IF(AND(ISNUMBER(E3664),ISNUMBER(H3664)),E3664/H3664-1,"")</f>
        <v>-0.9405980771341953</v>
      </c>
      <c r="L3664"/>
      <c r="M3664"/>
      <c r="N3664" s="2">
        <v>40987</v>
      </c>
      <c r="O3664" s="21">
        <v>140.21000671386719</v>
      </c>
      <c r="P3664" s="21">
        <v>141.27999877929688</v>
      </c>
      <c r="Q3664" s="21">
        <v>140.11000061035156</v>
      </c>
      <c r="R3664" s="21">
        <v>140.85000610351563</v>
      </c>
      <c r="S3664">
        <v>125291100</v>
      </c>
      <c r="T3664" s="16">
        <f>(SP500_Data[[#This Row],[Close]]-R3665)/R3665</f>
        <v>3.9201927283986724E-3</v>
      </c>
      <c r="U3664" s="21"/>
    </row>
    <row r="3665" spans="1:21" x14ac:dyDescent="0.25">
      <c r="A3665" s="2">
        <v>40984</v>
      </c>
      <c r="B3665" s="21">
        <v>32.909999847412109</v>
      </c>
      <c r="C3665" s="21">
        <v>32.950000762939453</v>
      </c>
      <c r="D3665" s="21">
        <v>32.5</v>
      </c>
      <c r="E3665" s="21">
        <v>32.599998474121094</v>
      </c>
      <c r="F3665" s="16">
        <f>(StockData[[#This Row],[Close]]-E3666)/E3666</f>
        <v>-7.6103504296034458E-3</v>
      </c>
      <c r="G3665" s="21">
        <v>65626400</v>
      </c>
      <c r="H3665" s="21">
        <f>IF(ISNUMBER(E3665),MAX($E$2:E3665),"")</f>
        <v>542.07000732421875</v>
      </c>
      <c r="I3665" s="21">
        <f>IF(AND(ISNUMBER(E3665),ISNUMBER(H3665)),E3665/H3665-1,"")</f>
        <v>-0.93986016928875638</v>
      </c>
      <c r="L3665"/>
      <c r="M3665"/>
      <c r="N3665" s="2">
        <v>40984</v>
      </c>
      <c r="O3665" s="21">
        <v>140.36000061035156</v>
      </c>
      <c r="P3665" s="21">
        <v>140.47999572753906</v>
      </c>
      <c r="Q3665" s="21">
        <v>140</v>
      </c>
      <c r="R3665" s="21">
        <v>140.30000305175781</v>
      </c>
      <c r="S3665">
        <v>152893500</v>
      </c>
      <c r="T3665" s="16">
        <f>(SP500_Data[[#This Row],[Close]]-R3666)/R3666</f>
        <v>-2.9846373315943462E-3</v>
      </c>
      <c r="U3665" s="21"/>
    </row>
    <row r="3666" spans="1:21" x14ac:dyDescent="0.25">
      <c r="A3666" s="2">
        <v>40983</v>
      </c>
      <c r="B3666" s="21">
        <v>32.790000915527344</v>
      </c>
      <c r="C3666" s="21">
        <v>32.939998626708984</v>
      </c>
      <c r="D3666" s="21">
        <v>32.580001831054688</v>
      </c>
      <c r="E3666" s="21">
        <v>32.849998474121094</v>
      </c>
      <c r="F3666" s="16">
        <f>(StockData[[#This Row],[Close]]-E3667)/E3667</f>
        <v>2.4411966811086578E-3</v>
      </c>
      <c r="G3666" s="21">
        <v>49068300</v>
      </c>
      <c r="H3666" s="21">
        <f>IF(ISNUMBER(E3666),MAX($E$2:E3666),"")</f>
        <v>542.07000732421875</v>
      </c>
      <c r="I3666" s="21">
        <f>IF(AND(ISNUMBER(E3666),ISNUMBER(H3666)),E3666/H3666-1,"")</f>
        <v>-0.93939897424637797</v>
      </c>
      <c r="L3666"/>
      <c r="M3666"/>
      <c r="N3666" s="2">
        <v>40983</v>
      </c>
      <c r="O3666" s="21">
        <v>140.1199951171875</v>
      </c>
      <c r="P3666" s="21">
        <v>140.77999877929688</v>
      </c>
      <c r="Q3666" s="21">
        <v>139.75999450683594</v>
      </c>
      <c r="R3666" s="21">
        <v>140.72000122070313</v>
      </c>
      <c r="S3666">
        <v>165118500</v>
      </c>
      <c r="T3666" s="16">
        <f>(SP500_Data[[#This Row],[Close]]-R3667)/R3667</f>
        <v>5.7894184646720493E-3</v>
      </c>
      <c r="U3666" s="21"/>
    </row>
    <row r="3667" spans="1:21" x14ac:dyDescent="0.25">
      <c r="A3667" s="2">
        <v>40982</v>
      </c>
      <c r="B3667" s="21">
        <v>32.529998779296875</v>
      </c>
      <c r="C3667" s="21">
        <v>32.880001068115234</v>
      </c>
      <c r="D3667" s="21">
        <v>32.490001678466797</v>
      </c>
      <c r="E3667" s="21">
        <v>32.770000457763672</v>
      </c>
      <c r="F3667" s="16">
        <f>(StockData[[#This Row],[Close]]-E3668)/E3668</f>
        <v>3.0609823820993425E-3</v>
      </c>
      <c r="G3667" s="21">
        <v>41986900</v>
      </c>
      <c r="H3667" s="21">
        <f>IF(ISNUMBER(E3667),MAX($E$2:E3667),"")</f>
        <v>542.07000732421875</v>
      </c>
      <c r="I3667" s="21">
        <f>IF(AND(ISNUMBER(E3667),ISNUMBER(H3667)),E3667/H3667-1,"")</f>
        <v>-0.93954655300055456</v>
      </c>
      <c r="L3667"/>
      <c r="M3667"/>
      <c r="N3667" s="2">
        <v>40982</v>
      </c>
      <c r="O3667" s="21">
        <v>140.10000610351563</v>
      </c>
      <c r="P3667" s="21">
        <v>140.44999694824219</v>
      </c>
      <c r="Q3667" s="21">
        <v>139.47999572753906</v>
      </c>
      <c r="R3667" s="21">
        <v>139.91000366210938</v>
      </c>
      <c r="S3667">
        <v>145163600</v>
      </c>
      <c r="T3667" s="16">
        <f>(SP500_Data[[#This Row],[Close]]-R3668)/R3668</f>
        <v>-1.0709260252673176E-3</v>
      </c>
      <c r="U3667" s="21"/>
    </row>
    <row r="3668" spans="1:21" x14ac:dyDescent="0.25">
      <c r="A3668" s="2">
        <v>40981</v>
      </c>
      <c r="B3668" s="21">
        <v>32.240001678466797</v>
      </c>
      <c r="C3668" s="21">
        <v>32.689998626708984</v>
      </c>
      <c r="D3668" s="21">
        <v>32.150001525878906</v>
      </c>
      <c r="E3668" s="21">
        <v>32.669998168945313</v>
      </c>
      <c r="F3668" s="16">
        <f>(StockData[[#This Row],[Close]]-E3669)/E3669</f>
        <v>1.9662835062924645E-2</v>
      </c>
      <c r="G3668" s="21">
        <v>48951700</v>
      </c>
      <c r="H3668" s="21">
        <f>IF(ISNUMBER(E3668),MAX($E$2:E3668),"")</f>
        <v>542.07000732421875</v>
      </c>
      <c r="I3668" s="21">
        <f>IF(AND(ISNUMBER(E3668),ISNUMBER(H3668)),E3668/H3668-1,"")</f>
        <v>-0.93973103523987267</v>
      </c>
      <c r="L3668"/>
      <c r="M3668"/>
      <c r="N3668" s="2">
        <v>40981</v>
      </c>
      <c r="O3668" s="21">
        <v>138.32000732421875</v>
      </c>
      <c r="P3668" s="21">
        <v>140.1300048828125</v>
      </c>
      <c r="Q3668" s="21">
        <v>138.08999633789063</v>
      </c>
      <c r="R3668" s="21">
        <v>140.05999755859375</v>
      </c>
      <c r="S3668">
        <v>184090500</v>
      </c>
      <c r="T3668" s="16">
        <f>(SP500_Data[[#This Row],[Close]]-R3669)/R3669</f>
        <v>1.8025844559767083E-2</v>
      </c>
      <c r="U3668" s="21"/>
    </row>
    <row r="3669" spans="1:21" x14ac:dyDescent="0.25">
      <c r="A3669" s="2">
        <v>40980</v>
      </c>
      <c r="B3669" s="21">
        <v>31.969999313354492</v>
      </c>
      <c r="C3669" s="21">
        <v>32.200000762939453</v>
      </c>
      <c r="D3669" s="21">
        <v>31.819999694824219</v>
      </c>
      <c r="E3669" s="21">
        <v>32.040000915527344</v>
      </c>
      <c r="F3669" s="16">
        <f>(StockData[[#This Row],[Close]]-E3670)/E3670</f>
        <v>1.563024219034934E-3</v>
      </c>
      <c r="G3669" s="21">
        <v>34073600</v>
      </c>
      <c r="H3669" s="21">
        <f>IF(ISNUMBER(E3669),MAX($E$2:E3669),"")</f>
        <v>542.07000732421875</v>
      </c>
      <c r="I3669" s="21">
        <f>IF(AND(ISNUMBER(E3669),ISNUMBER(H3669)),E3669/H3669-1,"")</f>
        <v>-0.94089324167982635</v>
      </c>
      <c r="L3669"/>
      <c r="M3669"/>
      <c r="N3669" s="2">
        <v>40980</v>
      </c>
      <c r="O3669" s="21">
        <v>137.55000305175781</v>
      </c>
      <c r="P3669" s="21">
        <v>137.75999450683594</v>
      </c>
      <c r="Q3669" s="21">
        <v>137.08999633789063</v>
      </c>
      <c r="R3669" s="21">
        <v>137.58000183105469</v>
      </c>
      <c r="S3669">
        <v>104003500</v>
      </c>
      <c r="T3669" s="16">
        <f>(SP500_Data[[#This Row],[Close]]-R3670)/R3670</f>
        <v>7.2650332949266333E-5</v>
      </c>
      <c r="U3669" s="21"/>
    </row>
    <row r="3670" spans="1:21" x14ac:dyDescent="0.25">
      <c r="A3670" s="2">
        <v>40977</v>
      </c>
      <c r="B3670" s="21">
        <v>32.099998474121094</v>
      </c>
      <c r="C3670" s="21">
        <v>32.159999847412109</v>
      </c>
      <c r="D3670" s="21">
        <v>31.920000076293945</v>
      </c>
      <c r="E3670" s="21">
        <v>31.989999771118164</v>
      </c>
      <c r="F3670" s="16">
        <f>(StockData[[#This Row],[Close]]-E3671)/E3671</f>
        <v>-6.2475949589744248E-4</v>
      </c>
      <c r="G3670" s="21">
        <v>34628400</v>
      </c>
      <c r="H3670" s="21">
        <f>IF(ISNUMBER(E3670),MAX($E$2:E3670),"")</f>
        <v>542.07000732421875</v>
      </c>
      <c r="I3670" s="21">
        <f>IF(AND(ISNUMBER(E3670),ISNUMBER(H3670)),E3670/H3670-1,"")</f>
        <v>-0.94098548279948546</v>
      </c>
      <c r="L3670"/>
      <c r="M3670"/>
      <c r="N3670" s="2">
        <v>40977</v>
      </c>
      <c r="O3670" s="21">
        <v>137.30000305175781</v>
      </c>
      <c r="P3670" s="21">
        <v>137.92999267578125</v>
      </c>
      <c r="Q3670" s="21">
        <v>137.1300048828125</v>
      </c>
      <c r="R3670" s="21">
        <v>137.57000732421875</v>
      </c>
      <c r="S3670">
        <v>122836800</v>
      </c>
      <c r="T3670" s="16">
        <f>(SP500_Data[[#This Row],[Close]]-R3671)/R3671</f>
        <v>3.8675865736456515E-3</v>
      </c>
      <c r="U3670" s="21"/>
    </row>
    <row r="3671" spans="1:21" x14ac:dyDescent="0.25">
      <c r="A3671" s="2">
        <v>40976</v>
      </c>
      <c r="B3671" s="21">
        <v>32.040000915527344</v>
      </c>
      <c r="C3671" s="21">
        <v>32.209999084472656</v>
      </c>
      <c r="D3671" s="21">
        <v>31.899999618530273</v>
      </c>
      <c r="E3671" s="21">
        <v>32.009998321533203</v>
      </c>
      <c r="F3671" s="16">
        <f>(StockData[[#This Row],[Close]]-E3672)/E3672</f>
        <v>5.3391384463135879E-3</v>
      </c>
      <c r="G3671" s="21">
        <v>36747400</v>
      </c>
      <c r="H3671" s="21">
        <f>IF(ISNUMBER(E3671),MAX($E$2:E3671),"")</f>
        <v>542.07000732421875</v>
      </c>
      <c r="I3671" s="21">
        <f>IF(AND(ISNUMBER(E3671),ISNUMBER(H3671)),E3671/H3671-1,"")</f>
        <v>-0.94094858987026075</v>
      </c>
      <c r="L3671"/>
      <c r="M3671"/>
      <c r="N3671" s="2">
        <v>40976</v>
      </c>
      <c r="O3671" s="21">
        <v>136.52000427246094</v>
      </c>
      <c r="P3671" s="21">
        <v>137.32000732421875</v>
      </c>
      <c r="Q3671" s="21">
        <v>136.24000549316406</v>
      </c>
      <c r="R3671" s="21">
        <v>137.03999328613281</v>
      </c>
      <c r="S3671">
        <v>116968900</v>
      </c>
      <c r="T3671" s="16">
        <f>(SP500_Data[[#This Row],[Close]]-R3672)/R3672</f>
        <v>9.9490811440549314E-3</v>
      </c>
      <c r="U3671" s="21"/>
    </row>
    <row r="3672" spans="1:21" x14ac:dyDescent="0.25">
      <c r="A3672" s="2">
        <v>40975</v>
      </c>
      <c r="B3672" s="21">
        <v>31.670000076293945</v>
      </c>
      <c r="C3672" s="21">
        <v>31.920000076293945</v>
      </c>
      <c r="D3672" s="21">
        <v>31.530000686645508</v>
      </c>
      <c r="E3672" s="21">
        <v>31.840000152587891</v>
      </c>
      <c r="F3672" s="16">
        <f>(StockData[[#This Row],[Close]]-E3673)/E3673</f>
        <v>8.8720117675435139E-3</v>
      </c>
      <c r="G3672" s="21">
        <v>34340400</v>
      </c>
      <c r="H3672" s="21">
        <f>IF(ISNUMBER(E3672),MAX($E$2:E3672),"")</f>
        <v>542.07000732421875</v>
      </c>
      <c r="I3672" s="21">
        <f>IF(AND(ISNUMBER(E3672),ISNUMBER(H3672)),E3672/H3672-1,"")</f>
        <v>-0.9412621991211847</v>
      </c>
      <c r="L3672"/>
      <c r="M3672"/>
      <c r="N3672" s="2">
        <v>40975</v>
      </c>
      <c r="O3672" s="21">
        <v>135.05999755859375</v>
      </c>
      <c r="P3672" s="21">
        <v>135.91000366210938</v>
      </c>
      <c r="Q3672" s="21">
        <v>134.92999267578125</v>
      </c>
      <c r="R3672" s="21">
        <v>135.69000244140625</v>
      </c>
      <c r="S3672">
        <v>143692200</v>
      </c>
      <c r="T3672" s="16">
        <f>(SP500_Data[[#This Row],[Close]]-R3673)/R3673</f>
        <v>6.9758993796382191E-3</v>
      </c>
      <c r="U3672" s="21"/>
    </row>
    <row r="3673" spans="1:21" x14ac:dyDescent="0.25">
      <c r="A3673" s="2">
        <v>40974</v>
      </c>
      <c r="B3673" s="21">
        <v>31.540000915527344</v>
      </c>
      <c r="C3673" s="21">
        <v>31.979999542236328</v>
      </c>
      <c r="D3673" s="21">
        <v>31.489999771118164</v>
      </c>
      <c r="E3673" s="21">
        <v>31.559999465942383</v>
      </c>
      <c r="F3673" s="16">
        <f>(StockData[[#This Row],[Close]]-E3674)/E3674</f>
        <v>-7.5471627948488149E-3</v>
      </c>
      <c r="G3673" s="21">
        <v>51932900</v>
      </c>
      <c r="H3673" s="21">
        <f>IF(ISNUMBER(E3673),MAX($E$2:E3673),"")</f>
        <v>542.07000732421875</v>
      </c>
      <c r="I3673" s="21">
        <f>IF(AND(ISNUMBER(E3673),ISNUMBER(H3673)),E3673/H3673-1,"")</f>
        <v>-0.94177873883535868</v>
      </c>
      <c r="L3673"/>
      <c r="M3673"/>
      <c r="N3673" s="2">
        <v>40974</v>
      </c>
      <c r="O3673" s="21">
        <v>135.35000610351563</v>
      </c>
      <c r="P3673" s="21">
        <v>135.42999267578125</v>
      </c>
      <c r="Q3673" s="21">
        <v>134.36000061035156</v>
      </c>
      <c r="R3673" s="21">
        <v>134.75</v>
      </c>
      <c r="S3673">
        <v>202129900</v>
      </c>
      <c r="T3673" s="16">
        <f>(SP500_Data[[#This Row],[Close]]-R3674)/R3674</f>
        <v>-1.4625228519195612E-2</v>
      </c>
      <c r="U3673" s="21"/>
    </row>
    <row r="3674" spans="1:21" x14ac:dyDescent="0.25">
      <c r="A3674" s="2">
        <v>40973</v>
      </c>
      <c r="B3674" s="21">
        <v>32.009998321533203</v>
      </c>
      <c r="C3674" s="21">
        <v>32.049999237060547</v>
      </c>
      <c r="D3674" s="21">
        <v>31.620000839233398</v>
      </c>
      <c r="E3674" s="21">
        <v>31.799999237060547</v>
      </c>
      <c r="F3674" s="16">
        <f>(StockData[[#This Row],[Close]]-E3675)/E3675</f>
        <v>-8.7282599130991088E-3</v>
      </c>
      <c r="G3674" s="21">
        <v>45240000</v>
      </c>
      <c r="H3674" s="21">
        <f>IF(ISNUMBER(E3674),MAX($E$2:E3674),"")</f>
        <v>542.07000732421875</v>
      </c>
      <c r="I3674" s="21">
        <f>IF(AND(ISNUMBER(E3674),ISNUMBER(H3674)),E3674/H3674-1,"")</f>
        <v>-0.94133599201691198</v>
      </c>
      <c r="L3674"/>
      <c r="M3674"/>
      <c r="N3674" s="2">
        <v>40973</v>
      </c>
      <c r="O3674" s="21">
        <v>137.10000610351563</v>
      </c>
      <c r="P3674" s="21">
        <v>137.19999694824219</v>
      </c>
      <c r="Q3674" s="21">
        <v>136.27999877929688</v>
      </c>
      <c r="R3674" s="21">
        <v>136.75</v>
      </c>
      <c r="S3674">
        <v>140765000</v>
      </c>
      <c r="T3674" s="16">
        <f>(SP500_Data[[#This Row],[Close]]-R3675)/R3675</f>
        <v>-4.0783451208990405E-3</v>
      </c>
      <c r="U3674" s="21"/>
    </row>
    <row r="3675" spans="1:21" x14ac:dyDescent="0.25">
      <c r="A3675" s="2">
        <v>40970</v>
      </c>
      <c r="B3675" s="21">
        <v>32.310001373291016</v>
      </c>
      <c r="C3675" s="21">
        <v>32.439998626708984</v>
      </c>
      <c r="D3675" s="21">
        <v>32</v>
      </c>
      <c r="E3675" s="21">
        <v>32.080001831054688</v>
      </c>
      <c r="F3675" s="16">
        <f>(StockData[[#This Row],[Close]]-E3676)/E3676</f>
        <v>-6.503532936466213E-3</v>
      </c>
      <c r="G3675" s="21">
        <v>47314200</v>
      </c>
      <c r="H3675" s="21">
        <f>IF(ISNUMBER(E3675),MAX($E$2:E3675),"")</f>
        <v>542.07000732421875</v>
      </c>
      <c r="I3675" s="21">
        <f>IF(AND(ISNUMBER(E3675),ISNUMBER(H3675)),E3675/H3675-1,"")</f>
        <v>-0.94081944878409918</v>
      </c>
      <c r="L3675"/>
      <c r="M3675"/>
      <c r="N3675" s="2">
        <v>40970</v>
      </c>
      <c r="O3675" s="21">
        <v>137.63999938964844</v>
      </c>
      <c r="P3675" s="21">
        <v>137.82000732421875</v>
      </c>
      <c r="Q3675" s="21">
        <v>137</v>
      </c>
      <c r="R3675" s="21">
        <v>137.30999755859375</v>
      </c>
      <c r="S3675">
        <v>120638300</v>
      </c>
      <c r="T3675" s="16">
        <f>(SP500_Data[[#This Row],[Close]]-R3676)/R3676</f>
        <v>-3.0494313655259485E-3</v>
      </c>
      <c r="U3675" s="21"/>
    </row>
    <row r="3676" spans="1:21" x14ac:dyDescent="0.25">
      <c r="A3676" s="2">
        <v>40969</v>
      </c>
      <c r="B3676" s="21">
        <v>31.930000305175781</v>
      </c>
      <c r="C3676" s="21">
        <v>32.389999389648438</v>
      </c>
      <c r="D3676" s="21">
        <v>31.850000381469727</v>
      </c>
      <c r="E3676" s="21">
        <v>32.290000915527344</v>
      </c>
      <c r="F3676" s="16">
        <f>(StockData[[#This Row],[Close]]-E3677)/E3677</f>
        <v>1.7328328556248246E-2</v>
      </c>
      <c r="G3676" s="21">
        <v>77344100</v>
      </c>
      <c r="H3676" s="21">
        <f>IF(ISNUMBER(E3676),MAX($E$2:E3676),"")</f>
        <v>542.07000732421875</v>
      </c>
      <c r="I3676" s="21">
        <f>IF(AND(ISNUMBER(E3676),ISNUMBER(H3676)),E3676/H3676-1,"")</f>
        <v>-0.94043204663744784</v>
      </c>
      <c r="L3676"/>
      <c r="M3676"/>
      <c r="N3676" s="2">
        <v>40969</v>
      </c>
      <c r="O3676" s="21">
        <v>137.30999755859375</v>
      </c>
      <c r="P3676" s="21">
        <v>137.99000549316406</v>
      </c>
      <c r="Q3676" s="21">
        <v>136.92999267578125</v>
      </c>
      <c r="R3676" s="21">
        <v>137.72999572753906</v>
      </c>
      <c r="S3676">
        <v>145023500</v>
      </c>
      <c r="T3676" s="16">
        <f>(SP500_Data[[#This Row],[Close]]-R3677)/R3677</f>
        <v>5.1816627714178455E-3</v>
      </c>
      <c r="U3676" s="21"/>
    </row>
    <row r="3677" spans="1:21" x14ac:dyDescent="0.25">
      <c r="A3677" s="2">
        <v>40968</v>
      </c>
      <c r="B3677" s="21">
        <v>31.889999389648441</v>
      </c>
      <c r="C3677" s="21">
        <v>32</v>
      </c>
      <c r="D3677" s="21">
        <v>31.610000610351559</v>
      </c>
      <c r="E3677" s="21">
        <v>31.739999771118164</v>
      </c>
      <c r="F3677" s="16">
        <f>(StockData[[#This Row],[Close]]-E3678)/E3678</f>
        <v>-4.0791046341987301E-3</v>
      </c>
      <c r="G3677" s="21">
        <v>59323600</v>
      </c>
      <c r="H3677" s="21">
        <f>IF(ISNUMBER(E3677),MAX($E$2:E3677),"")</f>
        <v>542.07000732421875</v>
      </c>
      <c r="I3677" s="21">
        <f>IF(AND(ISNUMBER(E3677),ISNUMBER(H3677)),E3677/H3677-1,"")</f>
        <v>-0.94144667784186398</v>
      </c>
      <c r="L3677"/>
      <c r="M3677"/>
      <c r="N3677" s="2">
        <v>40968</v>
      </c>
      <c r="O3677" s="21">
        <v>137.75999450683594</v>
      </c>
      <c r="P3677" s="21">
        <v>138.19000244140625</v>
      </c>
      <c r="Q3677" s="21">
        <v>136.53999328613281</v>
      </c>
      <c r="R3677" s="21">
        <v>137.02000427246094</v>
      </c>
      <c r="S3677">
        <v>185934700</v>
      </c>
      <c r="T3677" s="16">
        <f>(SP500_Data[[#This Row],[Close]]-R3678)/R3678</f>
        <v>-3.9255110185851963E-3</v>
      </c>
      <c r="U3677" s="21"/>
    </row>
    <row r="3678" spans="1:21" x14ac:dyDescent="0.25">
      <c r="A3678" s="2">
        <v>40967</v>
      </c>
      <c r="B3678" s="21">
        <v>31.409999847412109</v>
      </c>
      <c r="C3678" s="21">
        <v>31.930000305175781</v>
      </c>
      <c r="D3678" s="21">
        <v>31.379999160766602</v>
      </c>
      <c r="E3678" s="21">
        <v>31.870000839233398</v>
      </c>
      <c r="F3678" s="16">
        <f>(StockData[[#This Row],[Close]]-E3679)/E3679</f>
        <v>1.6586936249960379E-2</v>
      </c>
      <c r="G3678" s="21">
        <v>45230600</v>
      </c>
      <c r="H3678" s="21">
        <f>IF(ISNUMBER(E3678),MAX($E$2:E3678),"")</f>
        <v>542.07000732421875</v>
      </c>
      <c r="I3678" s="21">
        <f>IF(AND(ISNUMBER(E3678),ISNUMBER(H3678)),E3678/H3678-1,"")</f>
        <v>-0.94120685444938934</v>
      </c>
      <c r="L3678"/>
      <c r="M3678"/>
      <c r="N3678" s="2">
        <v>40967</v>
      </c>
      <c r="O3678" s="21">
        <v>137.19999694824219</v>
      </c>
      <c r="P3678" s="21">
        <v>137.72000122070313</v>
      </c>
      <c r="Q3678" s="21">
        <v>136.92999267578125</v>
      </c>
      <c r="R3678" s="21">
        <v>137.55999755859375</v>
      </c>
      <c r="S3678">
        <v>129355900</v>
      </c>
      <c r="T3678" s="16">
        <f>(SP500_Data[[#This Row],[Close]]-R3679)/R3679</f>
        <v>2.9162575517987814E-3</v>
      </c>
      <c r="U3678" s="21"/>
    </row>
    <row r="3679" spans="1:21" x14ac:dyDescent="0.25">
      <c r="A3679" s="2">
        <v>40966</v>
      </c>
      <c r="B3679" s="21">
        <v>31.239999771118164</v>
      </c>
      <c r="C3679" s="21">
        <v>31.5</v>
      </c>
      <c r="D3679" s="21">
        <v>31.100000381469727</v>
      </c>
      <c r="E3679" s="21">
        <v>31.350000381469727</v>
      </c>
      <c r="F3679" s="16">
        <f>(StockData[[#This Row],[Close]]-E3680)/E3680</f>
        <v>-4.1295794999038453E-3</v>
      </c>
      <c r="G3679" s="21">
        <v>34568400</v>
      </c>
      <c r="H3679" s="21">
        <f>IF(ISNUMBER(E3679),MAX($E$2:E3679),"")</f>
        <v>542.07000732421875</v>
      </c>
      <c r="I3679" s="21">
        <f>IF(AND(ISNUMBER(E3679),ISNUMBER(H3679)),E3679/H3679-1,"")</f>
        <v>-0.9421661409820099</v>
      </c>
      <c r="L3679"/>
      <c r="M3679"/>
      <c r="N3679" s="2">
        <v>40966</v>
      </c>
      <c r="O3679" s="21">
        <v>136.02000427246094</v>
      </c>
      <c r="P3679" s="21">
        <v>137.52999877929688</v>
      </c>
      <c r="Q3679" s="21">
        <v>135.80000305175781</v>
      </c>
      <c r="R3679" s="21">
        <v>137.16000366210938</v>
      </c>
      <c r="S3679">
        <v>145728900</v>
      </c>
      <c r="T3679" s="16">
        <f>(SP500_Data[[#This Row],[Close]]-R3680)/R3680</f>
        <v>1.6797706757550053E-3</v>
      </c>
      <c r="U3679" s="21"/>
    </row>
    <row r="3680" spans="1:21" x14ac:dyDescent="0.25">
      <c r="A3680" s="2">
        <v>40963</v>
      </c>
      <c r="B3680" s="21">
        <v>31.479999542236328</v>
      </c>
      <c r="C3680" s="21">
        <v>31.5</v>
      </c>
      <c r="D3680" s="21">
        <v>31.239999771118164</v>
      </c>
      <c r="E3680" s="21">
        <v>31.479999542236328</v>
      </c>
      <c r="F3680" s="16">
        <f>(StockData[[#This Row],[Close]]-E3681)/E3681</f>
        <v>3.5064934670118986E-3</v>
      </c>
      <c r="G3680" s="21">
        <v>35575400</v>
      </c>
      <c r="H3680" s="21">
        <f>IF(ISNUMBER(E3680),MAX($E$2:E3680),"")</f>
        <v>542.07000732421875</v>
      </c>
      <c r="I3680" s="21">
        <f>IF(AND(ISNUMBER(E3680),ISNUMBER(H3680)),E3680/H3680-1,"")</f>
        <v>-0.9419263211081742</v>
      </c>
      <c r="L3680"/>
      <c r="M3680"/>
      <c r="N3680" s="2">
        <v>40963</v>
      </c>
      <c r="O3680" s="21">
        <v>136.92999267578125</v>
      </c>
      <c r="P3680" s="21">
        <v>137.19999694824219</v>
      </c>
      <c r="Q3680" s="21">
        <v>136.6300048828125</v>
      </c>
      <c r="R3680" s="21">
        <v>136.92999267578125</v>
      </c>
      <c r="S3680">
        <v>105539100</v>
      </c>
      <c r="T3680" s="16">
        <f>(SP500_Data[[#This Row],[Close]]-R3681)/R3681</f>
        <v>2.1956216222494421E-3</v>
      </c>
      <c r="U3680" s="21"/>
    </row>
    <row r="3681" spans="1:21" x14ac:dyDescent="0.25">
      <c r="A3681" s="2">
        <v>40962</v>
      </c>
      <c r="B3681" s="21">
        <v>31.200000762939453</v>
      </c>
      <c r="C3681" s="21">
        <v>31.590000152587891</v>
      </c>
      <c r="D3681" s="21">
        <v>31</v>
      </c>
      <c r="E3681" s="21">
        <v>31.370000839233398</v>
      </c>
      <c r="F3681" s="16">
        <f>(StockData[[#This Row],[Close]]-E3682)/E3682</f>
        <v>3.1979654622901871E-3</v>
      </c>
      <c r="G3681" s="21">
        <v>35034700</v>
      </c>
      <c r="H3681" s="21">
        <f>IF(ISNUMBER(E3681),MAX($E$2:E3681),"")</f>
        <v>542.07000732421875</v>
      </c>
      <c r="I3681" s="21">
        <f>IF(AND(ISNUMBER(E3681),ISNUMBER(H3681)),E3681/H3681-1,"")</f>
        <v>-0.94212924453414626</v>
      </c>
      <c r="L3681"/>
      <c r="M3681"/>
      <c r="N3681" s="2">
        <v>40962</v>
      </c>
      <c r="O3681" s="21">
        <v>135.96000671386719</v>
      </c>
      <c r="P3681" s="21">
        <v>136.72999572753906</v>
      </c>
      <c r="Q3681" s="21">
        <v>135.5</v>
      </c>
      <c r="R3681" s="21">
        <v>136.6300048828125</v>
      </c>
      <c r="S3681">
        <v>137704300</v>
      </c>
      <c r="T3681" s="16">
        <f>(SP500_Data[[#This Row],[Close]]-R3682)/R3682</f>
        <v>4.4108366455924948E-3</v>
      </c>
      <c r="U3681" s="21"/>
    </row>
    <row r="3682" spans="1:21" x14ac:dyDescent="0.25">
      <c r="A3682" s="2">
        <v>40961</v>
      </c>
      <c r="B3682" s="21">
        <v>31.450000762939453</v>
      </c>
      <c r="C3682" s="21">
        <v>31.680000305175781</v>
      </c>
      <c r="D3682" s="21">
        <v>31.180000305175781</v>
      </c>
      <c r="E3682" s="21">
        <v>31.270000457763672</v>
      </c>
      <c r="F3682" s="16">
        <f>(StockData[[#This Row],[Close]]-E3683)/E3683</f>
        <v>-5.4071270167375301E-3</v>
      </c>
      <c r="G3682" s="21">
        <v>49253200</v>
      </c>
      <c r="H3682" s="21">
        <f>IF(ISNUMBER(E3682),MAX($E$2:E3682),"")</f>
        <v>542.07000732421875</v>
      </c>
      <c r="I3682" s="21">
        <f>IF(AND(ISNUMBER(E3682),ISNUMBER(H3682)),E3682/H3682-1,"")</f>
        <v>-0.94231372325482543</v>
      </c>
      <c r="L3682"/>
      <c r="M3682"/>
      <c r="N3682" s="2">
        <v>40961</v>
      </c>
      <c r="O3682" s="21">
        <v>136.25999450683594</v>
      </c>
      <c r="P3682" s="21">
        <v>136.55000305175781</v>
      </c>
      <c r="Q3682" s="21">
        <v>135.78999328613281</v>
      </c>
      <c r="R3682" s="21">
        <v>136.02999877929688</v>
      </c>
      <c r="S3682">
        <v>124455300</v>
      </c>
      <c r="T3682" s="16">
        <f>(SP500_Data[[#This Row],[Close]]-R3683)/R3683</f>
        <v>-3.2241696890928117E-3</v>
      </c>
      <c r="U3682" s="21"/>
    </row>
    <row r="3683" spans="1:21" x14ac:dyDescent="0.25">
      <c r="A3683" s="2">
        <v>40960</v>
      </c>
      <c r="B3683" s="21">
        <v>31.180000305175781</v>
      </c>
      <c r="C3683" s="21">
        <v>31.610000610351559</v>
      </c>
      <c r="D3683" s="21">
        <v>31.149999618530273</v>
      </c>
      <c r="E3683" s="21">
        <v>31.440000534057617</v>
      </c>
      <c r="F3683" s="16">
        <f>(StockData[[#This Row],[Close]]-E3684)/E3684</f>
        <v>6.0800170898437497E-3</v>
      </c>
      <c r="G3683" s="21">
        <v>50829900</v>
      </c>
      <c r="H3683" s="21">
        <f>IF(ISNUMBER(E3683),MAX($E$2:E3683),"")</f>
        <v>542.07000732421875</v>
      </c>
      <c r="I3683" s="21">
        <f>IF(AND(ISNUMBER(E3683),ISNUMBER(H3683)),E3683/H3683-1,"")</f>
        <v>-0.94200011048526255</v>
      </c>
      <c r="L3683"/>
      <c r="M3683"/>
      <c r="N3683" s="2">
        <v>40960</v>
      </c>
      <c r="O3683" s="21">
        <v>136.72999572753906</v>
      </c>
      <c r="P3683" s="21">
        <v>137.05000305175781</v>
      </c>
      <c r="Q3683" s="21">
        <v>136.05000305175781</v>
      </c>
      <c r="R3683" s="21">
        <v>136.47000122070313</v>
      </c>
      <c r="S3683">
        <v>134042300</v>
      </c>
      <c r="T3683" s="16">
        <f>(SP500_Data[[#This Row],[Close]]-R3684)/R3684</f>
        <v>4.3983254147815504E-4</v>
      </c>
      <c r="U3683" s="21"/>
    </row>
    <row r="3684" spans="1:21" x14ac:dyDescent="0.25">
      <c r="A3684" s="2">
        <v>40956</v>
      </c>
      <c r="B3684" s="21">
        <v>31.200000762939453</v>
      </c>
      <c r="C3684" s="21">
        <v>31.319999694824219</v>
      </c>
      <c r="D3684" s="21">
        <v>30.950000762939453</v>
      </c>
      <c r="E3684" s="21">
        <v>31.25</v>
      </c>
      <c r="F3684" s="16">
        <f>(StockData[[#This Row],[Close]]-E3685)/E3685</f>
        <v>-1.2783929164889767E-3</v>
      </c>
      <c r="G3684" s="21">
        <v>70036500</v>
      </c>
      <c r="H3684" s="21">
        <f>IF(ISNUMBER(E3684),MAX($E$2:E3684),"")</f>
        <v>542.07000732421875</v>
      </c>
      <c r="I3684" s="21">
        <f>IF(AND(ISNUMBER(E3684),ISNUMBER(H3684)),E3684/H3684-1,"")</f>
        <v>-0.94235061970268907</v>
      </c>
      <c r="L3684"/>
      <c r="M3684"/>
      <c r="N3684" s="2">
        <v>40956</v>
      </c>
      <c r="O3684" s="21">
        <v>136.52000427246094</v>
      </c>
      <c r="P3684" s="21">
        <v>136.6300048828125</v>
      </c>
      <c r="Q3684" s="21">
        <v>135.96000671386719</v>
      </c>
      <c r="R3684" s="21">
        <v>136.41000366210938</v>
      </c>
      <c r="S3684">
        <v>129869400</v>
      </c>
      <c r="T3684" s="16">
        <f>(SP500_Data[[#This Row],[Close]]-R3685)/R3685</f>
        <v>2.6460904246698668E-3</v>
      </c>
      <c r="U3684" s="21"/>
    </row>
    <row r="3685" spans="1:21" x14ac:dyDescent="0.25">
      <c r="A3685" s="2">
        <v>40955</v>
      </c>
      <c r="B3685" s="21">
        <v>30.309999465942383</v>
      </c>
      <c r="C3685" s="21">
        <v>31.549999237060547</v>
      </c>
      <c r="D3685" s="21">
        <v>30.299999237060547</v>
      </c>
      <c r="E3685" s="21">
        <v>31.290000915527344</v>
      </c>
      <c r="F3685" s="16">
        <f>(StockData[[#This Row],[Close]]-E3686)/E3686</f>
        <v>4.12646159716872E-2</v>
      </c>
      <c r="G3685" s="21">
        <v>94705100</v>
      </c>
      <c r="H3685" s="21">
        <f>IF(ISNUMBER(E3685),MAX($E$2:E3685),"")</f>
        <v>542.07000732421875</v>
      </c>
      <c r="I3685" s="21">
        <f>IF(AND(ISNUMBER(E3685),ISNUMBER(H3685)),E3685/H3685-1,"")</f>
        <v>-0.94227682680696179</v>
      </c>
      <c r="L3685"/>
      <c r="M3685"/>
      <c r="N3685" s="2">
        <v>40955</v>
      </c>
      <c r="O3685" s="21">
        <v>134.57000732421875</v>
      </c>
      <c r="P3685" s="21">
        <v>136.16999816894531</v>
      </c>
      <c r="Q3685" s="21">
        <v>134.33000183105469</v>
      </c>
      <c r="R3685" s="21">
        <v>136.05000305175781</v>
      </c>
      <c r="S3685">
        <v>186567800</v>
      </c>
      <c r="T3685" s="16">
        <f>(SP500_Data[[#This Row],[Close]]-R3686)/R3686</f>
        <v>1.1073168253553542E-2</v>
      </c>
      <c r="U3685" s="21"/>
    </row>
    <row r="3686" spans="1:21" x14ac:dyDescent="0.25">
      <c r="A3686" s="2">
        <v>40954</v>
      </c>
      <c r="B3686" s="21">
        <v>30.329999923706055</v>
      </c>
      <c r="C3686" s="21">
        <v>30.389999389648441</v>
      </c>
      <c r="D3686" s="21">
        <v>30.030000686645508</v>
      </c>
      <c r="E3686" s="21">
        <v>30.049999237060547</v>
      </c>
      <c r="F3686" s="16">
        <f>(StockData[[#This Row],[Close]]-E3687)/E3687</f>
        <v>-6.6115954690728305E-3</v>
      </c>
      <c r="G3686" s="21">
        <v>43311300</v>
      </c>
      <c r="H3686" s="21">
        <f>IF(ISNUMBER(E3686),MAX($E$2:E3686),"")</f>
        <v>542.07000732421875</v>
      </c>
      <c r="I3686" s="21">
        <f>IF(AND(ISNUMBER(E3686),ISNUMBER(H3686)),E3686/H3686-1,"")</f>
        <v>-0.94456435731356136</v>
      </c>
      <c r="L3686"/>
      <c r="M3686"/>
      <c r="N3686" s="2">
        <v>40954</v>
      </c>
      <c r="O3686" s="21">
        <v>135.6300048828125</v>
      </c>
      <c r="P3686" s="21">
        <v>135.83000183105469</v>
      </c>
      <c r="Q3686" s="21">
        <v>134.28999328613281</v>
      </c>
      <c r="R3686" s="21">
        <v>134.55999755859375</v>
      </c>
      <c r="S3686">
        <v>195195100</v>
      </c>
      <c r="T3686" s="16">
        <f>(SP500_Data[[#This Row],[Close]]-R3687)/R3687</f>
        <v>-4.6601440301442063E-3</v>
      </c>
      <c r="U3686" s="21"/>
    </row>
    <row r="3687" spans="1:21" x14ac:dyDescent="0.25">
      <c r="A3687" s="2">
        <v>40953</v>
      </c>
      <c r="B3687" s="21">
        <v>30.329999923706055</v>
      </c>
      <c r="C3687" s="21">
        <v>30.459999084472656</v>
      </c>
      <c r="D3687" s="21">
        <v>29.850000381469727</v>
      </c>
      <c r="E3687" s="21">
        <v>30.25</v>
      </c>
      <c r="F3687" s="16">
        <f>(StockData[[#This Row],[Close]]-E3688)/E3688</f>
        <v>-1.0791364438501323E-2</v>
      </c>
      <c r="G3687" s="21">
        <v>59644000</v>
      </c>
      <c r="H3687" s="21">
        <f>IF(ISNUMBER(E3687),MAX($E$2:E3687),"")</f>
        <v>542.07000732421875</v>
      </c>
      <c r="I3687" s="21">
        <f>IF(AND(ISNUMBER(E3687),ISNUMBER(H3687)),E3687/H3687-1,"")</f>
        <v>-0.94419539987220302</v>
      </c>
      <c r="L3687"/>
      <c r="M3687"/>
      <c r="N3687" s="2">
        <v>40953</v>
      </c>
      <c r="O3687" s="21">
        <v>135</v>
      </c>
      <c r="P3687" s="21">
        <v>135.27000427246094</v>
      </c>
      <c r="Q3687" s="21">
        <v>134.25</v>
      </c>
      <c r="R3687" s="21">
        <v>135.19000244140625</v>
      </c>
      <c r="S3687">
        <v>165329500</v>
      </c>
      <c r="T3687" s="16">
        <f>(SP500_Data[[#This Row],[Close]]-R3688)/R3688</f>
        <v>-1.2558966325264039E-3</v>
      </c>
      <c r="U3687" s="21"/>
    </row>
    <row r="3688" spans="1:21" x14ac:dyDescent="0.25">
      <c r="A3688" s="2">
        <v>40952</v>
      </c>
      <c r="B3688" s="21">
        <v>30.629999160766602</v>
      </c>
      <c r="C3688" s="21">
        <v>30.770000457763672</v>
      </c>
      <c r="D3688" s="21">
        <v>30.430000305175781</v>
      </c>
      <c r="E3688" s="21">
        <v>30.579999923706055</v>
      </c>
      <c r="F3688" s="16">
        <f>(StockData[[#This Row],[Close]]-E3689)/E3689</f>
        <v>2.6229483182313011E-3</v>
      </c>
      <c r="G3688" s="21">
        <v>33319800</v>
      </c>
      <c r="H3688" s="21">
        <f>IF(ISNUMBER(E3688),MAX($E$2:E3688),"")</f>
        <v>542.07000732421875</v>
      </c>
      <c r="I3688" s="21">
        <f>IF(AND(ISNUMBER(E3688),ISNUMBER(H3688)),E3688/H3688-1,"")</f>
        <v>-0.94358662255700898</v>
      </c>
      <c r="L3688"/>
      <c r="M3688"/>
      <c r="N3688" s="2">
        <v>40952</v>
      </c>
      <c r="O3688" s="21">
        <v>135.32000732421875</v>
      </c>
      <c r="P3688" s="21">
        <v>135.52000427246094</v>
      </c>
      <c r="Q3688" s="21">
        <v>134.74000549316406</v>
      </c>
      <c r="R3688" s="21">
        <v>135.36000061035156</v>
      </c>
      <c r="S3688">
        <v>115841900</v>
      </c>
      <c r="T3688" s="16">
        <f>(SP500_Data[[#This Row],[Close]]-R3689)/R3689</f>
        <v>7.4426912433562201E-3</v>
      </c>
      <c r="U3688" s="21"/>
    </row>
    <row r="3689" spans="1:21" x14ac:dyDescent="0.25">
      <c r="A3689" s="2">
        <v>40949</v>
      </c>
      <c r="B3689" s="21">
        <v>30.639999389648441</v>
      </c>
      <c r="C3689" s="21">
        <v>30.799999237060547</v>
      </c>
      <c r="D3689" s="21">
        <v>30.360000610351559</v>
      </c>
      <c r="E3689" s="21">
        <v>30.5</v>
      </c>
      <c r="F3689" s="16">
        <f>(StockData[[#This Row],[Close]]-E3690)/E3690</f>
        <v>-8.7747953768894816E-3</v>
      </c>
      <c r="G3689" s="21">
        <v>44605300</v>
      </c>
      <c r="H3689" s="21">
        <f>IF(ISNUMBER(E3689),MAX($E$2:E3689),"")</f>
        <v>542.07000732421875</v>
      </c>
      <c r="I3689" s="21">
        <f>IF(AND(ISNUMBER(E3689),ISNUMBER(H3689)),E3689/H3689-1,"")</f>
        <v>-0.94373420482982451</v>
      </c>
      <c r="L3689"/>
      <c r="M3689"/>
      <c r="N3689" s="2">
        <v>40949</v>
      </c>
      <c r="O3689" s="21">
        <v>134.16000366210938</v>
      </c>
      <c r="P3689" s="21">
        <v>134.47000122070313</v>
      </c>
      <c r="Q3689" s="21">
        <v>133.83999633789063</v>
      </c>
      <c r="R3689" s="21">
        <v>134.36000061035156</v>
      </c>
      <c r="S3689">
        <v>167907500</v>
      </c>
      <c r="T3689" s="16">
        <f>(SP500_Data[[#This Row],[Close]]-R3690)/R3690</f>
        <v>-7.3877068224800649E-3</v>
      </c>
      <c r="U3689" s="21"/>
    </row>
    <row r="3690" spans="1:21" x14ac:dyDescent="0.25">
      <c r="A3690" s="2">
        <v>40948</v>
      </c>
      <c r="B3690" s="21">
        <v>30.680000305175781</v>
      </c>
      <c r="C3690" s="21">
        <v>30.799999237060547</v>
      </c>
      <c r="D3690" s="21">
        <v>30.479999542236328</v>
      </c>
      <c r="E3690" s="21">
        <v>30.770000457763672</v>
      </c>
      <c r="F3690" s="16">
        <f>(StockData[[#This Row],[Close]]-E3691)/E3691</f>
        <v>3.5877563894002179E-3</v>
      </c>
      <c r="G3690" s="21">
        <v>50481600</v>
      </c>
      <c r="H3690" s="21">
        <f>IF(ISNUMBER(E3690),MAX($E$2:E3690),"")</f>
        <v>542.07000732421875</v>
      </c>
      <c r="I3690" s="21">
        <f>IF(AND(ISNUMBER(E3690),ISNUMBER(H3690)),E3690/H3690-1,"")</f>
        <v>-0.94323611333958246</v>
      </c>
      <c r="L3690"/>
      <c r="M3690"/>
      <c r="N3690" s="2">
        <v>40948</v>
      </c>
      <c r="O3690" s="21">
        <v>135.41000366210938</v>
      </c>
      <c r="P3690" s="21">
        <v>135.58999633789063</v>
      </c>
      <c r="Q3690" s="21">
        <v>134.55999755859375</v>
      </c>
      <c r="R3690" s="21">
        <v>135.36000061035156</v>
      </c>
      <c r="S3690">
        <v>148602900</v>
      </c>
      <c r="T3690" s="16">
        <f>(SP500_Data[[#This Row],[Close]]-R3691)/R3691</f>
        <v>1.2574758922649827E-3</v>
      </c>
      <c r="U3690" s="21"/>
    </row>
    <row r="3691" spans="1:21" x14ac:dyDescent="0.25">
      <c r="A3691" s="2">
        <v>40947</v>
      </c>
      <c r="B3691" s="21">
        <v>30.260000228881836</v>
      </c>
      <c r="C3691" s="21">
        <v>30.670000076293945</v>
      </c>
      <c r="D3691" s="21">
        <v>30.219999313354492</v>
      </c>
      <c r="E3691" s="21">
        <v>30.659999847412109</v>
      </c>
      <c r="F3691" s="16">
        <f>(StockData[[#This Row],[Close]]-E3692)/E3692</f>
        <v>1.021415031453027E-2</v>
      </c>
      <c r="G3691" s="21">
        <v>49659100</v>
      </c>
      <c r="H3691" s="21">
        <f>IF(ISNUMBER(E3691),MAX($E$2:E3691),"")</f>
        <v>542.07000732421875</v>
      </c>
      <c r="I3691" s="21">
        <f>IF(AND(ISNUMBER(E3691),ISNUMBER(H3691)),E3691/H3691-1,"")</f>
        <v>-0.94343904028419345</v>
      </c>
      <c r="L3691"/>
      <c r="M3691"/>
      <c r="N3691" s="2">
        <v>40947</v>
      </c>
      <c r="O3691" s="21">
        <v>134.86000061035156</v>
      </c>
      <c r="P3691" s="21">
        <v>135.22000122070313</v>
      </c>
      <c r="Q3691" s="21">
        <v>134.30999755859375</v>
      </c>
      <c r="R3691" s="21">
        <v>135.19000244140625</v>
      </c>
      <c r="S3691">
        <v>139361400</v>
      </c>
      <c r="T3691" s="16">
        <f>(SP500_Data[[#This Row],[Close]]-R3692)/R3692</f>
        <v>2.9676472675853336E-3</v>
      </c>
      <c r="U3691" s="21"/>
    </row>
    <row r="3692" spans="1:21" x14ac:dyDescent="0.25">
      <c r="A3692" s="2">
        <v>40946</v>
      </c>
      <c r="B3692" s="21">
        <v>30.149999618530273</v>
      </c>
      <c r="C3692" s="21">
        <v>30.489999771118164</v>
      </c>
      <c r="D3692" s="21">
        <v>30.049999237060547</v>
      </c>
      <c r="E3692" s="21">
        <v>30.350000381469727</v>
      </c>
      <c r="F3692" s="16">
        <f>(StockData[[#This Row],[Close]]-E3693)/E3693</f>
        <v>4.9668746602930065E-3</v>
      </c>
      <c r="G3692" s="21">
        <v>39242400</v>
      </c>
      <c r="H3692" s="21">
        <f>IF(ISNUMBER(E3692),MAX($E$2:E3692),"")</f>
        <v>542.07000732421875</v>
      </c>
      <c r="I3692" s="21">
        <f>IF(AND(ISNUMBER(E3692),ISNUMBER(H3692)),E3692/H3692-1,"")</f>
        <v>-0.94401092115152385</v>
      </c>
      <c r="L3692"/>
      <c r="M3692"/>
      <c r="N3692" s="2">
        <v>40946</v>
      </c>
      <c r="O3692" s="21">
        <v>134.16999816894531</v>
      </c>
      <c r="P3692" s="21">
        <v>135.02000427246094</v>
      </c>
      <c r="Q3692" s="21">
        <v>133.63999938964844</v>
      </c>
      <c r="R3692" s="21">
        <v>134.78999328613281</v>
      </c>
      <c r="S3692">
        <v>135528100</v>
      </c>
      <c r="T3692" s="16">
        <f>(SP500_Data[[#This Row],[Close]]-R3693)/R3693</f>
        <v>2.5287939427883353E-3</v>
      </c>
      <c r="U3692" s="21"/>
    </row>
    <row r="3693" spans="1:21" x14ac:dyDescent="0.25">
      <c r="A3693" s="2">
        <v>40945</v>
      </c>
      <c r="B3693" s="21">
        <v>30.040000915527344</v>
      </c>
      <c r="C3693" s="21">
        <v>30.219999313354492</v>
      </c>
      <c r="D3693" s="21">
        <v>29.969999313354492</v>
      </c>
      <c r="E3693" s="21">
        <v>30.200000762939453</v>
      </c>
      <c r="F3693" s="16">
        <f>(StockData[[#This Row],[Close]]-E3694)/E3694</f>
        <v>-1.3227185344397217E-3</v>
      </c>
      <c r="G3693" s="21">
        <v>28039700</v>
      </c>
      <c r="H3693" s="21">
        <f>IF(ISNUMBER(E3693),MAX($E$2:E3693),"")</f>
        <v>542.07000732421875</v>
      </c>
      <c r="I3693" s="21">
        <f>IF(AND(ISNUMBER(E3693),ISNUMBER(H3693)),E3693/H3693-1,"")</f>
        <v>-0.9442876374732232</v>
      </c>
      <c r="L3693"/>
      <c r="M3693"/>
      <c r="N3693" s="2">
        <v>40945</v>
      </c>
      <c r="O3693" s="21">
        <v>133.97999572753906</v>
      </c>
      <c r="P3693" s="21">
        <v>134.50999450683594</v>
      </c>
      <c r="Q3693" s="21">
        <v>133.83000183105469</v>
      </c>
      <c r="R3693" s="21">
        <v>134.44999694824219</v>
      </c>
      <c r="S3693">
        <v>107694500</v>
      </c>
      <c r="T3693" s="16">
        <f>(SP500_Data[[#This Row],[Close]]-R3694)/R3694</f>
        <v>-6.6891885224957138E-4</v>
      </c>
      <c r="U3693" s="21"/>
    </row>
    <row r="3694" spans="1:21" x14ac:dyDescent="0.25">
      <c r="A3694" s="2">
        <v>40942</v>
      </c>
      <c r="B3694" s="21">
        <v>30.139999389648441</v>
      </c>
      <c r="C3694" s="21">
        <v>30.399999618530273</v>
      </c>
      <c r="D3694" s="21">
        <v>30.090000152587891</v>
      </c>
      <c r="E3694" s="21">
        <v>30.239999771118164</v>
      </c>
      <c r="F3694" s="16">
        <f>(StockData[[#This Row],[Close]]-E3695)/E3695</f>
        <v>9.6827713118979187E-3</v>
      </c>
      <c r="G3694" s="21">
        <v>41838500</v>
      </c>
      <c r="H3694" s="21">
        <f>IF(ISNUMBER(E3694),MAX($E$2:E3694),"")</f>
        <v>542.07000732421875</v>
      </c>
      <c r="I3694" s="21">
        <f>IF(AND(ISNUMBER(E3694),ISNUMBER(H3694)),E3694/H3694-1,"")</f>
        <v>-0.94421384809613484</v>
      </c>
      <c r="L3694"/>
      <c r="M3694"/>
      <c r="N3694" s="2">
        <v>40942</v>
      </c>
      <c r="O3694" s="21">
        <v>134</v>
      </c>
      <c r="P3694" s="21">
        <v>134.6199951171875</v>
      </c>
      <c r="Q3694" s="21">
        <v>133.77000427246094</v>
      </c>
      <c r="R3694" s="21">
        <v>134.53999328613281</v>
      </c>
      <c r="S3694">
        <v>160598500</v>
      </c>
      <c r="T3694" s="16">
        <f>(SP500_Data[[#This Row],[Close]]-R3695)/R3695</f>
        <v>1.4018696962824583E-2</v>
      </c>
      <c r="U3694" s="21"/>
    </row>
    <row r="3695" spans="1:21" x14ac:dyDescent="0.25">
      <c r="A3695" s="2">
        <v>40941</v>
      </c>
      <c r="B3695" s="21">
        <v>29.899999618530273</v>
      </c>
      <c r="C3695" s="21">
        <v>30.170000076293945</v>
      </c>
      <c r="D3695" s="21">
        <v>29.709999084472656</v>
      </c>
      <c r="E3695" s="21">
        <v>29.950000762939453</v>
      </c>
      <c r="F3695" s="16">
        <f>(StockData[[#This Row],[Close]]-E3696)/E3696</f>
        <v>2.0074063070001889E-3</v>
      </c>
      <c r="G3695" s="21">
        <v>52223300</v>
      </c>
      <c r="H3695" s="21">
        <f>IF(ISNUMBER(E3695),MAX($E$2:E3695),"")</f>
        <v>542.07000732421875</v>
      </c>
      <c r="I3695" s="21">
        <f>IF(AND(ISNUMBER(E3695),ISNUMBER(H3695)),E3695/H3695-1,"")</f>
        <v>-0.9447488325156016</v>
      </c>
      <c r="L3695"/>
      <c r="M3695"/>
      <c r="N3695" s="2">
        <v>40941</v>
      </c>
      <c r="O3695" s="21">
        <v>132.72999572753906</v>
      </c>
      <c r="P3695" s="21">
        <v>133.02000427246094</v>
      </c>
      <c r="Q3695" s="21">
        <v>132.21000671386719</v>
      </c>
      <c r="R3695" s="21">
        <v>132.67999267578125</v>
      </c>
      <c r="S3695">
        <v>113090400</v>
      </c>
      <c r="T3695" s="16">
        <f>(SP500_Data[[#This Row],[Close]]-R3696)/R3696</f>
        <v>1.5852000690199013E-3</v>
      </c>
      <c r="U3695" s="21"/>
    </row>
    <row r="3696" spans="1:21" x14ac:dyDescent="0.25">
      <c r="A3696" s="2">
        <v>40940</v>
      </c>
      <c r="B3696" s="21">
        <v>29.790000915527344</v>
      </c>
      <c r="C3696" s="21">
        <v>30.049999237060547</v>
      </c>
      <c r="D3696" s="21">
        <v>29.760000228881836</v>
      </c>
      <c r="E3696" s="21">
        <v>29.889999389648441</v>
      </c>
      <c r="F3696" s="16">
        <f>(StockData[[#This Row],[Close]]-E3697)/E3697</f>
        <v>1.2190948006504353E-2</v>
      </c>
      <c r="G3696" s="21">
        <v>67409900</v>
      </c>
      <c r="H3696" s="21">
        <f>IF(ISNUMBER(E3696),MAX($E$2:E3696),"")</f>
        <v>542.07000732421875</v>
      </c>
      <c r="I3696" s="21">
        <f>IF(AND(ISNUMBER(E3696),ISNUMBER(H3696)),E3696/H3696-1,"")</f>
        <v>-0.94485952185919253</v>
      </c>
      <c r="L3696"/>
      <c r="M3696"/>
      <c r="N3696" s="2">
        <v>40940</v>
      </c>
      <c r="O3696" s="21">
        <v>132.28999328613281</v>
      </c>
      <c r="P3696" s="21">
        <v>133.13999938964844</v>
      </c>
      <c r="Q3696" s="21">
        <v>132.1300048828125</v>
      </c>
      <c r="R3696" s="21">
        <v>132.47000122070313</v>
      </c>
      <c r="S3696">
        <v>166234500</v>
      </c>
      <c r="T3696" s="16">
        <f>(SP500_Data[[#This Row],[Close]]-R3697)/R3697</f>
        <v>8.7571872703687166E-3</v>
      </c>
      <c r="U3696" s="21"/>
    </row>
    <row r="3697" spans="1:21" x14ac:dyDescent="0.25">
      <c r="A3697" s="2">
        <v>40939</v>
      </c>
      <c r="B3697" s="21">
        <v>29.659999847412109</v>
      </c>
      <c r="C3697" s="21">
        <v>29.700000762939453</v>
      </c>
      <c r="D3697" s="21">
        <v>29.229999542236328</v>
      </c>
      <c r="E3697" s="21">
        <v>29.530000686645508</v>
      </c>
      <c r="F3697" s="16">
        <f>(StockData[[#This Row],[Close]]-E3698)/E3698</f>
        <v>-2.7017873035127E-3</v>
      </c>
      <c r="G3697" s="21">
        <v>50572400</v>
      </c>
      <c r="H3697" s="21">
        <f>IF(ISNUMBER(E3697),MAX($E$2:E3697),"")</f>
        <v>542.07000732421875</v>
      </c>
      <c r="I3697" s="21">
        <f>IF(AND(ISNUMBER(E3697),ISNUMBER(H3697)),E3697/H3697-1,"")</f>
        <v>-0.9455236403275431</v>
      </c>
      <c r="L3697"/>
      <c r="M3697"/>
      <c r="N3697" s="2">
        <v>40939</v>
      </c>
      <c r="O3697" s="21">
        <v>132.02000427246094</v>
      </c>
      <c r="P3697" s="21">
        <v>132.17999267578125</v>
      </c>
      <c r="Q3697" s="21">
        <v>130.67999267578125</v>
      </c>
      <c r="R3697" s="21">
        <v>131.32000732421875</v>
      </c>
      <c r="S3697">
        <v>157212000</v>
      </c>
      <c r="T3697" s="16">
        <f>(SP500_Data[[#This Row],[Close]]-R3698)/R3698</f>
        <v>-3.805114929338226E-4</v>
      </c>
      <c r="U3697" s="21"/>
    </row>
    <row r="3698" spans="1:21" x14ac:dyDescent="0.25">
      <c r="A3698" s="2">
        <v>40938</v>
      </c>
      <c r="B3698" s="21">
        <v>28.969999313354492</v>
      </c>
      <c r="C3698" s="21">
        <v>29.620000839233398</v>
      </c>
      <c r="D3698" s="21">
        <v>28.829999923706055</v>
      </c>
      <c r="E3698" s="21">
        <v>29.610000610351559</v>
      </c>
      <c r="F3698" s="16">
        <f>(StockData[[#This Row],[Close]]-E3699)/E3699</f>
        <v>1.3000378859607663E-2</v>
      </c>
      <c r="G3698" s="21">
        <v>51114800</v>
      </c>
      <c r="H3698" s="21">
        <f>IF(ISNUMBER(E3698),MAX($E$2:E3698),"")</f>
        <v>542.07000732421875</v>
      </c>
      <c r="I3698" s="21">
        <f>IF(AND(ISNUMBER(E3698),ISNUMBER(H3698)),E3698/H3698-1,"")</f>
        <v>-0.94537605805472746</v>
      </c>
      <c r="L3698"/>
      <c r="M3698"/>
      <c r="N3698" s="2">
        <v>40938</v>
      </c>
      <c r="O3698" s="21">
        <v>130.50999450683594</v>
      </c>
      <c r="P3698" s="21">
        <v>131.44000244140625</v>
      </c>
      <c r="Q3698" s="21">
        <v>130.05999755859375</v>
      </c>
      <c r="R3698" s="21">
        <v>131.3699951171875</v>
      </c>
      <c r="S3698">
        <v>147311800</v>
      </c>
      <c r="T3698" s="16">
        <f>(SP500_Data[[#This Row],[Close]]-R3699)/R3699</f>
        <v>-3.4138384314030537E-3</v>
      </c>
      <c r="U3698" s="21"/>
    </row>
    <row r="3699" spans="1:21" x14ac:dyDescent="0.25">
      <c r="A3699" s="2">
        <v>40935</v>
      </c>
      <c r="B3699" s="21">
        <v>29.450000762939453</v>
      </c>
      <c r="C3699" s="21">
        <v>29.530000686645508</v>
      </c>
      <c r="D3699" s="21">
        <v>29.170000076293945</v>
      </c>
      <c r="E3699" s="21">
        <v>29.229999542236328</v>
      </c>
      <c r="F3699" s="16">
        <f>(StockData[[#This Row],[Close]]-E3700)/E3700</f>
        <v>-9.1525578902939622E-3</v>
      </c>
      <c r="G3699" s="21">
        <v>44187700</v>
      </c>
      <c r="H3699" s="21">
        <f>IF(ISNUMBER(E3699),MAX($E$2:E3699),"")</f>
        <v>542.07000732421875</v>
      </c>
      <c r="I3699" s="21">
        <f>IF(AND(ISNUMBER(E3699),ISNUMBER(H3699)),E3699/H3699-1,"")</f>
        <v>-0.94607707648958062</v>
      </c>
      <c r="L3699"/>
      <c r="M3699"/>
      <c r="N3699" s="2">
        <v>40935</v>
      </c>
      <c r="O3699" s="21">
        <v>131.24000549316406</v>
      </c>
      <c r="P3699" s="21">
        <v>132.05000305175781</v>
      </c>
      <c r="Q3699" s="21">
        <v>131.14999389648438</v>
      </c>
      <c r="R3699" s="21">
        <v>131.82000732421875</v>
      </c>
      <c r="S3699">
        <v>135259100</v>
      </c>
      <c r="T3699" s="16">
        <f>(SP500_Data[[#This Row],[Close]]-R3700)/R3700</f>
        <v>-4.5494052450986293E-4</v>
      </c>
      <c r="U3699" s="21"/>
    </row>
    <row r="3700" spans="1:21" x14ac:dyDescent="0.25">
      <c r="A3700" s="2">
        <v>40934</v>
      </c>
      <c r="B3700" s="21">
        <v>29.610000610351559</v>
      </c>
      <c r="C3700" s="21">
        <v>29.700000762939453</v>
      </c>
      <c r="D3700" s="21">
        <v>29.399999618530273</v>
      </c>
      <c r="E3700" s="21">
        <v>29.5</v>
      </c>
      <c r="F3700" s="16">
        <f>(StockData[[#This Row],[Close]]-E3701)/E3701</f>
        <v>-2.0297519291741302E-3</v>
      </c>
      <c r="G3700" s="21">
        <v>49102800</v>
      </c>
      <c r="H3700" s="21">
        <f>IF(ISNUMBER(E3700),MAX($E$2:E3700),"")</f>
        <v>542.07000732421875</v>
      </c>
      <c r="I3700" s="21">
        <f>IF(AND(ISNUMBER(E3700),ISNUMBER(H3700)),E3700/H3700-1,"")</f>
        <v>-0.94557898499933846</v>
      </c>
      <c r="L3700"/>
      <c r="M3700"/>
      <c r="N3700" s="2">
        <v>40934</v>
      </c>
      <c r="O3700" s="21">
        <v>133.14999389648438</v>
      </c>
      <c r="P3700" s="21">
        <v>133.39999389648438</v>
      </c>
      <c r="Q3700" s="21">
        <v>131.36000061035156</v>
      </c>
      <c r="R3700" s="21">
        <v>131.8800048828125</v>
      </c>
      <c r="S3700">
        <v>184880500</v>
      </c>
      <c r="T3700" s="16">
        <f>(SP500_Data[[#This Row],[Close]]-R3701)/R3701</f>
        <v>-5.1296974072489836E-3</v>
      </c>
      <c r="U3700" s="21"/>
    </row>
    <row r="3701" spans="1:21" x14ac:dyDescent="0.25">
      <c r="A3701" s="2">
        <v>40933</v>
      </c>
      <c r="B3701" s="21">
        <v>29.069999694824219</v>
      </c>
      <c r="C3701" s="21">
        <v>29.649999618530273</v>
      </c>
      <c r="D3701" s="21">
        <v>29.069999694824219</v>
      </c>
      <c r="E3701" s="21">
        <v>29.559999465942383</v>
      </c>
      <c r="F3701" s="16">
        <f>(StockData[[#This Row],[Close]]-E3702)/E3702</f>
        <v>7.4982723998073151E-3</v>
      </c>
      <c r="G3701" s="21">
        <v>59231700</v>
      </c>
      <c r="H3701" s="21">
        <f>IF(ISNUMBER(E3701),MAX($E$2:E3701),"")</f>
        <v>542.07000732421875</v>
      </c>
      <c r="I3701" s="21">
        <f>IF(AND(ISNUMBER(E3701),ISNUMBER(H3701)),E3701/H3701-1,"")</f>
        <v>-0.94546829917438657</v>
      </c>
      <c r="L3701"/>
      <c r="M3701"/>
      <c r="N3701" s="2">
        <v>40933</v>
      </c>
      <c r="O3701" s="21">
        <v>131.25999450683594</v>
      </c>
      <c r="P3701" s="21">
        <v>132.8699951171875</v>
      </c>
      <c r="Q3701" s="21">
        <v>130.75</v>
      </c>
      <c r="R3701" s="21">
        <v>132.55999755859375</v>
      </c>
      <c r="S3701">
        <v>198613200</v>
      </c>
      <c r="T3701" s="16">
        <f>(SP500_Data[[#This Row],[Close]]-R3702)/R3702</f>
        <v>8.3674942077310039E-3</v>
      </c>
      <c r="U3701" s="21"/>
    </row>
    <row r="3702" spans="1:21" x14ac:dyDescent="0.25">
      <c r="A3702" s="2">
        <v>40932</v>
      </c>
      <c r="B3702" s="21">
        <v>29.469999313354492</v>
      </c>
      <c r="C3702" s="21">
        <v>29.569999694824219</v>
      </c>
      <c r="D3702" s="21">
        <v>29.180000305175781</v>
      </c>
      <c r="E3702" s="21">
        <v>29.340000152587891</v>
      </c>
      <c r="F3702" s="16">
        <f>(StockData[[#This Row],[Close]]-E3703)/E3703</f>
        <v>-1.3118042235230431E-2</v>
      </c>
      <c r="G3702" s="21">
        <v>51703300</v>
      </c>
      <c r="H3702" s="21">
        <f>IF(ISNUMBER(E3702),MAX($E$2:E3702),"")</f>
        <v>542.07000732421875</v>
      </c>
      <c r="I3702" s="21">
        <f>IF(AND(ISNUMBER(E3702),ISNUMBER(H3702)),E3702/H3702-1,"")</f>
        <v>-0.94587414954496962</v>
      </c>
      <c r="L3702"/>
      <c r="M3702"/>
      <c r="N3702" s="2">
        <v>40932</v>
      </c>
      <c r="O3702" s="21">
        <v>130.80000305175781</v>
      </c>
      <c r="P3702" s="21">
        <v>131.5</v>
      </c>
      <c r="Q3702" s="21">
        <v>130.60000610351563</v>
      </c>
      <c r="R3702" s="21">
        <v>131.46000671386719</v>
      </c>
      <c r="S3702">
        <v>103083300</v>
      </c>
      <c r="T3702" s="16">
        <f>(SP500_Data[[#This Row],[Close]]-R3703)/R3703</f>
        <v>-1.139684642419016E-3</v>
      </c>
      <c r="U3702" s="21"/>
    </row>
    <row r="3703" spans="1:21" x14ac:dyDescent="0.25">
      <c r="A3703" s="2">
        <v>40931</v>
      </c>
      <c r="B3703" s="21">
        <v>29.549999237060547</v>
      </c>
      <c r="C3703" s="21">
        <v>29.950000762939453</v>
      </c>
      <c r="D3703" s="21">
        <v>29.350000381469727</v>
      </c>
      <c r="E3703" s="21">
        <v>29.729999542236328</v>
      </c>
      <c r="F3703" s="16">
        <f>(StockData[[#This Row],[Close]]-E3704)/E3704</f>
        <v>6.731894439581023E-4</v>
      </c>
      <c r="G3703" s="21">
        <v>76078100</v>
      </c>
      <c r="H3703" s="21">
        <f>IF(ISNUMBER(E3703),MAX($E$2:E3703),"")</f>
        <v>542.07000732421875</v>
      </c>
      <c r="I3703" s="21">
        <f>IF(AND(ISNUMBER(E3703),ISNUMBER(H3703)),E3703/H3703-1,"")</f>
        <v>-0.94515468640482359</v>
      </c>
      <c r="L3703"/>
      <c r="M3703"/>
      <c r="N3703" s="2">
        <v>40931</v>
      </c>
      <c r="O3703" s="21">
        <v>131.50999450683594</v>
      </c>
      <c r="P3703" s="21">
        <v>132.25</v>
      </c>
      <c r="Q3703" s="21">
        <v>130.97999572753906</v>
      </c>
      <c r="R3703" s="21">
        <v>131.61000061035156</v>
      </c>
      <c r="S3703">
        <v>129295800</v>
      </c>
      <c r="T3703" s="16">
        <f>(SP500_Data[[#This Row],[Close]]-R3704)/R3704</f>
        <v>-2.5767059170451489E-3</v>
      </c>
      <c r="U3703" s="21"/>
    </row>
    <row r="3704" spans="1:21" x14ac:dyDescent="0.25">
      <c r="A3704" s="2">
        <v>40928</v>
      </c>
      <c r="B3704" s="21">
        <v>28.819999694824219</v>
      </c>
      <c r="C3704" s="21">
        <v>29.739999771118164</v>
      </c>
      <c r="D3704" s="21">
        <v>28.75</v>
      </c>
      <c r="E3704" s="21">
        <v>29.709999084472656</v>
      </c>
      <c r="F3704" s="16">
        <f>(StockData[[#This Row],[Close]]-E3705)/E3705</f>
        <v>5.6543321400647724E-2</v>
      </c>
      <c r="G3704" s="21">
        <v>165902900</v>
      </c>
      <c r="H3704" s="21">
        <f>IF(ISNUMBER(E3704),MAX($E$2:E3704),"")</f>
        <v>542.07000732421875</v>
      </c>
      <c r="I3704" s="21">
        <f>IF(AND(ISNUMBER(E3704),ISNUMBER(H3704)),E3704/H3704-1,"")</f>
        <v>-0.94519158285268723</v>
      </c>
      <c r="L3704"/>
      <c r="M3704"/>
      <c r="N3704" s="2">
        <v>40928</v>
      </c>
      <c r="O3704" s="21">
        <v>131.24000549316406</v>
      </c>
      <c r="P3704" s="21">
        <v>131.94999694824219</v>
      </c>
      <c r="Q3704" s="21">
        <v>130.91999816894531</v>
      </c>
      <c r="R3704" s="21">
        <v>131.94999694824219</v>
      </c>
      <c r="S3704">
        <v>138230200</v>
      </c>
      <c r="T3704" s="16">
        <f>(SP500_Data[[#This Row],[Close]]-R3705)/R3705</f>
        <v>3.7272950658027992E-3</v>
      </c>
      <c r="U3704" s="21"/>
    </row>
    <row r="3705" spans="1:21" x14ac:dyDescent="0.25">
      <c r="A3705" s="2">
        <v>40927</v>
      </c>
      <c r="B3705" s="21">
        <v>28.159999847412109</v>
      </c>
      <c r="C3705" s="21">
        <v>28.440000534057617</v>
      </c>
      <c r="D3705" s="21">
        <v>28.030000686645508</v>
      </c>
      <c r="E3705" s="21">
        <v>28.120000839233398</v>
      </c>
      <c r="F3705" s="16">
        <f>(StockData[[#This Row],[Close]]-E3706)/E3706</f>
        <v>-3.8965180583285194E-3</v>
      </c>
      <c r="G3705" s="21">
        <v>74053500</v>
      </c>
      <c r="H3705" s="21">
        <f>IF(ISNUMBER(E3705),MAX($E$2:E3705),"")</f>
        <v>542.07000732421875</v>
      </c>
      <c r="I3705" s="21">
        <f>IF(AND(ISNUMBER(E3705),ISNUMBER(H3705)),E3705/H3705-1,"")</f>
        <v>-0.94812478008506662</v>
      </c>
      <c r="L3705"/>
      <c r="M3705"/>
      <c r="N3705" s="2">
        <v>40927</v>
      </c>
      <c r="O3705" s="21">
        <v>131.22000122070313</v>
      </c>
      <c r="P3705" s="21">
        <v>131.57000732421875</v>
      </c>
      <c r="Q3705" s="21">
        <v>130.80000305175781</v>
      </c>
      <c r="R3705" s="21">
        <v>131.46000671386719</v>
      </c>
      <c r="S3705">
        <v>126328900</v>
      </c>
      <c r="T3705" s="16">
        <f>(SP500_Data[[#This Row],[Close]]-R3706)/R3706</f>
        <v>5.2764580474328141E-3</v>
      </c>
      <c r="U3705" s="21"/>
    </row>
    <row r="3706" spans="1:21" x14ac:dyDescent="0.25">
      <c r="A3706" s="2">
        <v>40926</v>
      </c>
      <c r="B3706" s="21">
        <v>28.309999465942383</v>
      </c>
      <c r="C3706" s="21">
        <v>28.399999618530273</v>
      </c>
      <c r="D3706" s="21">
        <v>27.969999313354492</v>
      </c>
      <c r="E3706" s="21">
        <v>28.229999542236328</v>
      </c>
      <c r="F3706" s="16">
        <f>(StockData[[#This Row],[Close]]-E3707)/E3707</f>
        <v>-1.0615954141021905E-3</v>
      </c>
      <c r="G3706" s="21">
        <v>64860600</v>
      </c>
      <c r="H3706" s="21">
        <f>IF(ISNUMBER(E3706),MAX($E$2:E3706),"")</f>
        <v>542.07000732421875</v>
      </c>
      <c r="I3706" s="21">
        <f>IF(AND(ISNUMBER(E3706),ISNUMBER(H3706)),E3706/H3706-1,"")</f>
        <v>-0.94792185665909456</v>
      </c>
      <c r="L3706"/>
      <c r="M3706"/>
      <c r="N3706" s="2">
        <v>40926</v>
      </c>
      <c r="O3706" s="21">
        <v>129.30999755859375</v>
      </c>
      <c r="P3706" s="21">
        <v>130.83999633789063</v>
      </c>
      <c r="Q3706" s="21">
        <v>129.08000183105469</v>
      </c>
      <c r="R3706" s="21">
        <v>130.77000427246094</v>
      </c>
      <c r="S3706">
        <v>163395200</v>
      </c>
      <c r="T3706" s="16">
        <f>(SP500_Data[[#This Row],[Close]]-R3707)/R3707</f>
        <v>1.1056192786912786E-2</v>
      </c>
      <c r="U3706" s="21"/>
    </row>
    <row r="3707" spans="1:21" x14ac:dyDescent="0.25">
      <c r="A3707" s="2">
        <v>40925</v>
      </c>
      <c r="B3707" s="21">
        <v>28.399999618530273</v>
      </c>
      <c r="C3707" s="21">
        <v>28.649999618530273</v>
      </c>
      <c r="D3707" s="21">
        <v>28.170000076293945</v>
      </c>
      <c r="E3707" s="21">
        <v>28.260000228881836</v>
      </c>
      <c r="F3707" s="16">
        <f>(StockData[[#This Row],[Close]]-E3708)/E3708</f>
        <v>3.5399040289684733E-4</v>
      </c>
      <c r="G3707" s="21">
        <v>72395300</v>
      </c>
      <c r="H3707" s="21">
        <f>IF(ISNUMBER(E3707),MAX($E$2:E3707),"")</f>
        <v>542.07000732421875</v>
      </c>
      <c r="I3707" s="21">
        <f>IF(AND(ISNUMBER(E3707),ISNUMBER(H3707)),E3707/H3707-1,"")</f>
        <v>-0.9478665119872991</v>
      </c>
      <c r="L3707"/>
      <c r="M3707"/>
      <c r="N3707" s="2">
        <v>40925</v>
      </c>
      <c r="O3707" s="21">
        <v>130.08000183105469</v>
      </c>
      <c r="P3707" s="21">
        <v>130.32000732421875</v>
      </c>
      <c r="Q3707" s="21">
        <v>128.89999389648438</v>
      </c>
      <c r="R3707" s="21">
        <v>129.33999633789063</v>
      </c>
      <c r="S3707">
        <v>132209200</v>
      </c>
      <c r="T3707" s="16">
        <f>(SP500_Data[[#This Row],[Close]]-R3708)/R3708</f>
        <v>3.8807824760311231E-3</v>
      </c>
      <c r="U3707" s="21"/>
    </row>
    <row r="3708" spans="1:21" x14ac:dyDescent="0.25">
      <c r="A3708" s="2">
        <v>40921</v>
      </c>
      <c r="B3708" s="21">
        <v>27.930000305175781</v>
      </c>
      <c r="C3708" s="21">
        <v>28.25</v>
      </c>
      <c r="D3708" s="21">
        <v>27.790000915527344</v>
      </c>
      <c r="E3708" s="21">
        <v>28.25</v>
      </c>
      <c r="F3708" s="16">
        <f>(StockData[[#This Row],[Close]]-E3709)/E3709</f>
        <v>8.9285714285714281E-3</v>
      </c>
      <c r="G3708" s="21">
        <v>60196100</v>
      </c>
      <c r="H3708" s="21">
        <f>IF(ISNUMBER(E3708),MAX($E$2:E3708),"")</f>
        <v>542.07000732421875</v>
      </c>
      <c r="I3708" s="21">
        <f>IF(AND(ISNUMBER(E3708),ISNUMBER(H3708)),E3708/H3708-1,"")</f>
        <v>-0.94788496021123092</v>
      </c>
      <c r="L3708"/>
      <c r="M3708"/>
      <c r="N3708" s="2">
        <v>40921</v>
      </c>
      <c r="O3708" s="21">
        <v>128.63999938964844</v>
      </c>
      <c r="P3708" s="21">
        <v>129.05000305175781</v>
      </c>
      <c r="Q3708" s="21">
        <v>127.72000122070313</v>
      </c>
      <c r="R3708" s="21">
        <v>128.83999633789063</v>
      </c>
      <c r="S3708">
        <v>179836200</v>
      </c>
      <c r="T3708" s="16">
        <f>(SP500_Data[[#This Row],[Close]]-R3709)/R3709</f>
        <v>-5.1733317686917819E-3</v>
      </c>
      <c r="U3708" s="21"/>
    </row>
    <row r="3709" spans="1:21" x14ac:dyDescent="0.25">
      <c r="A3709" s="2">
        <v>40920</v>
      </c>
      <c r="B3709" s="21">
        <v>27.870000839233398</v>
      </c>
      <c r="C3709" s="21">
        <v>28.020000457763672</v>
      </c>
      <c r="D3709" s="21">
        <v>27.649999618530273</v>
      </c>
      <c r="E3709" s="21">
        <v>28</v>
      </c>
      <c r="F3709" s="16">
        <f>(StockData[[#This Row],[Close]]-E3710)/E3710</f>
        <v>1.0101035121981898E-2</v>
      </c>
      <c r="G3709" s="21">
        <v>49370800</v>
      </c>
      <c r="H3709" s="21">
        <f>IF(ISNUMBER(E3709),MAX($E$2:E3709),"")</f>
        <v>542.07000732421875</v>
      </c>
      <c r="I3709" s="21">
        <f>IF(AND(ISNUMBER(E3709),ISNUMBER(H3709)),E3709/H3709-1,"")</f>
        <v>-0.94834615525360944</v>
      </c>
      <c r="L3709"/>
      <c r="M3709"/>
      <c r="N3709" s="2">
        <v>40920</v>
      </c>
      <c r="O3709" s="21">
        <v>129.57000732421875</v>
      </c>
      <c r="P3709" s="21">
        <v>129.69999694824219</v>
      </c>
      <c r="Q3709" s="21">
        <v>128.53999328613281</v>
      </c>
      <c r="R3709" s="21">
        <v>129.50999450683594</v>
      </c>
      <c r="S3709">
        <v>118983700</v>
      </c>
      <c r="T3709" s="16">
        <f>(SP500_Data[[#This Row],[Close]]-R3710)/R3710</f>
        <v>2.3993619652942851E-3</v>
      </c>
      <c r="U3709" s="21"/>
    </row>
    <row r="3710" spans="1:21" x14ac:dyDescent="0.25">
      <c r="A3710" s="2">
        <v>40919</v>
      </c>
      <c r="B3710" s="21">
        <v>27.430000305175781</v>
      </c>
      <c r="C3710" s="21">
        <v>27.979999542236328</v>
      </c>
      <c r="D3710" s="21">
        <v>27.370000839233398</v>
      </c>
      <c r="E3710" s="21">
        <v>27.719999313354492</v>
      </c>
      <c r="F3710" s="16">
        <f>(StockData[[#This Row],[Close]]-E3711)/E3711</f>
        <v>-4.310374948839347E-3</v>
      </c>
      <c r="G3710" s="21">
        <v>65582400</v>
      </c>
      <c r="H3710" s="21">
        <f>IF(ISNUMBER(E3710),MAX($E$2:E3710),"")</f>
        <v>542.07000732421875</v>
      </c>
      <c r="I3710" s="21">
        <f>IF(AND(ISNUMBER(E3710),ISNUMBER(H3710)),E3710/H3710-1,"")</f>
        <v>-0.9488626949677833</v>
      </c>
      <c r="L3710"/>
      <c r="M3710"/>
      <c r="N3710" s="2">
        <v>40919</v>
      </c>
      <c r="O3710" s="21">
        <v>128.72999572753906</v>
      </c>
      <c r="P3710" s="21">
        <v>129.3699951171875</v>
      </c>
      <c r="Q3710" s="21">
        <v>128.52000427246094</v>
      </c>
      <c r="R3710" s="21">
        <v>129.19999694824219</v>
      </c>
      <c r="S3710">
        <v>111540700</v>
      </c>
      <c r="T3710" s="16">
        <f>(SP500_Data[[#This Row],[Close]]-R3711)/R3711</f>
        <v>5.420279004341895E-4</v>
      </c>
      <c r="U3710" s="21"/>
    </row>
    <row r="3711" spans="1:21" x14ac:dyDescent="0.25">
      <c r="A3711" s="2">
        <v>40918</v>
      </c>
      <c r="B3711" s="21">
        <v>27.930000305175781</v>
      </c>
      <c r="C3711" s="21">
        <v>28.149999618530273</v>
      </c>
      <c r="D3711" s="21">
        <v>27.75</v>
      </c>
      <c r="E3711" s="21">
        <v>27.840000152587891</v>
      </c>
      <c r="F3711" s="16">
        <f>(StockData[[#This Row],[Close]]-E3712)/E3712</f>
        <v>3.6049164489843711E-3</v>
      </c>
      <c r="G3711" s="21">
        <v>60014400</v>
      </c>
      <c r="H3711" s="21">
        <f>IF(ISNUMBER(E3711),MAX($E$2:E3711),"")</f>
        <v>542.07000732421875</v>
      </c>
      <c r="I3711" s="21">
        <f>IF(AND(ISNUMBER(E3711),ISNUMBER(H3711)),E3711/H3711-1,"")</f>
        <v>-0.94864131979924049</v>
      </c>
      <c r="L3711"/>
      <c r="M3711"/>
      <c r="N3711" s="2">
        <v>40918</v>
      </c>
      <c r="O3711" s="21">
        <v>129.38999938964844</v>
      </c>
      <c r="P3711" s="21">
        <v>129.64999389648438</v>
      </c>
      <c r="Q3711" s="21">
        <v>128.94999694824219</v>
      </c>
      <c r="R3711" s="21">
        <v>129.1300048828125</v>
      </c>
      <c r="S3711">
        <v>115282000</v>
      </c>
      <c r="T3711" s="16">
        <f>(SP500_Data[[#This Row],[Close]]-R3712)/R3712</f>
        <v>8.6705247094757409E-3</v>
      </c>
      <c r="U3711" s="21"/>
    </row>
    <row r="3712" spans="1:21" x14ac:dyDescent="0.25">
      <c r="A3712" s="2">
        <v>40917</v>
      </c>
      <c r="B3712" s="21">
        <v>28.049999237060547</v>
      </c>
      <c r="C3712" s="21">
        <v>28.100000381469727</v>
      </c>
      <c r="D3712" s="21">
        <v>27.719999313354492</v>
      </c>
      <c r="E3712" s="21">
        <v>27.739999771118164</v>
      </c>
      <c r="F3712" s="16">
        <f>(StockData[[#This Row],[Close]]-E3713)/E3713</f>
        <v>-1.3162605165406556E-2</v>
      </c>
      <c r="G3712" s="21">
        <v>59706800</v>
      </c>
      <c r="H3712" s="21">
        <f>IF(ISNUMBER(E3712),MAX($E$2:E3712),"")</f>
        <v>542.07000732421875</v>
      </c>
      <c r="I3712" s="21">
        <f>IF(AND(ISNUMBER(E3712),ISNUMBER(H3712)),E3712/H3712-1,"")</f>
        <v>-0.94882579851991977</v>
      </c>
      <c r="L3712"/>
      <c r="M3712"/>
      <c r="N3712" s="2">
        <v>40917</v>
      </c>
      <c r="O3712" s="21">
        <v>128</v>
      </c>
      <c r="P3712" s="21">
        <v>128.17999267578125</v>
      </c>
      <c r="Q3712" s="21">
        <v>127.41000366210938</v>
      </c>
      <c r="R3712" s="21">
        <v>128.02000427246094</v>
      </c>
      <c r="S3712">
        <v>99530200</v>
      </c>
      <c r="T3712" s="16">
        <f>(SP500_Data[[#This Row],[Close]]-R3713)/R3713</f>
        <v>2.4274151609948022E-3</v>
      </c>
      <c r="U3712" s="21"/>
    </row>
    <row r="3713" spans="1:21" x14ac:dyDescent="0.25">
      <c r="A3713" s="2">
        <v>40914</v>
      </c>
      <c r="B3713" s="21">
        <v>27.530000686645508</v>
      </c>
      <c r="C3713" s="21">
        <v>28.190000534057617</v>
      </c>
      <c r="D3713" s="21">
        <v>27.530000686645508</v>
      </c>
      <c r="E3713" s="21">
        <v>28.110000610351559</v>
      </c>
      <c r="F3713" s="16">
        <f>(StockData[[#This Row],[Close]]-E3714)/E3714</f>
        <v>1.5534692934789221E-2</v>
      </c>
      <c r="G3713" s="21">
        <v>99455500</v>
      </c>
      <c r="H3713" s="21">
        <f>IF(ISNUMBER(E3713),MAX($E$2:E3713),"")</f>
        <v>542.07000732421875</v>
      </c>
      <c r="I3713" s="21">
        <f>IF(AND(ISNUMBER(E3713),ISNUMBER(H3713)),E3713/H3713-1,"")</f>
        <v>-0.94814322830899844</v>
      </c>
      <c r="L3713"/>
      <c r="M3713"/>
      <c r="N3713" s="2">
        <v>40914</v>
      </c>
      <c r="O3713" s="21">
        <v>128.19999694824219</v>
      </c>
      <c r="P3713" s="21">
        <v>128.22000122070313</v>
      </c>
      <c r="Q3713" s="21">
        <v>127.29000091552734</v>
      </c>
      <c r="R3713" s="21">
        <v>127.70999908447266</v>
      </c>
      <c r="S3713">
        <v>148050000</v>
      </c>
      <c r="T3713" s="16">
        <f>(SP500_Data[[#This Row],[Close]]-R3714)/R3714</f>
        <v>-2.5772744373917097E-3</v>
      </c>
      <c r="U3713" s="21"/>
    </row>
    <row r="3714" spans="1:21" x14ac:dyDescent="0.25">
      <c r="A3714" s="2">
        <v>40913</v>
      </c>
      <c r="B3714" s="21">
        <v>27.379999160766602</v>
      </c>
      <c r="C3714" s="21">
        <v>27.729999542236328</v>
      </c>
      <c r="D3714" s="21">
        <v>27.290000915527344</v>
      </c>
      <c r="E3714" s="21">
        <v>27.680000305175781</v>
      </c>
      <c r="F3714" s="16">
        <f>(StockData[[#This Row],[Close]]-E3715)/E3715</f>
        <v>1.0219003304516357E-2</v>
      </c>
      <c r="G3714" s="21">
        <v>56081400</v>
      </c>
      <c r="H3714" s="21">
        <f>IF(ISNUMBER(E3714),MAX($E$2:E3714),"")</f>
        <v>542.07000732421875</v>
      </c>
      <c r="I3714" s="21">
        <f>IF(AND(ISNUMBER(E3714),ISNUMBER(H3714)),E3714/H3714-1,"")</f>
        <v>-0.94893648434487166</v>
      </c>
      <c r="L3714"/>
      <c r="M3714"/>
      <c r="N3714" s="2">
        <v>40913</v>
      </c>
      <c r="O3714" s="21">
        <v>127.01000213623048</v>
      </c>
      <c r="P3714" s="21">
        <v>128.22999572753906</v>
      </c>
      <c r="Q3714" s="21">
        <v>126.43000030517578</v>
      </c>
      <c r="R3714" s="21">
        <v>128.03999328613281</v>
      </c>
      <c r="S3714">
        <v>173895000</v>
      </c>
      <c r="T3714" s="16">
        <f>(SP500_Data[[#This Row],[Close]]-R3715)/R3715</f>
        <v>2.6624615976178446E-3</v>
      </c>
      <c r="U3714" s="21"/>
    </row>
    <row r="3715" spans="1:21" x14ac:dyDescent="0.25">
      <c r="A3715" s="2">
        <v>40912</v>
      </c>
      <c r="B3715" s="21">
        <v>26.819999694824219</v>
      </c>
      <c r="C3715" s="21">
        <v>27.469999313354492</v>
      </c>
      <c r="D3715" s="21">
        <v>26.780000686645508</v>
      </c>
      <c r="E3715" s="21">
        <v>27.399999618530273</v>
      </c>
      <c r="F3715" s="16">
        <f>(StockData[[#This Row],[Close]]-E3716)/E3716</f>
        <v>2.3533774747616528E-2</v>
      </c>
      <c r="G3715" s="21">
        <v>80516100</v>
      </c>
      <c r="H3715" s="21">
        <f>IF(ISNUMBER(E3715),MAX($E$2:E3715),"")</f>
        <v>542.07000732421875</v>
      </c>
      <c r="I3715" s="21">
        <f>IF(AND(ISNUMBER(E3715),ISNUMBER(H3715)),E3715/H3715-1,"")</f>
        <v>-0.94945302405904553</v>
      </c>
      <c r="L3715"/>
      <c r="M3715"/>
      <c r="N3715" s="2">
        <v>40912</v>
      </c>
      <c r="O3715" s="21">
        <v>127.1999969482422</v>
      </c>
      <c r="P3715" s="21">
        <v>127.80999755859376</v>
      </c>
      <c r="Q3715" s="21">
        <v>126.70999908447266</v>
      </c>
      <c r="R3715" s="21">
        <v>127.6999969482422</v>
      </c>
      <c r="S3715">
        <v>127186500</v>
      </c>
      <c r="T3715" s="16">
        <f>(SP500_Data[[#This Row],[Close]]-R3716)/R3716</f>
        <v>1.5686035156251114E-3</v>
      </c>
      <c r="U3715" s="21"/>
    </row>
    <row r="3716" spans="1:21" x14ac:dyDescent="0.25">
      <c r="A3716" s="2">
        <v>40911</v>
      </c>
      <c r="B3716" s="21">
        <v>26.549999237060547</v>
      </c>
      <c r="C3716" s="21">
        <v>26.959999084472656</v>
      </c>
      <c r="D3716" s="21">
        <v>26.389999389648441</v>
      </c>
      <c r="E3716" s="21">
        <v>26.770000457763672</v>
      </c>
      <c r="F3716" s="16">
        <f>(StockData[[#This Row],[Close]]-E3717)/E3717</f>
        <v>3.120190299912215E-2</v>
      </c>
      <c r="G3716" s="21">
        <v>64731500</v>
      </c>
      <c r="H3716" s="21">
        <f>IF(ISNUMBER(E3716),MAX($E$2:E3716),"")</f>
        <v>542.07000732421875</v>
      </c>
      <c r="I3716" s="21">
        <f>IF(AND(ISNUMBER(E3716),ISNUMBER(H3716)),E3716/H3716-1,"")</f>
        <v>-0.95061523401763826</v>
      </c>
      <c r="L3716"/>
      <c r="M3716"/>
      <c r="N3716" s="2">
        <v>40911</v>
      </c>
      <c r="O3716" s="21">
        <v>127.76000213623048</v>
      </c>
      <c r="P3716" s="21">
        <v>128.3800048828125</v>
      </c>
      <c r="Q3716" s="21">
        <v>127.43000030517578</v>
      </c>
      <c r="R3716" s="21">
        <v>127.5</v>
      </c>
      <c r="S3716">
        <v>193697900</v>
      </c>
      <c r="T3716" s="16">
        <f>(SP500_Data[[#This Row],[Close]]-R3717)/R3717</f>
        <v>1.5936254980079681E-2</v>
      </c>
      <c r="U3716" s="21"/>
    </row>
    <row r="3717" spans="1:21" x14ac:dyDescent="0.25">
      <c r="A3717" s="2">
        <v>40907</v>
      </c>
      <c r="B3717" s="21">
        <v>26</v>
      </c>
      <c r="C3717" s="21">
        <v>26.120000839233398</v>
      </c>
      <c r="D3717" s="21">
        <v>25.909999847412109</v>
      </c>
      <c r="E3717" s="21">
        <v>25.959999084472656</v>
      </c>
      <c r="F3717" s="16">
        <f>(StockData[[#This Row],[Close]]-E3718)/E3718</f>
        <v>-2.3059712619302748E-3</v>
      </c>
      <c r="G3717" s="21">
        <v>27395700</v>
      </c>
      <c r="H3717" s="21">
        <f>IF(ISNUMBER(E3717),MAX($E$2:E3717),"")</f>
        <v>542.07000732421875</v>
      </c>
      <c r="I3717" s="21">
        <f>IF(AND(ISNUMBER(E3717),ISNUMBER(H3717)),E3717/H3717-1,"")</f>
        <v>-0.95210950848836462</v>
      </c>
      <c r="L3717"/>
      <c r="M3717"/>
      <c r="N3717" s="2">
        <v>40907</v>
      </c>
      <c r="O3717" s="21">
        <v>126.01999664306641</v>
      </c>
      <c r="P3717" s="21">
        <v>126.33000183105467</v>
      </c>
      <c r="Q3717" s="21">
        <v>125.5</v>
      </c>
      <c r="R3717" s="21">
        <v>125.5</v>
      </c>
      <c r="S3717">
        <v>95599000</v>
      </c>
      <c r="T3717" s="16">
        <f>(SP500_Data[[#This Row],[Close]]-R3718)/R3718</f>
        <v>-4.9159747310491397E-3</v>
      </c>
      <c r="U3717" s="21"/>
    </row>
    <row r="3718" spans="1:21" x14ac:dyDescent="0.25">
      <c r="A3718" s="2">
        <v>40906</v>
      </c>
      <c r="B3718" s="21">
        <v>25.950000762939453</v>
      </c>
      <c r="C3718" s="21">
        <v>26.049999237060547</v>
      </c>
      <c r="D3718" s="21">
        <v>25.860000610351559</v>
      </c>
      <c r="E3718" s="21">
        <v>26.020000457763672</v>
      </c>
      <c r="F3718" s="16">
        <f>(StockData[[#This Row],[Close]]-E3719)/E3719</f>
        <v>7.7459630249160898E-3</v>
      </c>
      <c r="G3718" s="21">
        <v>22616900</v>
      </c>
      <c r="H3718" s="21">
        <f>IF(ISNUMBER(E3718),MAX($E$2:E3718),"")</f>
        <v>542.07000732421875</v>
      </c>
      <c r="I3718" s="21">
        <f>IF(AND(ISNUMBER(E3718),ISNUMBER(H3718)),E3718/H3718-1,"")</f>
        <v>-0.95199881914477369</v>
      </c>
      <c r="L3718"/>
      <c r="M3718"/>
      <c r="N3718" s="2">
        <v>40906</v>
      </c>
      <c r="O3718" s="21">
        <v>125.23999786376952</v>
      </c>
      <c r="P3718" s="21">
        <v>126.25</v>
      </c>
      <c r="Q3718" s="21">
        <v>124.86000061035156</v>
      </c>
      <c r="R3718" s="21">
        <v>126.12000274658205</v>
      </c>
      <c r="S3718">
        <v>123507200</v>
      </c>
      <c r="T3718" s="16">
        <f>(SP500_Data[[#This Row],[Close]]-R3719)/R3719</f>
        <v>1.0334061496476333E-2</v>
      </c>
      <c r="U3718" s="21"/>
    </row>
    <row r="3719" spans="1:21" x14ac:dyDescent="0.25">
      <c r="A3719" s="2">
        <v>40905</v>
      </c>
      <c r="B3719" s="21">
        <v>26.110000610351559</v>
      </c>
      <c r="C3719" s="21">
        <v>26.149999618530273</v>
      </c>
      <c r="D3719" s="21">
        <v>25.760000228881836</v>
      </c>
      <c r="E3719" s="21">
        <v>25.819999694824219</v>
      </c>
      <c r="F3719" s="16">
        <f>(StockData[[#This Row],[Close]]-E3720)/E3720</f>
        <v>-8.4485872875657581E-3</v>
      </c>
      <c r="G3719" s="21">
        <v>29822500</v>
      </c>
      <c r="H3719" s="21">
        <f>IF(ISNUMBER(E3719),MAX($E$2:E3719),"")</f>
        <v>542.07000732421875</v>
      </c>
      <c r="I3719" s="21">
        <f>IF(AND(ISNUMBER(E3719),ISNUMBER(H3719)),E3719/H3719-1,"")</f>
        <v>-0.95236777658613203</v>
      </c>
      <c r="L3719"/>
      <c r="M3719"/>
      <c r="N3719" s="2">
        <v>40905</v>
      </c>
      <c r="O3719" s="21">
        <v>126.51000213623048</v>
      </c>
      <c r="P3719" s="21">
        <v>126.52999877929688</v>
      </c>
      <c r="Q3719" s="21">
        <v>124.73000335693359</v>
      </c>
      <c r="R3719" s="21">
        <v>124.83000183105467</v>
      </c>
      <c r="S3719">
        <v>119107100</v>
      </c>
      <c r="T3719" s="16">
        <f>(SP500_Data[[#This Row],[Close]]-R3720)/R3720</f>
        <v>-1.3123535937621483E-2</v>
      </c>
      <c r="U3719" s="21"/>
    </row>
    <row r="3720" spans="1:21" x14ac:dyDescent="0.25">
      <c r="A3720" s="2">
        <v>40904</v>
      </c>
      <c r="B3720" s="21">
        <v>25.959999084472656</v>
      </c>
      <c r="C3720" s="21">
        <v>26.139999389648441</v>
      </c>
      <c r="D3720" s="21">
        <v>25.930000305175781</v>
      </c>
      <c r="E3720" s="21">
        <v>26.040000915527344</v>
      </c>
      <c r="F3720" s="16">
        <f>(StockData[[#This Row],[Close]]-E3721)/E3721</f>
        <v>3.8418089197233402E-4</v>
      </c>
      <c r="G3720" s="21">
        <v>21287200</v>
      </c>
      <c r="H3720" s="21">
        <f>IF(ISNUMBER(E3720),MAX($E$2:E3720),"")</f>
        <v>542.07000732421875</v>
      </c>
      <c r="I3720" s="21">
        <f>IF(AND(ISNUMBER(E3720),ISNUMBER(H3720)),E3720/H3720-1,"")</f>
        <v>-0.95196192269691005</v>
      </c>
      <c r="L3720"/>
      <c r="M3720"/>
      <c r="N3720" s="2">
        <v>40904</v>
      </c>
      <c r="O3720" s="21">
        <v>126.16999816894533</v>
      </c>
      <c r="P3720" s="21">
        <v>126.81999969482422</v>
      </c>
      <c r="Q3720" s="21">
        <v>126.05999755859376</v>
      </c>
      <c r="R3720" s="21">
        <v>126.48999786376952</v>
      </c>
      <c r="S3720">
        <v>86075700</v>
      </c>
      <c r="T3720" s="16">
        <f>(SP500_Data[[#This Row],[Close]]-R3721)/R3721</f>
        <v>7.9118976662697564E-4</v>
      </c>
      <c r="U3720" s="21"/>
    </row>
    <row r="3721" spans="1:21" x14ac:dyDescent="0.25">
      <c r="A3721" s="2">
        <v>40900</v>
      </c>
      <c r="B3721" s="21">
        <v>25.909999847412109</v>
      </c>
      <c r="C3721" s="21">
        <v>26.040000915527344</v>
      </c>
      <c r="D3721" s="21">
        <v>25.729999542236328</v>
      </c>
      <c r="E3721" s="21">
        <v>26.030000686645508</v>
      </c>
      <c r="F3721" s="16">
        <f>(StockData[[#This Row],[Close]]-E3722)/E3722</f>
        <v>8.5238754457716229E-3</v>
      </c>
      <c r="G3721" s="21">
        <v>23205800</v>
      </c>
      <c r="H3721" s="21">
        <f>IF(ISNUMBER(E3721),MAX($E$2:E3721),"")</f>
        <v>542.07000732421875</v>
      </c>
      <c r="I3721" s="21">
        <f>IF(AND(ISNUMBER(E3721),ISNUMBER(H3721)),E3721/H3721-1,"")</f>
        <v>-0.95198037092084187</v>
      </c>
      <c r="L3721"/>
      <c r="M3721"/>
      <c r="N3721" s="2">
        <v>40900</v>
      </c>
      <c r="O3721" s="21">
        <v>125.66999816894533</v>
      </c>
      <c r="P3721" s="21">
        <v>126.43000030517578</v>
      </c>
      <c r="Q3721" s="21">
        <v>125.41000366210938</v>
      </c>
      <c r="R3721" s="21">
        <v>126.38999938964844</v>
      </c>
      <c r="S3721">
        <v>92187200</v>
      </c>
      <c r="T3721" s="16">
        <f>(SP500_Data[[#This Row],[Close]]-R3722)/R3722</f>
        <v>8.9407102785615221E-3</v>
      </c>
      <c r="U3721" s="21"/>
    </row>
    <row r="3722" spans="1:21" x14ac:dyDescent="0.25">
      <c r="A3722" s="2">
        <v>40899</v>
      </c>
      <c r="B3722" s="21">
        <v>25.819999694824219</v>
      </c>
      <c r="C3722" s="21">
        <v>25.860000610351559</v>
      </c>
      <c r="D3722" s="21">
        <v>25.479999542236328</v>
      </c>
      <c r="E3722" s="21">
        <v>25.809999465942383</v>
      </c>
      <c r="F3722" s="16">
        <f>(StockData[[#This Row],[Close]]-E3723)/E3723</f>
        <v>1.940964154359295E-3</v>
      </c>
      <c r="G3722" s="21">
        <v>35794100</v>
      </c>
      <c r="H3722" s="21">
        <f>IF(ISNUMBER(E3722),MAX($E$2:E3722),"")</f>
        <v>542.07000732421875</v>
      </c>
      <c r="I3722" s="21">
        <f>IF(AND(ISNUMBER(E3722),ISNUMBER(H3722)),E3722/H3722-1,"")</f>
        <v>-0.95238622481006385</v>
      </c>
      <c r="L3722"/>
      <c r="M3722"/>
      <c r="N3722" s="2">
        <v>40899</v>
      </c>
      <c r="O3722" s="21">
        <v>124.62999725341795</v>
      </c>
      <c r="P3722" s="21">
        <v>125.40000152587891</v>
      </c>
      <c r="Q3722" s="21">
        <v>124.23000335693359</v>
      </c>
      <c r="R3722" s="21">
        <v>125.26999664306641</v>
      </c>
      <c r="S3722">
        <v>119465400</v>
      </c>
      <c r="T3722" s="16">
        <f>(SP500_Data[[#This Row],[Close]]-R3723)/R3723</f>
        <v>8.8588104239514034E-3</v>
      </c>
      <c r="U3722" s="21"/>
    </row>
    <row r="3723" spans="1:21" x14ac:dyDescent="0.25">
      <c r="A3723" s="2">
        <v>40898</v>
      </c>
      <c r="B3723" s="21">
        <v>26.010000228881836</v>
      </c>
      <c r="C3723" s="21">
        <v>26.190000534057617</v>
      </c>
      <c r="D3723" s="21">
        <v>25.440000534057617</v>
      </c>
      <c r="E3723" s="21">
        <v>25.760000228881836</v>
      </c>
      <c r="F3723" s="16">
        <f>(StockData[[#This Row],[Close]]-E3724)/E3724</f>
        <v>-1.0372664258214696E-2</v>
      </c>
      <c r="G3723" s="21">
        <v>64132500</v>
      </c>
      <c r="H3723" s="21">
        <f>IF(ISNUMBER(E3723),MAX($E$2:E3723),"")</f>
        <v>542.07000732421875</v>
      </c>
      <c r="I3723" s="21">
        <f>IF(AND(ISNUMBER(E3723),ISNUMBER(H3723)),E3723/H3723-1,"")</f>
        <v>-0.95247846241108403</v>
      </c>
      <c r="L3723"/>
      <c r="M3723"/>
      <c r="N3723" s="2">
        <v>40898</v>
      </c>
      <c r="O3723" s="21">
        <v>123.93000030517578</v>
      </c>
      <c r="P3723" s="21">
        <v>124.36000061035156</v>
      </c>
      <c r="Q3723" s="21">
        <v>122.75</v>
      </c>
      <c r="R3723" s="21">
        <v>124.16999816894533</v>
      </c>
      <c r="S3723">
        <v>194230900</v>
      </c>
      <c r="T3723" s="16">
        <f>(SP500_Data[[#This Row],[Close]]-R3724)/R3724</f>
        <v>1.936559857811299E-3</v>
      </c>
      <c r="U3723" s="21"/>
    </row>
    <row r="3724" spans="1:21" x14ac:dyDescent="0.25">
      <c r="A3724" s="2">
        <v>40897</v>
      </c>
      <c r="B3724" s="21">
        <v>25.860000610351559</v>
      </c>
      <c r="C3724" s="21">
        <v>26.100000381469727</v>
      </c>
      <c r="D3724" s="21">
        <v>25.809999465942383</v>
      </c>
      <c r="E3724" s="21">
        <v>26.030000686645508</v>
      </c>
      <c r="F3724" s="16">
        <f>(StockData[[#This Row],[Close]]-E3725)/E3725</f>
        <v>1.9584801666752211E-2</v>
      </c>
      <c r="G3724" s="21">
        <v>60767600</v>
      </c>
      <c r="H3724" s="21">
        <f>IF(ISNUMBER(E3724),MAX($E$2:E3724),"")</f>
        <v>542.07000732421875</v>
      </c>
      <c r="I3724" s="21">
        <f>IF(AND(ISNUMBER(E3724),ISNUMBER(H3724)),E3724/H3724-1,"")</f>
        <v>-0.95198037092084187</v>
      </c>
      <c r="L3724"/>
      <c r="M3724"/>
      <c r="N3724" s="2">
        <v>40897</v>
      </c>
      <c r="O3724" s="21">
        <v>122.18000030517578</v>
      </c>
      <c r="P3724" s="21">
        <v>124.13999938964844</v>
      </c>
      <c r="Q3724" s="21">
        <v>120.37000274658205</v>
      </c>
      <c r="R3724" s="21">
        <v>123.93000030517578</v>
      </c>
      <c r="S3724">
        <v>225418100</v>
      </c>
      <c r="T3724" s="16">
        <f>(SP500_Data[[#This Row],[Close]]-R3725)/R3725</f>
        <v>3.0260199201466435E-2</v>
      </c>
      <c r="U3724" s="21"/>
    </row>
    <row r="3725" spans="1:21" x14ac:dyDescent="0.25">
      <c r="A3725" s="2">
        <v>40896</v>
      </c>
      <c r="B3725" s="21">
        <v>26.020000457763672</v>
      </c>
      <c r="C3725" s="21">
        <v>26.120000839233398</v>
      </c>
      <c r="D3725" s="21">
        <v>25.459999084472656</v>
      </c>
      <c r="E3725" s="21">
        <v>25.530000686645508</v>
      </c>
      <c r="F3725" s="16">
        <f>(StockData[[#This Row],[Close]]-E3726)/E3726</f>
        <v>-1.8076896667480469E-2</v>
      </c>
      <c r="G3725" s="21">
        <v>52258300</v>
      </c>
      <c r="H3725" s="21">
        <f>IF(ISNUMBER(E3725),MAX($E$2:E3725),"")</f>
        <v>542.07000732421875</v>
      </c>
      <c r="I3725" s="21">
        <f>IF(AND(ISNUMBER(E3725),ISNUMBER(H3725)),E3725/H3725-1,"")</f>
        <v>-0.9529027610055989</v>
      </c>
      <c r="L3725"/>
      <c r="M3725"/>
      <c r="N3725" s="2">
        <v>40896</v>
      </c>
      <c r="O3725" s="21">
        <v>122.05999755859376</v>
      </c>
      <c r="P3725" s="21">
        <v>122.31999969482422</v>
      </c>
      <c r="Q3725" s="21">
        <v>120.02999877929688</v>
      </c>
      <c r="R3725" s="21">
        <v>120.29000091552734</v>
      </c>
      <c r="S3725">
        <v>183903000</v>
      </c>
      <c r="T3725" s="16">
        <f>(SP500_Data[[#This Row],[Close]]-R3726)/R3726</f>
        <v>-1.069163139663792E-2</v>
      </c>
      <c r="U3725" s="21"/>
    </row>
    <row r="3726" spans="1:21" x14ac:dyDescent="0.25">
      <c r="A3726" s="2">
        <v>40893</v>
      </c>
      <c r="B3726" s="21">
        <v>25.670000076293945</v>
      </c>
      <c r="C3726" s="21">
        <v>26.170000076293945</v>
      </c>
      <c r="D3726" s="21">
        <v>25.629999160766602</v>
      </c>
      <c r="E3726" s="21">
        <v>26</v>
      </c>
      <c r="F3726" s="16">
        <f>(StockData[[#This Row],[Close]]-E3727)/E3727</f>
        <v>1.7214418750043373E-2</v>
      </c>
      <c r="G3726" s="21">
        <v>101408100</v>
      </c>
      <c r="H3726" s="21">
        <f>IF(ISNUMBER(E3726),MAX($E$2:E3726),"")</f>
        <v>542.07000732421875</v>
      </c>
      <c r="I3726" s="21">
        <f>IF(AND(ISNUMBER(E3726),ISNUMBER(H3726)),E3726/H3726-1,"")</f>
        <v>-0.95203571559263733</v>
      </c>
      <c r="L3726"/>
      <c r="M3726"/>
      <c r="N3726" s="2">
        <v>40893</v>
      </c>
      <c r="O3726" s="21">
        <v>122.23000335693359</v>
      </c>
      <c r="P3726" s="21">
        <v>122.9499969482422</v>
      </c>
      <c r="Q3726" s="21">
        <v>121.3000030517578</v>
      </c>
      <c r="R3726" s="21">
        <v>121.58999633789063</v>
      </c>
      <c r="S3726">
        <v>220481400</v>
      </c>
      <c r="T3726" s="16">
        <f>(SP500_Data[[#This Row],[Close]]-R3727)/R3727</f>
        <v>-4.8289733656201551E-3</v>
      </c>
      <c r="U3726" s="21"/>
    </row>
    <row r="3727" spans="1:21" x14ac:dyDescent="0.25">
      <c r="A3727" s="2">
        <v>40892</v>
      </c>
      <c r="B3727" s="21">
        <v>25.719999313354492</v>
      </c>
      <c r="C3727" s="21">
        <v>25.879999160766602</v>
      </c>
      <c r="D3727" s="21">
        <v>25.540000915527344</v>
      </c>
      <c r="E3727" s="21">
        <v>25.559999465942383</v>
      </c>
      <c r="F3727" s="16">
        <f>(StockData[[#This Row],[Close]]-E3728)/E3728</f>
        <v>-1.1723597681367686E-3</v>
      </c>
      <c r="G3727" s="21">
        <v>46213900</v>
      </c>
      <c r="H3727" s="21">
        <f>IF(ISNUMBER(E3727),MAX($E$2:E3727),"")</f>
        <v>542.07000732421875</v>
      </c>
      <c r="I3727" s="21">
        <f>IF(AND(ISNUMBER(E3727),ISNUMBER(H3727)),E3727/H3727-1,"")</f>
        <v>-0.95284741985244237</v>
      </c>
      <c r="L3727"/>
      <c r="M3727"/>
      <c r="N3727" s="2">
        <v>40892</v>
      </c>
      <c r="O3727" s="21">
        <v>123.02999877929688</v>
      </c>
      <c r="P3727" s="21">
        <v>123.1999969482422</v>
      </c>
      <c r="Q3727" s="21">
        <v>121.98999786376952</v>
      </c>
      <c r="R3727" s="21">
        <v>122.18000030517578</v>
      </c>
      <c r="S3727">
        <v>199109200</v>
      </c>
      <c r="T3727" s="16">
        <f>(SP500_Data[[#This Row],[Close]]-R3728)/R3728</f>
        <v>3.6142800158304529E-3</v>
      </c>
      <c r="U3727" s="21"/>
    </row>
    <row r="3728" spans="1:21" x14ac:dyDescent="0.25">
      <c r="A3728" s="2">
        <v>40891</v>
      </c>
      <c r="B3728" s="21">
        <v>25.719999313354492</v>
      </c>
      <c r="C3728" s="21">
        <v>25.860000610351559</v>
      </c>
      <c r="D3728" s="21">
        <v>25.569999694824219</v>
      </c>
      <c r="E3728" s="21">
        <v>25.590000152587891</v>
      </c>
      <c r="F3728" s="16">
        <f>(StockData[[#This Row],[Close]]-E3729)/E3729</f>
        <v>-6.599381785072465E-3</v>
      </c>
      <c r="G3728" s="21">
        <v>47926400</v>
      </c>
      <c r="H3728" s="21">
        <f>IF(ISNUMBER(E3728),MAX($E$2:E3728),"")</f>
        <v>542.07000732421875</v>
      </c>
      <c r="I3728" s="21">
        <f>IF(AND(ISNUMBER(E3728),ISNUMBER(H3728)),E3728/H3728-1,"")</f>
        <v>-0.9527920751806469</v>
      </c>
      <c r="L3728"/>
      <c r="M3728"/>
      <c r="N3728" s="2">
        <v>40891</v>
      </c>
      <c r="O3728" s="21">
        <v>122.55999755859376</v>
      </c>
      <c r="P3728" s="21">
        <v>123.02999877929688</v>
      </c>
      <c r="Q3728" s="21">
        <v>121.47000122070313</v>
      </c>
      <c r="R3728" s="21">
        <v>121.73999786376952</v>
      </c>
      <c r="S3728">
        <v>238618800</v>
      </c>
      <c r="T3728" s="16">
        <f>(SP500_Data[[#This Row],[Close]]-R3729)/R3729</f>
        <v>-1.0646120727337663E-2</v>
      </c>
      <c r="U3728" s="21"/>
    </row>
    <row r="3729" spans="1:21" x14ac:dyDescent="0.25">
      <c r="A3729" s="2">
        <v>40890</v>
      </c>
      <c r="B3729" s="21">
        <v>25.75</v>
      </c>
      <c r="C3729" s="21">
        <v>26.100000381469727</v>
      </c>
      <c r="D3729" s="21">
        <v>25.649999618530273</v>
      </c>
      <c r="E3729" s="21">
        <v>25.760000228881836</v>
      </c>
      <c r="F3729" s="16">
        <f>(StockData[[#This Row],[Close]]-E3730)/E3730</f>
        <v>9.8000783126985531E-3</v>
      </c>
      <c r="G3729" s="21">
        <v>54581100</v>
      </c>
      <c r="H3729" s="21">
        <f>IF(ISNUMBER(E3729),MAX($E$2:E3729),"")</f>
        <v>542.07000732421875</v>
      </c>
      <c r="I3729" s="21">
        <f>IF(AND(ISNUMBER(E3729),ISNUMBER(H3729)),E3729/H3729-1,"")</f>
        <v>-0.95247846241108403</v>
      </c>
      <c r="L3729"/>
      <c r="M3729"/>
      <c r="N3729" s="2">
        <v>40890</v>
      </c>
      <c r="O3729" s="21">
        <v>124.86000061035156</v>
      </c>
      <c r="P3729" s="21">
        <v>125.56999969482422</v>
      </c>
      <c r="Q3729" s="21">
        <v>122.4499969482422</v>
      </c>
      <c r="R3729" s="21">
        <v>123.0500030517578</v>
      </c>
      <c r="S3729">
        <v>245159800</v>
      </c>
      <c r="T3729" s="16">
        <f>(SP500_Data[[#This Row],[Close]]-R3730)/R3730</f>
        <v>-9.3389907516702314E-3</v>
      </c>
      <c r="U3729" s="21"/>
    </row>
    <row r="3730" spans="1:21" x14ac:dyDescent="0.25">
      <c r="A3730" s="2">
        <v>40889</v>
      </c>
      <c r="B3730" s="21">
        <v>25.409999847412109</v>
      </c>
      <c r="C3730" s="21">
        <v>25.569999694824219</v>
      </c>
      <c r="D3730" s="21">
        <v>25.290000915527344</v>
      </c>
      <c r="E3730" s="21">
        <v>25.510000228881836</v>
      </c>
      <c r="F3730" s="16">
        <f>(StockData[[#This Row],[Close]]-E3731)/E3731</f>
        <v>-7.3930166699296921E-3</v>
      </c>
      <c r="G3730" s="21">
        <v>38945900</v>
      </c>
      <c r="H3730" s="21">
        <f>IF(ISNUMBER(E3730),MAX($E$2:E3730),"")</f>
        <v>542.07000732421875</v>
      </c>
      <c r="I3730" s="21">
        <f>IF(AND(ISNUMBER(E3730),ISNUMBER(H3730)),E3730/H3730-1,"")</f>
        <v>-0.95293965745346243</v>
      </c>
      <c r="L3730"/>
      <c r="M3730"/>
      <c r="N3730" s="2">
        <v>40889</v>
      </c>
      <c r="O3730" s="21">
        <v>124.9499969482422</v>
      </c>
      <c r="P3730" s="21">
        <v>124.97000122070313</v>
      </c>
      <c r="Q3730" s="21">
        <v>123.16000366210938</v>
      </c>
      <c r="R3730" s="21">
        <v>124.20999908447266</v>
      </c>
      <c r="S3730">
        <v>215826100</v>
      </c>
      <c r="T3730" s="16">
        <f>(SP500_Data[[#This Row],[Close]]-R3731)/R3731</f>
        <v>-1.4597413111760197E-2</v>
      </c>
      <c r="U3730" s="21"/>
    </row>
    <row r="3731" spans="1:21" x14ac:dyDescent="0.25">
      <c r="A3731" s="2">
        <v>40886</v>
      </c>
      <c r="B3731" s="21">
        <v>25.520000457763672</v>
      </c>
      <c r="C3731" s="21">
        <v>25.870000839233398</v>
      </c>
      <c r="D3731" s="21">
        <v>25.5</v>
      </c>
      <c r="E3731" s="21">
        <v>25.700000762939453</v>
      </c>
      <c r="F3731" s="16">
        <f>(StockData[[#This Row],[Close]]-E3732)/E3732</f>
        <v>1.1811068854911216E-2</v>
      </c>
      <c r="G3731" s="21">
        <v>53788500</v>
      </c>
      <c r="H3731" s="21">
        <f>IF(ISNUMBER(E3731),MAX($E$2:E3731),"")</f>
        <v>542.07000732421875</v>
      </c>
      <c r="I3731" s="21">
        <f>IF(AND(ISNUMBER(E3731),ISNUMBER(H3731)),E3731/H3731-1,"")</f>
        <v>-0.95258914823603591</v>
      </c>
      <c r="L3731"/>
      <c r="M3731"/>
      <c r="N3731" s="2">
        <v>40886</v>
      </c>
      <c r="O3731" s="21">
        <v>124.51000213623048</v>
      </c>
      <c r="P3731" s="21">
        <v>126.37000274658205</v>
      </c>
      <c r="Q3731" s="21">
        <v>124.40000152587891</v>
      </c>
      <c r="R3731" s="21">
        <v>126.0500030517578</v>
      </c>
      <c r="S3731">
        <v>209111400</v>
      </c>
      <c r="T3731" s="16">
        <f>(SP500_Data[[#This Row],[Close]]-R3732)/R3732</f>
        <v>1.6942365108669557E-2</v>
      </c>
      <c r="U3731" s="21"/>
    </row>
    <row r="3732" spans="1:21" x14ac:dyDescent="0.25">
      <c r="A3732" s="2">
        <v>40885</v>
      </c>
      <c r="B3732" s="21">
        <v>25.479999542236328</v>
      </c>
      <c r="C3732" s="21">
        <v>25.719999313354492</v>
      </c>
      <c r="D3732" s="21">
        <v>25.370000839233398</v>
      </c>
      <c r="E3732" s="21">
        <v>25.399999618530273</v>
      </c>
      <c r="F3732" s="16">
        <f>(StockData[[#This Row],[Close]]-E3733)/E3733</f>
        <v>-7.8125296859066235E-3</v>
      </c>
      <c r="G3732" s="21">
        <v>60522200</v>
      </c>
      <c r="H3732" s="21">
        <f>IF(ISNUMBER(E3732),MAX($E$2:E3732),"")</f>
        <v>542.07000732421875</v>
      </c>
      <c r="I3732" s="21">
        <f>IF(AND(ISNUMBER(E3732),ISNUMBER(H3732)),E3732/H3732-1,"")</f>
        <v>-0.95314258439807342</v>
      </c>
      <c r="L3732"/>
      <c r="M3732"/>
      <c r="N3732" s="2">
        <v>40885</v>
      </c>
      <c r="O3732" s="21">
        <v>125.90000152587891</v>
      </c>
      <c r="P3732" s="21">
        <v>126.18000030517578</v>
      </c>
      <c r="Q3732" s="21">
        <v>123.65000152587891</v>
      </c>
      <c r="R3732" s="21">
        <v>123.9499969482422</v>
      </c>
      <c r="S3732">
        <v>240862800</v>
      </c>
      <c r="T3732" s="16">
        <f>(SP500_Data[[#This Row],[Close]]-R3733)/R3733</f>
        <v>-2.1936450209517757E-2</v>
      </c>
      <c r="U3732" s="21"/>
    </row>
    <row r="3733" spans="1:21" x14ac:dyDescent="0.25">
      <c r="A3733" s="2">
        <v>40884</v>
      </c>
      <c r="B3733" s="21">
        <v>25.670000076293945</v>
      </c>
      <c r="C3733" s="21">
        <v>25.760000228881836</v>
      </c>
      <c r="D3733" s="21">
        <v>25.340000152587891</v>
      </c>
      <c r="E3733" s="21">
        <v>25.600000381469727</v>
      </c>
      <c r="F3733" s="16">
        <f>(StockData[[#This Row],[Close]]-E3734)/E3734</f>
        <v>-2.338248881495373E-3</v>
      </c>
      <c r="G3733" s="21">
        <v>62667000</v>
      </c>
      <c r="H3733" s="21">
        <f>IF(ISNUMBER(E3733),MAX($E$2:E3733),"")</f>
        <v>542.07000732421875</v>
      </c>
      <c r="I3733" s="21">
        <f>IF(AND(ISNUMBER(E3733),ISNUMBER(H3733)),E3733/H3733-1,"")</f>
        <v>-0.95277362695671508</v>
      </c>
      <c r="L3733"/>
      <c r="M3733"/>
      <c r="N3733" s="2">
        <v>40884</v>
      </c>
      <c r="O3733" s="21">
        <v>125.83999633789063</v>
      </c>
      <c r="P3733" s="21">
        <v>127.26000213623048</v>
      </c>
      <c r="Q3733" s="21">
        <v>124.97000122070313</v>
      </c>
      <c r="R3733" s="21">
        <v>126.73000335693359</v>
      </c>
      <c r="S3733">
        <v>237802500</v>
      </c>
      <c r="T3733" s="16">
        <f>(SP500_Data[[#This Row],[Close]]-R3734)/R3734</f>
        <v>3.7224870327183632E-3</v>
      </c>
      <c r="U3733" s="21"/>
    </row>
    <row r="3734" spans="1:21" x14ac:dyDescent="0.25">
      <c r="A3734" s="2">
        <v>40883</v>
      </c>
      <c r="B3734" s="21">
        <v>25.809999465942383</v>
      </c>
      <c r="C3734" s="21">
        <v>25.870000839233398</v>
      </c>
      <c r="D3734" s="21">
        <v>25.610000610351559</v>
      </c>
      <c r="E3734" s="21">
        <v>25.659999847412109</v>
      </c>
      <c r="F3734" s="16">
        <f>(StockData[[#This Row],[Close]]-E3735)/E3735</f>
        <v>-1.5564558108895799E-3</v>
      </c>
      <c r="G3734" s="21">
        <v>46175300</v>
      </c>
      <c r="H3734" s="21">
        <f>IF(ISNUMBER(E3734),MAX($E$2:E3734),"")</f>
        <v>542.07000732421875</v>
      </c>
      <c r="I3734" s="21">
        <f>IF(AND(ISNUMBER(E3734),ISNUMBER(H3734)),E3734/H3734-1,"")</f>
        <v>-0.9526629411317632</v>
      </c>
      <c r="L3734"/>
      <c r="M3734"/>
      <c r="N3734" s="2">
        <v>40883</v>
      </c>
      <c r="O3734" s="21">
        <v>126.20999908447266</v>
      </c>
      <c r="P3734" s="21">
        <v>127.11000061035156</v>
      </c>
      <c r="Q3734" s="21">
        <v>125.76000213623048</v>
      </c>
      <c r="R3734" s="21">
        <v>126.26000213623048</v>
      </c>
      <c r="S3734">
        <v>178842100</v>
      </c>
      <c r="T3734" s="16">
        <f>(SP500_Data[[#This Row],[Close]]-R3735)/R3735</f>
        <v>3.1691423815956077E-4</v>
      </c>
      <c r="U3734" s="21"/>
    </row>
    <row r="3735" spans="1:21" x14ac:dyDescent="0.25">
      <c r="A3735" s="2">
        <v>40882</v>
      </c>
      <c r="B3735" s="21">
        <v>25.780000686645508</v>
      </c>
      <c r="C3735" s="21">
        <v>25.799999237060547</v>
      </c>
      <c r="D3735" s="21">
        <v>25.5</v>
      </c>
      <c r="E3735" s="21">
        <v>25.700000762939453</v>
      </c>
      <c r="F3735" s="16">
        <f>(StockData[[#This Row],[Close]]-E3736)/E3736</f>
        <v>1.9032571873655469E-2</v>
      </c>
      <c r="G3735" s="21">
        <v>56818400</v>
      </c>
      <c r="H3735" s="21">
        <f>IF(ISNUMBER(E3735),MAX($E$2:E3735),"")</f>
        <v>542.07000732421875</v>
      </c>
      <c r="I3735" s="21">
        <f>IF(AND(ISNUMBER(E3735),ISNUMBER(H3735)),E3735/H3735-1,"")</f>
        <v>-0.95258914823603591</v>
      </c>
      <c r="L3735"/>
      <c r="M3735"/>
      <c r="N3735" s="2">
        <v>40882</v>
      </c>
      <c r="O3735" s="21">
        <v>126.83999633789063</v>
      </c>
      <c r="P3735" s="21">
        <v>127.18000030517578</v>
      </c>
      <c r="Q3735" s="21">
        <v>125.44000244140624</v>
      </c>
      <c r="R3735" s="21">
        <v>126.22000122070313</v>
      </c>
      <c r="S3735">
        <v>225263900</v>
      </c>
      <c r="T3735" s="16">
        <f>(SP500_Data[[#This Row],[Close]]-R3736)/R3736</f>
        <v>1.0892204098217914E-2</v>
      </c>
      <c r="U3735" s="21"/>
    </row>
    <row r="3736" spans="1:21" x14ac:dyDescent="0.25">
      <c r="A3736" s="2">
        <v>40879</v>
      </c>
      <c r="B3736" s="21">
        <v>25.590000152587891</v>
      </c>
      <c r="C3736" s="21">
        <v>25.620000839233398</v>
      </c>
      <c r="D3736" s="21">
        <v>25.159999847412109</v>
      </c>
      <c r="E3736" s="21">
        <v>25.219999313354492</v>
      </c>
      <c r="F3736" s="16">
        <f>(StockData[[#This Row],[Close]]-E3737)/E3737</f>
        <v>-2.3734719802722213E-3</v>
      </c>
      <c r="G3736" s="21">
        <v>52293800</v>
      </c>
      <c r="H3736" s="21">
        <f>IF(ISNUMBER(E3736),MAX($E$2:E3736),"")</f>
        <v>542.07000732421875</v>
      </c>
      <c r="I3736" s="21">
        <f>IF(AND(ISNUMBER(E3736),ISNUMBER(H3736)),E3736/H3736-1,"")</f>
        <v>-0.95347464539156823</v>
      </c>
      <c r="L3736"/>
      <c r="M3736"/>
      <c r="N3736" s="2">
        <v>40879</v>
      </c>
      <c r="O3736" s="21">
        <v>126.12000274658205</v>
      </c>
      <c r="P3736" s="21">
        <v>126.5</v>
      </c>
      <c r="Q3736" s="21">
        <v>124.77999877929688</v>
      </c>
      <c r="R3736" s="21">
        <v>124.86000061035156</v>
      </c>
      <c r="S3736">
        <v>221109700</v>
      </c>
      <c r="T3736" s="16">
        <f>(SP500_Data[[#This Row],[Close]]-R3737)/R3737</f>
        <v>-8.8021612608690022E-4</v>
      </c>
      <c r="U3736" s="21"/>
    </row>
    <row r="3737" spans="1:21" x14ac:dyDescent="0.25">
      <c r="A3737" s="2">
        <v>40878</v>
      </c>
      <c r="B3737" s="21">
        <v>25.559999465942383</v>
      </c>
      <c r="C3737" s="21">
        <v>25.629999160766602</v>
      </c>
      <c r="D3737" s="21">
        <v>25.200000762939453</v>
      </c>
      <c r="E3737" s="21">
        <v>25.280000686645508</v>
      </c>
      <c r="F3737" s="16">
        <f>(StockData[[#This Row],[Close]]-E3738)/E3738</f>
        <v>-1.1727882640942662E-2</v>
      </c>
      <c r="G3737" s="21">
        <v>48545400</v>
      </c>
      <c r="H3737" s="21">
        <f>IF(ISNUMBER(E3737),MAX($E$2:E3737),"")</f>
        <v>542.07000732421875</v>
      </c>
      <c r="I3737" s="21">
        <f>IF(AND(ISNUMBER(E3737),ISNUMBER(H3737)),E3737/H3737-1,"")</f>
        <v>-0.9533639560479773</v>
      </c>
      <c r="L3737"/>
      <c r="M3737"/>
      <c r="N3737" s="2">
        <v>40878</v>
      </c>
      <c r="O3737" s="21">
        <v>124.84999847412109</v>
      </c>
      <c r="P3737" s="21">
        <v>125.63999938964844</v>
      </c>
      <c r="Q3737" s="21">
        <v>124.43000030517578</v>
      </c>
      <c r="R3737" s="21">
        <v>124.97000122070313</v>
      </c>
      <c r="S3737">
        <v>176954800</v>
      </c>
      <c r="T3737" s="16">
        <f>(SP500_Data[[#This Row],[Close]]-R3738)/R3738</f>
        <v>-1.5998594614096242E-4</v>
      </c>
      <c r="U3737" s="21"/>
    </row>
    <row r="3738" spans="1:21" x14ac:dyDescent="0.25">
      <c r="A3738" s="2">
        <v>40877</v>
      </c>
      <c r="B3738" s="21">
        <v>25.370000839233398</v>
      </c>
      <c r="C3738" s="21">
        <v>25.590000152587891</v>
      </c>
      <c r="D3738" s="21">
        <v>25.139999389648441</v>
      </c>
      <c r="E3738" s="21">
        <v>25.579999923706055</v>
      </c>
      <c r="F3738" s="16">
        <f>(StockData[[#This Row],[Close]]-E3739)/E3739</f>
        <v>2.9790650828199334E-2</v>
      </c>
      <c r="G3738" s="21">
        <v>81350900</v>
      </c>
      <c r="H3738" s="21">
        <f>IF(ISNUMBER(E3738),MAX($E$2:E3738),"")</f>
        <v>542.07000732421875</v>
      </c>
      <c r="I3738" s="21">
        <f>IF(AND(ISNUMBER(E3738),ISNUMBER(H3738)),E3738/H3738-1,"")</f>
        <v>-0.95281052340457872</v>
      </c>
      <c r="L3738"/>
      <c r="M3738"/>
      <c r="N3738" s="2">
        <v>40877</v>
      </c>
      <c r="O3738" s="21">
        <v>123.48999786376952</v>
      </c>
      <c r="P3738" s="21">
        <v>125.22000122070313</v>
      </c>
      <c r="Q3738" s="21">
        <v>120</v>
      </c>
      <c r="R3738" s="21">
        <v>124.98999786376952</v>
      </c>
      <c r="S3738">
        <v>324439500</v>
      </c>
      <c r="T3738" s="16">
        <f>(SP500_Data[[#This Row],[Close]]-R3739)/R3739</f>
        <v>4.1149476771624172E-2</v>
      </c>
      <c r="U3738" s="21"/>
    </row>
    <row r="3739" spans="1:21" x14ac:dyDescent="0.25">
      <c r="A3739" s="2">
        <v>40876</v>
      </c>
      <c r="B3739" s="21">
        <v>24.819999694824219</v>
      </c>
      <c r="C3739" s="21">
        <v>25.040000915527344</v>
      </c>
      <c r="D3739" s="21">
        <v>24.75</v>
      </c>
      <c r="E3739" s="21">
        <v>24.840000152587891</v>
      </c>
      <c r="F3739" s="16">
        <f>(StockData[[#This Row],[Close]]-E3740)/E3740</f>
        <v>-1.2063001862943469E-3</v>
      </c>
      <c r="G3739" s="21">
        <v>40917100</v>
      </c>
      <c r="H3739" s="21">
        <f>IF(ISNUMBER(E3739),MAX($E$2:E3739),"")</f>
        <v>542.07000732421875</v>
      </c>
      <c r="I3739" s="21">
        <f>IF(AND(ISNUMBER(E3739),ISNUMBER(H3739)),E3739/H3739-1,"")</f>
        <v>-0.95417566030778234</v>
      </c>
      <c r="L3739"/>
      <c r="M3739"/>
      <c r="N3739" s="2">
        <v>40876</v>
      </c>
      <c r="O3739" s="21">
        <v>120.0500030517578</v>
      </c>
      <c r="P3739" s="21">
        <v>121</v>
      </c>
      <c r="Q3739" s="21">
        <v>119.61000061035156</v>
      </c>
      <c r="R3739" s="21">
        <v>120.0500030517578</v>
      </c>
      <c r="S3739">
        <v>199241500</v>
      </c>
      <c r="T3739" s="16">
        <f>(SP500_Data[[#This Row],[Close]]-R3740)/R3740</f>
        <v>2.8402303056173296E-3</v>
      </c>
      <c r="U3739" s="21"/>
    </row>
    <row r="3740" spans="1:21" x14ac:dyDescent="0.25">
      <c r="A3740" s="2">
        <v>40875</v>
      </c>
      <c r="B3740" s="21">
        <v>24.940000534057617</v>
      </c>
      <c r="C3740" s="21">
        <v>24.969999313354492</v>
      </c>
      <c r="D3740" s="21">
        <v>24.690000534057617</v>
      </c>
      <c r="E3740" s="21">
        <v>24.870000839233398</v>
      </c>
      <c r="F3740" s="16">
        <f>(StockData[[#This Row],[Close]]-E3741)/E3741</f>
        <v>2.3456856792963499E-2</v>
      </c>
      <c r="G3740" s="21">
        <v>46766700</v>
      </c>
      <c r="H3740" s="21">
        <f>IF(ISNUMBER(E3740),MAX($E$2:E3740),"")</f>
        <v>542.07000732421875</v>
      </c>
      <c r="I3740" s="21">
        <f>IF(AND(ISNUMBER(E3740),ISNUMBER(H3740)),E3740/H3740-1,"")</f>
        <v>-0.95412031563598698</v>
      </c>
      <c r="L3740"/>
      <c r="M3740"/>
      <c r="N3740" s="2">
        <v>40875</v>
      </c>
      <c r="O3740" s="21">
        <v>119.54000091552734</v>
      </c>
      <c r="P3740" s="21">
        <v>120.18000030517578</v>
      </c>
      <c r="Q3740" s="21">
        <v>118.81999969482422</v>
      </c>
      <c r="R3740" s="21">
        <v>119.70999908447266</v>
      </c>
      <c r="S3740">
        <v>210686000</v>
      </c>
      <c r="T3740" s="16">
        <f>(SP500_Data[[#This Row],[Close]]-R3741)/R3741</f>
        <v>2.8966845905636834E-2</v>
      </c>
      <c r="U3740" s="21"/>
    </row>
    <row r="3741" spans="1:21" x14ac:dyDescent="0.25">
      <c r="A3741" s="2">
        <v>40872</v>
      </c>
      <c r="B3741" s="21">
        <v>24.379999160766602</v>
      </c>
      <c r="C3741" s="21">
        <v>24.670000076293945</v>
      </c>
      <c r="D3741" s="21">
        <v>24.299999237060547</v>
      </c>
      <c r="E3741" s="21">
        <v>24.299999237060547</v>
      </c>
      <c r="F3741" s="16">
        <f>(StockData[[#This Row],[Close]]-E3742)/E3742</f>
        <v>-6.9472856993979494E-3</v>
      </c>
      <c r="G3741" s="21">
        <v>26164600</v>
      </c>
      <c r="H3741" s="21">
        <f>IF(ISNUMBER(E3741),MAX($E$2:E3741),"")</f>
        <v>542.07000732421875</v>
      </c>
      <c r="I3741" s="21">
        <f>IF(AND(ISNUMBER(E3741),ISNUMBER(H3741)),E3741/H3741-1,"")</f>
        <v>-0.95517184328826665</v>
      </c>
      <c r="L3741"/>
      <c r="M3741"/>
      <c r="N3741" s="2">
        <v>40872</v>
      </c>
      <c r="O3741" s="21">
        <v>116.37999725341795</v>
      </c>
      <c r="P3741" s="21">
        <v>117.6999969482422</v>
      </c>
      <c r="Q3741" s="21">
        <v>116.1999969482422</v>
      </c>
      <c r="R3741" s="21">
        <v>116.33999633789063</v>
      </c>
      <c r="S3741">
        <v>99557000</v>
      </c>
      <c r="T3741" s="16">
        <f>(SP500_Data[[#This Row],[Close]]-R3742)/R3742</f>
        <v>-1.8874504573710752E-3</v>
      </c>
      <c r="U3741" s="21"/>
    </row>
    <row r="3742" spans="1:21" x14ac:dyDescent="0.25">
      <c r="A3742" s="2">
        <v>40870</v>
      </c>
      <c r="B3742" s="21">
        <v>24.610000610351559</v>
      </c>
      <c r="C3742" s="21">
        <v>24.790000915527344</v>
      </c>
      <c r="D3742" s="21">
        <v>24.469999313354492</v>
      </c>
      <c r="E3742" s="21">
        <v>24.469999313354492</v>
      </c>
      <c r="F3742" s="16">
        <f>(StockData[[#This Row],[Close]]-E3743)/E3743</f>
        <v>-1.2908494971955283E-2</v>
      </c>
      <c r="G3742" s="21">
        <v>49099700</v>
      </c>
      <c r="H3742" s="21">
        <f>IF(ISNUMBER(E3742),MAX($E$2:E3742),"")</f>
        <v>542.07000732421875</v>
      </c>
      <c r="I3742" s="21">
        <f>IF(AND(ISNUMBER(E3742),ISNUMBER(H3742)),E3742/H3742-1,"")</f>
        <v>-0.95485823051870367</v>
      </c>
      <c r="L3742"/>
      <c r="M3742"/>
      <c r="N3742" s="2">
        <v>40870</v>
      </c>
      <c r="O3742" s="21">
        <v>118.06999969482422</v>
      </c>
      <c r="P3742" s="21">
        <v>119.19000244140624</v>
      </c>
      <c r="Q3742" s="21">
        <v>116.55999755859376</v>
      </c>
      <c r="R3742" s="21">
        <v>116.55999755859376</v>
      </c>
      <c r="S3742">
        <v>224329100</v>
      </c>
      <c r="T3742" s="16">
        <f>(SP500_Data[[#This Row],[Close]]-R3743)/R3743</f>
        <v>-2.206565004565195E-2</v>
      </c>
      <c r="U3742" s="21"/>
    </row>
    <row r="3743" spans="1:21" x14ac:dyDescent="0.25">
      <c r="A3743" s="2">
        <v>40869</v>
      </c>
      <c r="B3743" s="21">
        <v>24.889999389648441</v>
      </c>
      <c r="C3743" s="21">
        <v>24.959999084472656</v>
      </c>
      <c r="D3743" s="21">
        <v>24.649999618530273</v>
      </c>
      <c r="E3743" s="21">
        <v>24.790000915527344</v>
      </c>
      <c r="F3743" s="16">
        <f>(StockData[[#This Row],[Close]]-E3744)/E3744</f>
        <v>-8.39996337890625E-3</v>
      </c>
      <c r="G3743" s="21">
        <v>49204500</v>
      </c>
      <c r="H3743" s="21">
        <f>IF(ISNUMBER(E3743),MAX($E$2:E3743),"")</f>
        <v>542.07000732421875</v>
      </c>
      <c r="I3743" s="21">
        <f>IF(AND(ISNUMBER(E3743),ISNUMBER(H3743)),E3743/H3743-1,"")</f>
        <v>-0.95426789790880251</v>
      </c>
      <c r="L3743"/>
      <c r="M3743"/>
      <c r="N3743" s="2">
        <v>40869</v>
      </c>
      <c r="O3743" s="21">
        <v>119.40000152587891</v>
      </c>
      <c r="P3743" s="21">
        <v>120.09999847412109</v>
      </c>
      <c r="Q3743" s="21">
        <v>118.51999664306641</v>
      </c>
      <c r="R3743" s="21">
        <v>119.19000244140624</v>
      </c>
      <c r="S3743">
        <v>216494900</v>
      </c>
      <c r="T3743" s="16">
        <f>(SP500_Data[[#This Row],[Close]]-R3744)/R3744</f>
        <v>-3.9278055015801927E-3</v>
      </c>
      <c r="U3743" s="21"/>
    </row>
    <row r="3744" spans="1:21" x14ac:dyDescent="0.25">
      <c r="A3744" s="2">
        <v>40868</v>
      </c>
      <c r="B3744" s="21">
        <v>25.239999771118164</v>
      </c>
      <c r="C3744" s="21">
        <v>25.25</v>
      </c>
      <c r="D3744" s="21">
        <v>24.899999618530273</v>
      </c>
      <c r="E3744" s="21">
        <v>25</v>
      </c>
      <c r="F3744" s="16">
        <f>(StockData[[#This Row],[Close]]-E3745)/E3745</f>
        <v>-1.1857677711748499E-2</v>
      </c>
      <c r="G3744" s="21">
        <v>61882500</v>
      </c>
      <c r="H3744" s="21">
        <f>IF(ISNUMBER(E3744),MAX($E$2:E3744),"")</f>
        <v>542.07000732421875</v>
      </c>
      <c r="I3744" s="21">
        <f>IF(AND(ISNUMBER(E3744),ISNUMBER(H3744)),E3744/H3744-1,"")</f>
        <v>-0.95388049576215128</v>
      </c>
      <c r="L3744"/>
      <c r="M3744"/>
      <c r="N3744" s="2">
        <v>40868</v>
      </c>
      <c r="O3744" s="21">
        <v>120.1999969482422</v>
      </c>
      <c r="P3744" s="21">
        <v>120.34999847412109</v>
      </c>
      <c r="Q3744" s="21">
        <v>118.65000152587891</v>
      </c>
      <c r="R3744" s="21">
        <v>119.66000366210938</v>
      </c>
      <c r="S3744">
        <v>229611600</v>
      </c>
      <c r="T3744" s="16">
        <f>(SP500_Data[[#This Row],[Close]]-R3745)/R3745</f>
        <v>-1.9019508370036006E-2</v>
      </c>
      <c r="U3744" s="21"/>
    </row>
    <row r="3745" spans="1:21" x14ac:dyDescent="0.25">
      <c r="A3745" s="2">
        <v>40865</v>
      </c>
      <c r="B3745" s="21">
        <v>25.479999542236328</v>
      </c>
      <c r="C3745" s="21">
        <v>25.5</v>
      </c>
      <c r="D3745" s="21">
        <v>25.149999618530273</v>
      </c>
      <c r="E3745" s="21">
        <v>25.299999237060547</v>
      </c>
      <c r="F3745" s="16">
        <f>(StockData[[#This Row],[Close]]-E3746)/E3746</f>
        <v>-9.3970896579289084E-3</v>
      </c>
      <c r="G3745" s="21">
        <v>47626200</v>
      </c>
      <c r="H3745" s="21">
        <f>IF(ISNUMBER(E3745),MAX($E$2:E3745),"")</f>
        <v>542.07000732421875</v>
      </c>
      <c r="I3745" s="21">
        <f>IF(AND(ISNUMBER(E3745),ISNUMBER(H3745)),E3745/H3745-1,"")</f>
        <v>-0.9533270631187527</v>
      </c>
      <c r="L3745"/>
      <c r="M3745"/>
      <c r="N3745" s="2">
        <v>40865</v>
      </c>
      <c r="O3745" s="21">
        <v>122.5</v>
      </c>
      <c r="P3745" s="21">
        <v>122.75</v>
      </c>
      <c r="Q3745" s="21">
        <v>121.47000122070313</v>
      </c>
      <c r="R3745" s="21">
        <v>121.98000335693359</v>
      </c>
      <c r="S3745">
        <v>215580400</v>
      </c>
      <c r="T3745" s="16">
        <f>(SP500_Data[[#This Row],[Close]]-R3746)/R3746</f>
        <v>-1.0645913747292911E-3</v>
      </c>
      <c r="U3745" s="21"/>
    </row>
    <row r="3746" spans="1:21" x14ac:dyDescent="0.25">
      <c r="A3746" s="2">
        <v>40864</v>
      </c>
      <c r="B3746" s="21">
        <v>26.010000228881836</v>
      </c>
      <c r="C3746" s="21">
        <v>26.040000915527344</v>
      </c>
      <c r="D3746" s="21">
        <v>25.440000534057617</v>
      </c>
      <c r="E3746" s="21">
        <v>25.540000915527344</v>
      </c>
      <c r="F3746" s="16">
        <f>(StockData[[#This Row],[Close]]-E3747)/E3747</f>
        <v>-2.0329834503300656E-2</v>
      </c>
      <c r="G3746" s="21">
        <v>70977500</v>
      </c>
      <c r="H3746" s="21">
        <f>IF(ISNUMBER(E3746),MAX($E$2:E3746),"")</f>
        <v>542.07000732421875</v>
      </c>
      <c r="I3746" s="21">
        <f>IF(AND(ISNUMBER(E3746),ISNUMBER(H3746)),E3746/H3746-1,"")</f>
        <v>-0.95288431278166708</v>
      </c>
      <c r="L3746"/>
      <c r="M3746"/>
      <c r="N3746" s="2">
        <v>40864</v>
      </c>
      <c r="O3746" s="21">
        <v>123.84999847412109</v>
      </c>
      <c r="P3746" s="21">
        <v>124.16000366210938</v>
      </c>
      <c r="Q3746" s="21">
        <v>121.23000335693359</v>
      </c>
      <c r="R3746" s="21">
        <v>122.11000061035156</v>
      </c>
      <c r="S3746">
        <v>331219600</v>
      </c>
      <c r="T3746" s="16">
        <f>(SP500_Data[[#This Row],[Close]]-R3747)/R3747</f>
        <v>-1.5876863246548245E-2</v>
      </c>
      <c r="U3746" s="21"/>
    </row>
    <row r="3747" spans="1:21" x14ac:dyDescent="0.25">
      <c r="A3747" s="2">
        <v>40863</v>
      </c>
      <c r="B3747" s="21">
        <v>26.469999313354492</v>
      </c>
      <c r="C3747" s="21">
        <v>26.510000228881836</v>
      </c>
      <c r="D3747" s="21">
        <v>26.040000915527344</v>
      </c>
      <c r="E3747" s="21">
        <v>26.069999694824219</v>
      </c>
      <c r="F3747" s="16">
        <f>(StockData[[#This Row],[Close]]-E3748)/E3748</f>
        <v>-2.5056098804369153E-2</v>
      </c>
      <c r="G3747" s="21">
        <v>53262800</v>
      </c>
      <c r="H3747" s="21">
        <f>IF(ISNUMBER(E3747),MAX($E$2:E3747),"")</f>
        <v>542.07000732421875</v>
      </c>
      <c r="I3747" s="21">
        <f>IF(AND(ISNUMBER(E3747),ISNUMBER(H3747)),E3747/H3747-1,"")</f>
        <v>-0.95190658154375352</v>
      </c>
      <c r="L3747"/>
      <c r="M3747"/>
      <c r="N3747" s="2">
        <v>40863</v>
      </c>
      <c r="O3747" s="21">
        <v>124.80999755859376</v>
      </c>
      <c r="P3747" s="21">
        <v>126.33999633789063</v>
      </c>
      <c r="Q3747" s="21">
        <v>123.90000152587891</v>
      </c>
      <c r="R3747" s="21">
        <v>124.08000183105467</v>
      </c>
      <c r="S3747">
        <v>235782500</v>
      </c>
      <c r="T3747" s="16">
        <f>(SP500_Data[[#This Row],[Close]]-R3748)/R3748</f>
        <v>-1.5862943932059663E-2</v>
      </c>
      <c r="U3747" s="21"/>
    </row>
    <row r="3748" spans="1:21" x14ac:dyDescent="0.25">
      <c r="A3748" s="2">
        <v>40862</v>
      </c>
      <c r="B3748" s="21">
        <v>26.559999465942383</v>
      </c>
      <c r="C3748" s="21">
        <v>26.940000534057617</v>
      </c>
      <c r="D3748" s="21">
        <v>26.399999618530273</v>
      </c>
      <c r="E3748" s="21">
        <v>26.739999771118164</v>
      </c>
      <c r="F3748" s="16">
        <f>(StockData[[#This Row],[Close]]-E3749)/E3749</f>
        <v>-7.4740125532904726E-4</v>
      </c>
      <c r="G3748" s="21">
        <v>43874200</v>
      </c>
      <c r="H3748" s="21">
        <f>IF(ISNUMBER(E3748),MAX($E$2:E3748),"")</f>
        <v>542.07000732421875</v>
      </c>
      <c r="I3748" s="21">
        <f>IF(AND(ISNUMBER(E3748),ISNUMBER(H3748)),E3748/H3748-1,"")</f>
        <v>-0.95067057868943361</v>
      </c>
      <c r="L3748"/>
      <c r="M3748"/>
      <c r="N3748" s="2">
        <v>40862</v>
      </c>
      <c r="O3748" s="21">
        <v>125.16999816894533</v>
      </c>
      <c r="P3748" s="21">
        <v>126.75</v>
      </c>
      <c r="Q3748" s="21">
        <v>124.72000122070313</v>
      </c>
      <c r="R3748" s="21">
        <v>126.08000183105467</v>
      </c>
      <c r="S3748">
        <v>184709400</v>
      </c>
      <c r="T3748" s="16">
        <f>(SP500_Data[[#This Row],[Close]]-R3749)/R3749</f>
        <v>4.9418360521792052E-3</v>
      </c>
      <c r="U3748" s="21"/>
    </row>
    <row r="3749" spans="1:21" x14ac:dyDescent="0.25">
      <c r="A3749" s="2">
        <v>40861</v>
      </c>
      <c r="B3749" s="21">
        <v>26.879999160766602</v>
      </c>
      <c r="C3749" s="21">
        <v>27</v>
      </c>
      <c r="D3749" s="21">
        <v>26.649999618530273</v>
      </c>
      <c r="E3749" s="21">
        <v>26.760000228881836</v>
      </c>
      <c r="F3749" s="16">
        <f>(StockData[[#This Row],[Close]]-E3750)/E3750</f>
        <v>-5.5741218647646579E-3</v>
      </c>
      <c r="G3749" s="21">
        <v>34199200</v>
      </c>
      <c r="H3749" s="21">
        <f>IF(ISNUMBER(E3749),MAX($E$2:E3749),"")</f>
        <v>542.07000732421875</v>
      </c>
      <c r="I3749" s="21">
        <f>IF(AND(ISNUMBER(E3749),ISNUMBER(H3749)),E3749/H3749-1,"")</f>
        <v>-0.95063368224157008</v>
      </c>
      <c r="L3749"/>
      <c r="M3749"/>
      <c r="N3749" s="2">
        <v>40861</v>
      </c>
      <c r="O3749" s="21">
        <v>126.19000244140624</v>
      </c>
      <c r="P3749" s="21">
        <v>127.4499969482422</v>
      </c>
      <c r="Q3749" s="21">
        <v>124.91999816894533</v>
      </c>
      <c r="R3749" s="21">
        <v>125.45999908447266</v>
      </c>
      <c r="S3749">
        <v>159258300</v>
      </c>
      <c r="T3749" s="16">
        <f>(SP500_Data[[#This Row],[Close]]-R3750)/R3750</f>
        <v>-9.4742187189412099E-3</v>
      </c>
      <c r="U3749" s="21"/>
    </row>
    <row r="3750" spans="1:21" x14ac:dyDescent="0.25">
      <c r="A3750" s="2">
        <v>40858</v>
      </c>
      <c r="B3750" s="21">
        <v>26.579999923706055</v>
      </c>
      <c r="C3750" s="21">
        <v>27.079999923706055</v>
      </c>
      <c r="D3750" s="21">
        <v>26.569999694824219</v>
      </c>
      <c r="E3750" s="21">
        <v>26.909999847412109</v>
      </c>
      <c r="F3750" s="16">
        <f>(StockData[[#This Row],[Close]]-E3751)/E3751</f>
        <v>2.3972570179069404E-2</v>
      </c>
      <c r="G3750" s="21">
        <v>37903000</v>
      </c>
      <c r="H3750" s="21">
        <f>IF(ISNUMBER(E3750),MAX($E$2:E3750),"")</f>
        <v>542.07000732421875</v>
      </c>
      <c r="I3750" s="21">
        <f>IF(AND(ISNUMBER(E3750),ISNUMBER(H3750)),E3750/H3750-1,"")</f>
        <v>-0.95035696591987073</v>
      </c>
      <c r="L3750"/>
      <c r="M3750"/>
      <c r="N3750" s="2">
        <v>40858</v>
      </c>
      <c r="O3750" s="21">
        <v>125.83000183105467</v>
      </c>
      <c r="P3750" s="21">
        <v>126.98999786376952</v>
      </c>
      <c r="Q3750" s="21">
        <v>125.79000091552734</v>
      </c>
      <c r="R3750" s="21">
        <v>126.66000366210938</v>
      </c>
      <c r="S3750">
        <v>189924400</v>
      </c>
      <c r="T3750" s="16">
        <f>(SP500_Data[[#This Row],[Close]]-R3751)/R3751</f>
        <v>1.882242578048025E-2</v>
      </c>
      <c r="U3750" s="21"/>
    </row>
    <row r="3751" spans="1:21" x14ac:dyDescent="0.25">
      <c r="A3751" s="2">
        <v>40857</v>
      </c>
      <c r="B3751" s="21">
        <v>26.469999313354492</v>
      </c>
      <c r="C3751" s="21">
        <v>26.5</v>
      </c>
      <c r="D3751" s="21">
        <v>26.120000839233398</v>
      </c>
      <c r="E3751" s="21">
        <v>26.280000686645508</v>
      </c>
      <c r="F3751" s="16">
        <f>(StockData[[#This Row],[Close]]-E3752)/E3752</f>
        <v>3.0534321136057581E-3</v>
      </c>
      <c r="G3751" s="21">
        <v>32514400</v>
      </c>
      <c r="H3751" s="21">
        <f>IF(ISNUMBER(E3751),MAX($E$2:E3751),"")</f>
        <v>542.07000732421875</v>
      </c>
      <c r="I3751" s="21">
        <f>IF(AND(ISNUMBER(E3751),ISNUMBER(H3751)),E3751/H3751-1,"")</f>
        <v>-0.95151917587846335</v>
      </c>
      <c r="L3751"/>
      <c r="M3751"/>
      <c r="N3751" s="2">
        <v>40857</v>
      </c>
      <c r="O3751" s="21">
        <v>124.79000091552734</v>
      </c>
      <c r="P3751" s="21">
        <v>124.94000244140624</v>
      </c>
      <c r="Q3751" s="21">
        <v>123.01999664306641</v>
      </c>
      <c r="R3751" s="21">
        <v>124.31999969482422</v>
      </c>
      <c r="S3751">
        <v>231866500</v>
      </c>
      <c r="T3751" s="16">
        <f>(SP500_Data[[#This Row],[Close]]-R3752)/R3752</f>
        <v>9.4186099238621635E-3</v>
      </c>
      <c r="U3751" s="21"/>
    </row>
    <row r="3752" spans="1:21" x14ac:dyDescent="0.25">
      <c r="A3752" s="2">
        <v>40856</v>
      </c>
      <c r="B3752" s="21">
        <v>26.590000152587891</v>
      </c>
      <c r="C3752" s="21">
        <v>26.75</v>
      </c>
      <c r="D3752" s="21">
        <v>26.059999465942383</v>
      </c>
      <c r="E3752" s="21">
        <v>26.200000762939453</v>
      </c>
      <c r="F3752" s="16">
        <f>(StockData[[#This Row],[Close]]-E3753)/E3753</f>
        <v>-3.5346063691680321E-2</v>
      </c>
      <c r="G3752" s="21">
        <v>62950900</v>
      </c>
      <c r="H3752" s="21">
        <f>IF(ISNUMBER(E3752),MAX($E$2:E3752),"")</f>
        <v>542.07000732421875</v>
      </c>
      <c r="I3752" s="21">
        <f>IF(AND(ISNUMBER(E3752),ISNUMBER(H3752)),E3752/H3752-1,"")</f>
        <v>-0.95166675815127899</v>
      </c>
      <c r="L3752"/>
      <c r="M3752"/>
      <c r="N3752" s="2">
        <v>40856</v>
      </c>
      <c r="O3752" s="21">
        <v>124.88999938964844</v>
      </c>
      <c r="P3752" s="21">
        <v>125.8000030517578</v>
      </c>
      <c r="Q3752" s="21">
        <v>122.86000061035156</v>
      </c>
      <c r="R3752" s="21">
        <v>123.16000366210938</v>
      </c>
      <c r="S3752">
        <v>337982000</v>
      </c>
      <c r="T3752" s="16">
        <f>(SP500_Data[[#This Row],[Close]]-R3753)/R3753</f>
        <v>-3.690955343043241E-2</v>
      </c>
      <c r="U3752" s="21"/>
    </row>
    <row r="3753" spans="1:21" x14ac:dyDescent="0.25">
      <c r="A3753" s="2">
        <v>40855</v>
      </c>
      <c r="B3753" s="21">
        <v>27.010000228881836</v>
      </c>
      <c r="C3753" s="21">
        <v>27.200000762939453</v>
      </c>
      <c r="D3753" s="21">
        <v>26.690000534057617</v>
      </c>
      <c r="E3753" s="21">
        <v>27.159999847412109</v>
      </c>
      <c r="F3753" s="16">
        <f>(StockData[[#This Row],[Close]]-E3754)/E3754</f>
        <v>1.3432858977612708E-2</v>
      </c>
      <c r="G3753" s="21">
        <v>47822500</v>
      </c>
      <c r="H3753" s="21">
        <f>IF(ISNUMBER(E3753),MAX($E$2:E3753),"")</f>
        <v>542.07000732421875</v>
      </c>
      <c r="I3753" s="21">
        <f>IF(AND(ISNUMBER(E3753),ISNUMBER(H3753)),E3753/H3753-1,"")</f>
        <v>-0.94989577087749222</v>
      </c>
      <c r="L3753"/>
      <c r="M3753"/>
      <c r="N3753" s="2">
        <v>40855</v>
      </c>
      <c r="O3753" s="21">
        <v>126.91999816894533</v>
      </c>
      <c r="P3753" s="21">
        <v>128.02000427246094</v>
      </c>
      <c r="Q3753" s="21">
        <v>125.70999908447266</v>
      </c>
      <c r="R3753" s="21">
        <v>127.87999725341795</v>
      </c>
      <c r="S3753">
        <v>224426300</v>
      </c>
      <c r="T3753" s="16">
        <f>(SP500_Data[[#This Row],[Close]]-R3754)/R3754</f>
        <v>1.2830627988106233E-2</v>
      </c>
      <c r="U3753" s="21"/>
    </row>
    <row r="3754" spans="1:21" x14ac:dyDescent="0.25">
      <c r="A3754" s="2">
        <v>40854</v>
      </c>
      <c r="B3754" s="21">
        <v>26.209999084472656</v>
      </c>
      <c r="C3754" s="21">
        <v>26.819999694824219</v>
      </c>
      <c r="D3754" s="21">
        <v>26.129999160766602</v>
      </c>
      <c r="E3754" s="21">
        <v>26.799999237060547</v>
      </c>
      <c r="F3754" s="16">
        <f>(StockData[[#This Row],[Close]]-E3755)/E3755</f>
        <v>2.0952351888020835E-2</v>
      </c>
      <c r="G3754" s="21">
        <v>42589700</v>
      </c>
      <c r="H3754" s="21">
        <f>IF(ISNUMBER(E3754),MAX($E$2:E3754),"")</f>
        <v>542.07000732421875</v>
      </c>
      <c r="I3754" s="21">
        <f>IF(AND(ISNUMBER(E3754),ISNUMBER(H3754)),E3754/H3754-1,"")</f>
        <v>-0.95055989286448173</v>
      </c>
      <c r="L3754"/>
      <c r="M3754"/>
      <c r="N3754" s="2">
        <v>40854</v>
      </c>
      <c r="O3754" s="21">
        <v>125.38999938964844</v>
      </c>
      <c r="P3754" s="21">
        <v>126.38999938964844</v>
      </c>
      <c r="Q3754" s="21">
        <v>124.1999969482422</v>
      </c>
      <c r="R3754" s="21">
        <v>126.26000213623048</v>
      </c>
      <c r="S3754">
        <v>196617200</v>
      </c>
      <c r="T3754" s="16">
        <f>(SP500_Data[[#This Row],[Close]]-R3755)/R3755</f>
        <v>6.2161201660008497E-3</v>
      </c>
      <c r="U3754" s="21"/>
    </row>
    <row r="3755" spans="1:21" x14ac:dyDescent="0.25">
      <c r="A3755" s="2">
        <v>40851</v>
      </c>
      <c r="B3755" s="21">
        <v>26.379999160766602</v>
      </c>
      <c r="C3755" s="21">
        <v>26.399999618530273</v>
      </c>
      <c r="D3755" s="21">
        <v>26</v>
      </c>
      <c r="E3755" s="21">
        <v>26.25</v>
      </c>
      <c r="F3755" s="16">
        <f>(StockData[[#This Row],[Close]]-E3756)/E3756</f>
        <v>-1.0554115318453522E-2</v>
      </c>
      <c r="G3755" s="21">
        <v>36549200</v>
      </c>
      <c r="H3755" s="21">
        <f>IF(ISNUMBER(E3755),MAX($E$2:E3755),"")</f>
        <v>542.07000732421875</v>
      </c>
      <c r="I3755" s="21">
        <f>IF(AND(ISNUMBER(E3755),ISNUMBER(H3755)),E3755/H3755-1,"")</f>
        <v>-0.95157452055025882</v>
      </c>
      <c r="L3755"/>
      <c r="M3755"/>
      <c r="N3755" s="2">
        <v>40851</v>
      </c>
      <c r="O3755" s="21">
        <v>125.23000335693359</v>
      </c>
      <c r="P3755" s="21">
        <v>125.6999969482422</v>
      </c>
      <c r="Q3755" s="21">
        <v>124.01000213623048</v>
      </c>
      <c r="R3755" s="21">
        <v>125.48000335693359</v>
      </c>
      <c r="S3755">
        <v>249401600</v>
      </c>
      <c r="T3755" s="16">
        <f>(SP500_Data[[#This Row],[Close]]-R3756)/R3756</f>
        <v>-6.0989833114170793E-3</v>
      </c>
      <c r="U3755" s="21"/>
    </row>
    <row r="3756" spans="1:21" x14ac:dyDescent="0.25">
      <c r="A3756" s="2">
        <v>40850</v>
      </c>
      <c r="B3756" s="21">
        <v>26.239999771118164</v>
      </c>
      <c r="C3756" s="21">
        <v>26.590000152587891</v>
      </c>
      <c r="D3756" s="21">
        <v>25.979999542236328</v>
      </c>
      <c r="E3756" s="21">
        <v>26.530000686645508</v>
      </c>
      <c r="F3756" s="16">
        <f>(StockData[[#This Row],[Close]]-E3757)/E3757</f>
        <v>1.9992328073348369E-2</v>
      </c>
      <c r="G3756" s="21">
        <v>65836100</v>
      </c>
      <c r="H3756" s="21">
        <f>IF(ISNUMBER(E3756),MAX($E$2:E3756),"")</f>
        <v>542.07000732421875</v>
      </c>
      <c r="I3756" s="21">
        <f>IF(AND(ISNUMBER(E3756),ISNUMBER(H3756)),E3756/H3756-1,"")</f>
        <v>-0.95105798083608495</v>
      </c>
      <c r="L3756"/>
      <c r="M3756"/>
      <c r="N3756" s="2">
        <v>40850</v>
      </c>
      <c r="O3756" s="21">
        <v>125.26999664306641</v>
      </c>
      <c r="P3756" s="21">
        <v>126.5</v>
      </c>
      <c r="Q3756" s="21">
        <v>123.59999847412109</v>
      </c>
      <c r="R3756" s="21">
        <v>126.25</v>
      </c>
      <c r="S3756">
        <v>291174800</v>
      </c>
      <c r="T3756" s="16">
        <f>(SP500_Data[[#This Row],[Close]]-R3757)/R3757</f>
        <v>1.822729393635119E-2</v>
      </c>
      <c r="U3756" s="21"/>
    </row>
    <row r="3757" spans="1:21" x14ac:dyDescent="0.25">
      <c r="A3757" s="2">
        <v>40849</v>
      </c>
      <c r="B3757" s="21">
        <v>26.100000381469727</v>
      </c>
      <c r="C3757" s="21">
        <v>26.200000762939453</v>
      </c>
      <c r="D3757" s="21">
        <v>25.700000762939453</v>
      </c>
      <c r="E3757" s="21">
        <v>26.010000228881836</v>
      </c>
      <c r="F3757" s="16">
        <f>(StockData[[#This Row],[Close]]-E3758)/E3758</f>
        <v>7.6954436090060025E-4</v>
      </c>
      <c r="G3757" s="21">
        <v>53533100</v>
      </c>
      <c r="H3757" s="21">
        <f>IF(ISNUMBER(E3757),MAX($E$2:E3757),"")</f>
        <v>542.07000732421875</v>
      </c>
      <c r="I3757" s="21">
        <f>IF(AND(ISNUMBER(E3757),ISNUMBER(H3757)),E3757/H3757-1,"")</f>
        <v>-0.95201726736870551</v>
      </c>
      <c r="L3757"/>
      <c r="M3757"/>
      <c r="N3757" s="2">
        <v>40849</v>
      </c>
      <c r="O3757" s="21">
        <v>123.83000183105467</v>
      </c>
      <c r="P3757" s="21">
        <v>124.40000152587891</v>
      </c>
      <c r="Q3757" s="21">
        <v>122.79000091552734</v>
      </c>
      <c r="R3757" s="21">
        <v>123.98999786376952</v>
      </c>
      <c r="S3757">
        <v>244717600</v>
      </c>
      <c r="T3757" s="16">
        <f>(SP500_Data[[#This Row],[Close]]-R3758)/R3758</f>
        <v>1.631145789975014E-2</v>
      </c>
      <c r="U3757" s="21"/>
    </row>
    <row r="3758" spans="1:21" x14ac:dyDescent="0.25">
      <c r="A3758" s="2">
        <v>40848</v>
      </c>
      <c r="B3758" s="21">
        <v>26.190000534057617</v>
      </c>
      <c r="C3758" s="21">
        <v>26.319999694824219</v>
      </c>
      <c r="D3758" s="21">
        <v>25.860000610351559</v>
      </c>
      <c r="E3758" s="21">
        <v>25.989999771118164</v>
      </c>
      <c r="F3758" s="16">
        <f>(StockData[[#This Row],[Close]]-E3759)/E3759</f>
        <v>-2.4033023275169107E-2</v>
      </c>
      <c r="G3758" s="21">
        <v>61182600</v>
      </c>
      <c r="H3758" s="21">
        <f>IF(ISNUMBER(E3758),MAX($E$2:E3758),"")</f>
        <v>542.07000732421875</v>
      </c>
      <c r="I3758" s="21">
        <f>IF(AND(ISNUMBER(E3758),ISNUMBER(H3758)),E3758/H3758-1,"")</f>
        <v>-0.95205416381656915</v>
      </c>
      <c r="L3758"/>
      <c r="M3758"/>
      <c r="N3758" s="2">
        <v>40848</v>
      </c>
      <c r="O3758" s="21">
        <v>122.02999877929688</v>
      </c>
      <c r="P3758" s="21">
        <v>123.51000213623048</v>
      </c>
      <c r="Q3758" s="21">
        <v>121.51999664306641</v>
      </c>
      <c r="R3758" s="21">
        <v>122</v>
      </c>
      <c r="S3758">
        <v>416565800</v>
      </c>
      <c r="T3758" s="16">
        <f>(SP500_Data[[#This Row],[Close]]-R3759)/R3759</f>
        <v>-2.7888446215139442E-2</v>
      </c>
      <c r="U3758" s="21"/>
    </row>
    <row r="3759" spans="1:21" x14ac:dyDescent="0.25">
      <c r="A3759" s="2">
        <v>40847</v>
      </c>
      <c r="B3759" s="21">
        <v>26.760000228881836</v>
      </c>
      <c r="C3759" s="21">
        <v>27</v>
      </c>
      <c r="D3759" s="21">
        <v>26.620000839233398</v>
      </c>
      <c r="E3759" s="21">
        <v>26.629999160766602</v>
      </c>
      <c r="F3759" s="16">
        <f>(StockData[[#This Row],[Close]]-E3760)/E3760</f>
        <v>-1.2972586634844531E-2</v>
      </c>
      <c r="G3759" s="21">
        <v>46799000</v>
      </c>
      <c r="H3759" s="21">
        <f>IF(ISNUMBER(E3759),MAX($E$2:E3759),"")</f>
        <v>542.07000732421875</v>
      </c>
      <c r="I3759" s="21">
        <f>IF(AND(ISNUMBER(E3759),ISNUMBER(H3759)),E3759/H3759-1,"")</f>
        <v>-0.95087350563404471</v>
      </c>
      <c r="L3759"/>
      <c r="M3759"/>
      <c r="N3759" s="2">
        <v>40847</v>
      </c>
      <c r="O3759" s="21">
        <v>127.16000366210938</v>
      </c>
      <c r="P3759" s="21">
        <v>128.6199951171875</v>
      </c>
      <c r="Q3759" s="21">
        <v>125.31999969482422</v>
      </c>
      <c r="R3759" s="21">
        <v>125.5</v>
      </c>
      <c r="S3759">
        <v>228146700</v>
      </c>
      <c r="T3759" s="16">
        <f>(SP500_Data[[#This Row],[Close]]-R3760)/R3760</f>
        <v>-2.4105800593977406E-2</v>
      </c>
      <c r="U3759" s="21"/>
    </row>
    <row r="3760" spans="1:21" x14ac:dyDescent="0.25">
      <c r="A3760" s="2">
        <v>40844</v>
      </c>
      <c r="B3760" s="21">
        <v>27.139999389648441</v>
      </c>
      <c r="C3760" s="21">
        <v>27.190000534057617</v>
      </c>
      <c r="D3760" s="21">
        <v>26.790000915527344</v>
      </c>
      <c r="E3760" s="21">
        <v>26.979999542236328</v>
      </c>
      <c r="F3760" s="16">
        <f>(StockData[[#This Row],[Close]]-E3761)/E3761</f>
        <v>-9.9082736794008034E-3</v>
      </c>
      <c r="G3760" s="21">
        <v>57712100</v>
      </c>
      <c r="H3760" s="21">
        <f>IF(ISNUMBER(E3760),MAX($E$2:E3760),"")</f>
        <v>542.07000732421875</v>
      </c>
      <c r="I3760" s="21">
        <f>IF(AND(ISNUMBER(E3760),ISNUMBER(H3760)),E3760/H3760-1,"")</f>
        <v>-0.95022783187098703</v>
      </c>
      <c r="L3760"/>
      <c r="M3760"/>
      <c r="N3760" s="2">
        <v>40844</v>
      </c>
      <c r="O3760" s="21">
        <v>128</v>
      </c>
      <c r="P3760" s="21">
        <v>128.85000610351563</v>
      </c>
      <c r="Q3760" s="21">
        <v>127.8000030517578</v>
      </c>
      <c r="R3760" s="21">
        <v>128.60000610351563</v>
      </c>
      <c r="S3760">
        <v>225906500</v>
      </c>
      <c r="T3760" s="16">
        <f>(SP500_Data[[#This Row],[Close]]-R3761)/R3761</f>
        <v>-2.3321758655148295E-4</v>
      </c>
      <c r="U3760" s="21"/>
    </row>
    <row r="3761" spans="1:21" x14ac:dyDescent="0.25">
      <c r="A3761" s="2">
        <v>40843</v>
      </c>
      <c r="B3761" s="21">
        <v>27.129999160766602</v>
      </c>
      <c r="C3761" s="21">
        <v>27.399999618530273</v>
      </c>
      <c r="D3761" s="21">
        <v>26.649999618530273</v>
      </c>
      <c r="E3761" s="21">
        <v>27.25</v>
      </c>
      <c r="F3761" s="16">
        <f>(StockData[[#This Row],[Close]]-E3762)/E3762</f>
        <v>2.4821355533082779E-2</v>
      </c>
      <c r="G3761" s="21">
        <v>74512400</v>
      </c>
      <c r="H3761" s="21">
        <f>IF(ISNUMBER(E3761),MAX($E$2:E3761),"")</f>
        <v>542.07000732421875</v>
      </c>
      <c r="I3761" s="21">
        <f>IF(AND(ISNUMBER(E3761),ISNUMBER(H3761)),E3761/H3761-1,"")</f>
        <v>-0.94972974038074487</v>
      </c>
      <c r="L3761"/>
      <c r="M3761"/>
      <c r="N3761" s="2">
        <v>40843</v>
      </c>
      <c r="O3761" s="21">
        <v>127.62999725341795</v>
      </c>
      <c r="P3761" s="21">
        <v>129.41999816894531</v>
      </c>
      <c r="Q3761" s="21">
        <v>126.61000061035156</v>
      </c>
      <c r="R3761" s="21">
        <v>128.6300048828125</v>
      </c>
      <c r="S3761">
        <v>393220200</v>
      </c>
      <c r="T3761" s="16">
        <f>(SP500_Data[[#This Row],[Close]]-R3762)/R3762</f>
        <v>3.4835090303672107E-2</v>
      </c>
      <c r="U3761" s="21"/>
    </row>
    <row r="3762" spans="1:21" x14ac:dyDescent="0.25">
      <c r="A3762" s="2">
        <v>40842</v>
      </c>
      <c r="B3762" s="21">
        <v>27.030000686645508</v>
      </c>
      <c r="C3762" s="21">
        <v>27.059999465942383</v>
      </c>
      <c r="D3762" s="21">
        <v>26.100000381469727</v>
      </c>
      <c r="E3762" s="21">
        <v>26.590000152587891</v>
      </c>
      <c r="F3762" s="16">
        <f>(StockData[[#This Row],[Close]]-E3763)/E3763</f>
        <v>-8.2058678753039321E-3</v>
      </c>
      <c r="G3762" s="21">
        <v>63029900</v>
      </c>
      <c r="H3762" s="21">
        <f>IF(ISNUMBER(E3762),MAX($E$2:E3762),"")</f>
        <v>542.07000732421875</v>
      </c>
      <c r="I3762" s="21">
        <f>IF(AND(ISNUMBER(E3762),ISNUMBER(H3762)),E3762/H3762-1,"")</f>
        <v>-0.95094729501113295</v>
      </c>
      <c r="L3762"/>
      <c r="M3762"/>
      <c r="N3762" s="2">
        <v>40842</v>
      </c>
      <c r="O3762" s="21">
        <v>124.34999847412109</v>
      </c>
      <c r="P3762" s="21">
        <v>124.76999664306641</v>
      </c>
      <c r="Q3762" s="21">
        <v>122.20999908447266</v>
      </c>
      <c r="R3762" s="21">
        <v>124.3000030517578</v>
      </c>
      <c r="S3762">
        <v>289053800</v>
      </c>
      <c r="T3762" s="16">
        <f>(SP500_Data[[#This Row],[Close]]-R3763)/R3763</f>
        <v>1.0158471913846437E-2</v>
      </c>
      <c r="U3762" s="21"/>
    </row>
    <row r="3763" spans="1:21" x14ac:dyDescent="0.25">
      <c r="A3763" s="2">
        <v>40841</v>
      </c>
      <c r="B3763" s="21">
        <v>27.079999923706055</v>
      </c>
      <c r="C3763" s="21">
        <v>27.229999542236328</v>
      </c>
      <c r="D3763" s="21">
        <v>26.719999313354492</v>
      </c>
      <c r="E3763" s="21">
        <v>26.809999465942383</v>
      </c>
      <c r="F3763" s="16">
        <f>(StockData[[#This Row],[Close]]-E3764)/E3764</f>
        <v>-1.3975765378866143E-2</v>
      </c>
      <c r="G3763" s="21">
        <v>53554600</v>
      </c>
      <c r="H3763" s="21">
        <f>IF(ISNUMBER(E3763),MAX($E$2:E3763),"")</f>
        <v>542.07000732421875</v>
      </c>
      <c r="I3763" s="21">
        <f>IF(AND(ISNUMBER(E3763),ISNUMBER(H3763)),E3763/H3763-1,"")</f>
        <v>-0.9505414446405499</v>
      </c>
      <c r="L3763"/>
      <c r="M3763"/>
      <c r="N3763" s="2">
        <v>40841</v>
      </c>
      <c r="O3763" s="21">
        <v>124.88999938964844</v>
      </c>
      <c r="P3763" s="21">
        <v>124.9499969482422</v>
      </c>
      <c r="Q3763" s="21">
        <v>122.77999877929688</v>
      </c>
      <c r="R3763" s="21">
        <v>123.0500030517578</v>
      </c>
      <c r="S3763">
        <v>268596800</v>
      </c>
      <c r="T3763" s="16">
        <f>(SP500_Data[[#This Row],[Close]]-R3764)/R3764</f>
        <v>-1.9443739370053611E-2</v>
      </c>
      <c r="U3763" s="21"/>
    </row>
    <row r="3764" spans="1:21" x14ac:dyDescent="0.25">
      <c r="A3764" s="2">
        <v>40840</v>
      </c>
      <c r="B3764" s="21">
        <v>27.059999465942383</v>
      </c>
      <c r="C3764" s="21">
        <v>27.399999618530273</v>
      </c>
      <c r="D3764" s="21">
        <v>27.040000915527344</v>
      </c>
      <c r="E3764" s="21">
        <v>27.190000534057617</v>
      </c>
      <c r="F3764" s="16">
        <f>(StockData[[#This Row],[Close]]-E3765)/E3765</f>
        <v>1.1045908252597569E-3</v>
      </c>
      <c r="G3764" s="21">
        <v>56897800</v>
      </c>
      <c r="H3764" s="21">
        <f>IF(ISNUMBER(E3764),MAX($E$2:E3764),"")</f>
        <v>542.07000732421875</v>
      </c>
      <c r="I3764" s="21">
        <f>IF(AND(ISNUMBER(E3764),ISNUMBER(H3764)),E3764/H3764-1,"")</f>
        <v>-0.94984042620569686</v>
      </c>
      <c r="L3764"/>
      <c r="M3764"/>
      <c r="N3764" s="2">
        <v>40840</v>
      </c>
      <c r="O3764" s="21">
        <v>124.16999816894533</v>
      </c>
      <c r="P3764" s="21">
        <v>125.8000030517578</v>
      </c>
      <c r="Q3764" s="21">
        <v>124.05999755859376</v>
      </c>
      <c r="R3764" s="21">
        <v>125.48999786376952</v>
      </c>
      <c r="S3764">
        <v>203215600</v>
      </c>
      <c r="T3764" s="16">
        <f>(SP500_Data[[#This Row],[Close]]-R3765)/R3765</f>
        <v>1.2261003695243579E-2</v>
      </c>
      <c r="U3764" s="21"/>
    </row>
    <row r="3765" spans="1:21" x14ac:dyDescent="0.25">
      <c r="A3765" s="2">
        <v>40837</v>
      </c>
      <c r="B3765" s="21">
        <v>27.149999618530273</v>
      </c>
      <c r="C3765" s="21">
        <v>27.190000534057617</v>
      </c>
      <c r="D3765" s="21">
        <v>26.799999237060547</v>
      </c>
      <c r="E3765" s="21">
        <v>27.159999847412109</v>
      </c>
      <c r="F3765" s="16">
        <f>(StockData[[#This Row],[Close]]-E3766)/E3766</f>
        <v>4.4378301709249541E-3</v>
      </c>
      <c r="G3765" s="21">
        <v>76620600</v>
      </c>
      <c r="H3765" s="21">
        <f>IF(ISNUMBER(E3765),MAX($E$2:E3765),"")</f>
        <v>542.07000732421875</v>
      </c>
      <c r="I3765" s="21">
        <f>IF(AND(ISNUMBER(E3765),ISNUMBER(H3765)),E3765/H3765-1,"")</f>
        <v>-0.94989577087749222</v>
      </c>
      <c r="L3765"/>
      <c r="M3765"/>
      <c r="N3765" s="2">
        <v>40837</v>
      </c>
      <c r="O3765" s="21">
        <v>123.08999633789063</v>
      </c>
      <c r="P3765" s="21">
        <v>124.12000274658205</v>
      </c>
      <c r="Q3765" s="21">
        <v>122.72000122070313</v>
      </c>
      <c r="R3765" s="21">
        <v>123.97000122070313</v>
      </c>
      <c r="S3765">
        <v>278999400</v>
      </c>
      <c r="T3765" s="16">
        <f>(SP500_Data[[#This Row],[Close]]-R3766)/R3766</f>
        <v>1.8987321133158829E-2</v>
      </c>
      <c r="U3765" s="21"/>
    </row>
    <row r="3766" spans="1:21" x14ac:dyDescent="0.25">
      <c r="A3766" s="2">
        <v>40836</v>
      </c>
      <c r="B3766" s="21">
        <v>27.260000228881836</v>
      </c>
      <c r="C3766" s="21">
        <v>27.340000152587891</v>
      </c>
      <c r="D3766" s="21">
        <v>26.399999618530273</v>
      </c>
      <c r="E3766" s="21">
        <v>27.040000915527344</v>
      </c>
      <c r="F3766" s="16">
        <f>(StockData[[#This Row],[Close]]-E3767)/E3767</f>
        <v>-3.3172962780406798E-3</v>
      </c>
      <c r="G3766" s="21">
        <v>76300200</v>
      </c>
      <c r="H3766" s="21">
        <f>IF(ISNUMBER(E3766),MAX($E$2:E3766),"")</f>
        <v>542.07000732421875</v>
      </c>
      <c r="I3766" s="21">
        <f>IF(AND(ISNUMBER(E3766),ISNUMBER(H3766)),E3766/H3766-1,"")</f>
        <v>-0.9501171425273961</v>
      </c>
      <c r="L3766"/>
      <c r="M3766"/>
      <c r="N3766" s="2">
        <v>40836</v>
      </c>
      <c r="O3766" s="21">
        <v>121.43000030517578</v>
      </c>
      <c r="P3766" s="21">
        <v>122.09999847412109</v>
      </c>
      <c r="Q3766" s="21">
        <v>119.81999969482422</v>
      </c>
      <c r="R3766" s="21">
        <v>121.66000366210938</v>
      </c>
      <c r="S3766">
        <v>262075600</v>
      </c>
      <c r="T3766" s="16">
        <f>(SP500_Data[[#This Row],[Close]]-R3767)/R3767</f>
        <v>4.3755173838779656E-3</v>
      </c>
      <c r="U3766" s="21"/>
    </row>
    <row r="3767" spans="1:21" x14ac:dyDescent="0.25">
      <c r="A3767" s="2">
        <v>40835</v>
      </c>
      <c r="B3767" s="21">
        <v>27.370000839233398</v>
      </c>
      <c r="C3767" s="21">
        <v>27.469999313354492</v>
      </c>
      <c r="D3767" s="21">
        <v>27.010000228881836</v>
      </c>
      <c r="E3767" s="21">
        <v>27.129999160766602</v>
      </c>
      <c r="F3767" s="16">
        <f>(StockData[[#This Row],[Close]]-E3768)/E3768</f>
        <v>-6.5910036139054167E-3</v>
      </c>
      <c r="G3767" s="21">
        <v>42880000</v>
      </c>
      <c r="H3767" s="21">
        <f>IF(ISNUMBER(E3767),MAX($E$2:E3767),"")</f>
        <v>542.07000732421875</v>
      </c>
      <c r="I3767" s="21">
        <f>IF(AND(ISNUMBER(E3767),ISNUMBER(H3767)),E3767/H3767-1,"")</f>
        <v>-0.94995111554928768</v>
      </c>
      <c r="L3767"/>
      <c r="M3767"/>
      <c r="N3767" s="2">
        <v>40835</v>
      </c>
      <c r="O3767" s="21">
        <v>122.37999725341795</v>
      </c>
      <c r="P3767" s="21">
        <v>123.08000183105467</v>
      </c>
      <c r="Q3767" s="21">
        <v>120.70999908447266</v>
      </c>
      <c r="R3767" s="21">
        <v>121.12999725341795</v>
      </c>
      <c r="S3767">
        <v>226601300</v>
      </c>
      <c r="T3767" s="16">
        <f>(SP500_Data[[#This Row],[Close]]-R3768)/R3768</f>
        <v>-1.1829046793743574E-2</v>
      </c>
      <c r="U3767" s="21"/>
    </row>
    <row r="3768" spans="1:21" x14ac:dyDescent="0.25">
      <c r="A3768" s="2">
        <v>40834</v>
      </c>
      <c r="B3768" s="21">
        <v>26.940000534057617</v>
      </c>
      <c r="C3768" s="21">
        <v>27.399999618530273</v>
      </c>
      <c r="D3768" s="21">
        <v>26.799999237060547</v>
      </c>
      <c r="E3768" s="21">
        <v>27.309999465942383</v>
      </c>
      <c r="F3768" s="16">
        <f>(StockData[[#This Row],[Close]]-E3769)/E3769</f>
        <v>1.2231279811159757E-2</v>
      </c>
      <c r="G3768" s="21">
        <v>52487900</v>
      </c>
      <c r="H3768" s="21">
        <f>IF(ISNUMBER(E3768),MAX($E$2:E3768),"")</f>
        <v>542.07000732421875</v>
      </c>
      <c r="I3768" s="21">
        <f>IF(AND(ISNUMBER(E3768),ISNUMBER(H3768)),E3768/H3768-1,"")</f>
        <v>-0.94961905455579299</v>
      </c>
      <c r="L3768"/>
      <c r="M3768"/>
      <c r="N3768" s="2">
        <v>40834</v>
      </c>
      <c r="O3768" s="21">
        <v>120.13999938964844</v>
      </c>
      <c r="P3768" s="21">
        <v>123.5</v>
      </c>
      <c r="Q3768" s="21">
        <v>119.1999969482422</v>
      </c>
      <c r="R3768" s="21">
        <v>122.58000183105467</v>
      </c>
      <c r="S3768">
        <v>318857900</v>
      </c>
      <c r="T3768" s="16">
        <f>(SP500_Data[[#This Row],[Close]]-R3769)/R3769</f>
        <v>1.954585717796669E-2</v>
      </c>
      <c r="U3768" s="21"/>
    </row>
    <row r="3769" spans="1:21" x14ac:dyDescent="0.25">
      <c r="A3769" s="2">
        <v>40833</v>
      </c>
      <c r="B3769" s="21">
        <v>27.110000610351559</v>
      </c>
      <c r="C3769" s="21">
        <v>27.420000076293945</v>
      </c>
      <c r="D3769" s="21">
        <v>26.850000381469727</v>
      </c>
      <c r="E3769" s="21">
        <v>26.979999542236328</v>
      </c>
      <c r="F3769" s="16">
        <f>(StockData[[#This Row],[Close]]-E3770)/E3770</f>
        <v>-1.0634430167190611E-2</v>
      </c>
      <c r="G3769" s="21">
        <v>39453300</v>
      </c>
      <c r="H3769" s="21">
        <f>IF(ISNUMBER(E3769),MAX($E$2:E3769),"")</f>
        <v>542.07000732421875</v>
      </c>
      <c r="I3769" s="21">
        <f>IF(AND(ISNUMBER(E3769),ISNUMBER(H3769)),E3769/H3769-1,"")</f>
        <v>-0.95022783187098703</v>
      </c>
      <c r="L3769"/>
      <c r="M3769"/>
      <c r="N3769" s="2">
        <v>40833</v>
      </c>
      <c r="O3769" s="21">
        <v>121.98999786376952</v>
      </c>
      <c r="P3769" s="21">
        <v>122.5500030517578</v>
      </c>
      <c r="Q3769" s="21">
        <v>119.93000030517578</v>
      </c>
      <c r="R3769" s="21">
        <v>120.23000335693359</v>
      </c>
      <c r="S3769">
        <v>202311600</v>
      </c>
      <c r="T3769" s="16">
        <f>(SP500_Data[[#This Row],[Close]]-R3770)/R3770</f>
        <v>-1.909110176810612E-2</v>
      </c>
      <c r="U3769" s="21"/>
    </row>
    <row r="3770" spans="1:21" x14ac:dyDescent="0.25">
      <c r="A3770" s="2">
        <v>40830</v>
      </c>
      <c r="B3770" s="21">
        <v>27.309999465942383</v>
      </c>
      <c r="C3770" s="21">
        <v>27.5</v>
      </c>
      <c r="D3770" s="21">
        <v>27.020000457763672</v>
      </c>
      <c r="E3770" s="21">
        <v>27.270000457763672</v>
      </c>
      <c r="F3770" s="16">
        <f>(StockData[[#This Row],[Close]]-E3771)/E3771</f>
        <v>3.3112638549438224E-3</v>
      </c>
      <c r="G3770" s="21">
        <v>50947700</v>
      </c>
      <c r="H3770" s="21">
        <f>IF(ISNUMBER(E3770),MAX($E$2:E3770),"")</f>
        <v>542.07000732421875</v>
      </c>
      <c r="I3770" s="21">
        <f>IF(AND(ISNUMBER(E3770),ISNUMBER(H3770)),E3770/H3770-1,"")</f>
        <v>-0.94969284393288123</v>
      </c>
      <c r="L3770"/>
      <c r="M3770"/>
      <c r="N3770" s="2">
        <v>40830</v>
      </c>
      <c r="O3770" s="21">
        <v>121.91000366210938</v>
      </c>
      <c r="P3770" s="21">
        <v>122.59999847412109</v>
      </c>
      <c r="Q3770" s="21">
        <v>121.23000335693359</v>
      </c>
      <c r="R3770" s="21">
        <v>122.56999969482422</v>
      </c>
      <c r="S3770">
        <v>211397600</v>
      </c>
      <c r="T3770" s="16">
        <f>(SP500_Data[[#This Row],[Close]]-R3771)/R3771</f>
        <v>1.7093996532047292E-2</v>
      </c>
      <c r="U3770" s="21"/>
    </row>
    <row r="3771" spans="1:21" x14ac:dyDescent="0.25">
      <c r="A3771" s="2">
        <v>40829</v>
      </c>
      <c r="B3771" s="21">
        <v>26.760000228881836</v>
      </c>
      <c r="C3771" s="21">
        <v>27.200000762939453</v>
      </c>
      <c r="D3771" s="21">
        <v>26.620000839233398</v>
      </c>
      <c r="E3771" s="21">
        <v>27.180000305175781</v>
      </c>
      <c r="F3771" s="16">
        <f>(StockData[[#This Row],[Close]]-E3772)/E3772</f>
        <v>8.1602829441426994E-3</v>
      </c>
      <c r="G3771" s="21">
        <v>43823500</v>
      </c>
      <c r="H3771" s="21">
        <f>IF(ISNUMBER(E3771),MAX($E$2:E3771),"")</f>
        <v>542.07000732421875</v>
      </c>
      <c r="I3771" s="21">
        <f>IF(AND(ISNUMBER(E3771),ISNUMBER(H3771)),E3771/H3771-1,"")</f>
        <v>-0.94985887442962857</v>
      </c>
      <c r="L3771"/>
      <c r="M3771"/>
      <c r="N3771" s="2">
        <v>40829</v>
      </c>
      <c r="O3771" s="21">
        <v>120.04000091552734</v>
      </c>
      <c r="P3771" s="21">
        <v>120.87000274658205</v>
      </c>
      <c r="Q3771" s="21">
        <v>119.12000274658205</v>
      </c>
      <c r="R3771" s="21">
        <v>120.51000213623048</v>
      </c>
      <c r="S3771">
        <v>212538800</v>
      </c>
      <c r="T3771" s="16">
        <f>(SP500_Data[[#This Row],[Close]]-R3772)/R3772</f>
        <v>-1.9875599484017975E-3</v>
      </c>
      <c r="U3771" s="21"/>
    </row>
    <row r="3772" spans="1:21" x14ac:dyDescent="0.25">
      <c r="A3772" s="2">
        <v>40828</v>
      </c>
      <c r="B3772" s="21">
        <v>27.180000305175781</v>
      </c>
      <c r="C3772" s="21">
        <v>27.309999465942383</v>
      </c>
      <c r="D3772" s="21">
        <v>26.899999618530273</v>
      </c>
      <c r="E3772" s="21">
        <v>26.959999084472656</v>
      </c>
      <c r="F3772" s="16">
        <f>(StockData[[#This Row],[Close]]-E3773)/E3773</f>
        <v>-1.4815153899016204E-3</v>
      </c>
      <c r="G3772" s="21">
        <v>52489800</v>
      </c>
      <c r="H3772" s="21">
        <f>IF(ISNUMBER(E3772),MAX($E$2:E3772),"")</f>
        <v>542.07000732421875</v>
      </c>
      <c r="I3772" s="21">
        <f>IF(AND(ISNUMBER(E3772),ISNUMBER(H3772)),E3772/H3772-1,"")</f>
        <v>-0.95026472831885056</v>
      </c>
      <c r="L3772"/>
      <c r="M3772"/>
      <c r="N3772" s="2">
        <v>40828</v>
      </c>
      <c r="O3772" s="21">
        <v>120.59999847412109</v>
      </c>
      <c r="P3772" s="21">
        <v>122.13999938964844</v>
      </c>
      <c r="Q3772" s="21">
        <v>120.33000183105467</v>
      </c>
      <c r="R3772" s="21">
        <v>120.75</v>
      </c>
      <c r="S3772">
        <v>281544900</v>
      </c>
      <c r="T3772" s="16">
        <f>(SP500_Data[[#This Row],[Close]]-R3773)/R3773</f>
        <v>8.7719555432554889E-3</v>
      </c>
      <c r="U3772" s="21"/>
    </row>
    <row r="3773" spans="1:21" x14ac:dyDescent="0.25">
      <c r="A3773" s="2">
        <v>40827</v>
      </c>
      <c r="B3773" s="21">
        <v>26.860000610351559</v>
      </c>
      <c r="C3773" s="21">
        <v>27.069999694824219</v>
      </c>
      <c r="D3773" s="21">
        <v>26.719999313354492</v>
      </c>
      <c r="E3773" s="21">
        <v>27</v>
      </c>
      <c r="F3773" s="16">
        <f>(StockData[[#This Row],[Close]]-E3774)/E3774</f>
        <v>2.2271516240889209E-3</v>
      </c>
      <c r="G3773" s="21">
        <v>38826200</v>
      </c>
      <c r="H3773" s="21">
        <f>IF(ISNUMBER(E3773),MAX($E$2:E3773),"")</f>
        <v>542.07000732421875</v>
      </c>
      <c r="I3773" s="21">
        <f>IF(AND(ISNUMBER(E3773),ISNUMBER(H3773)),E3773/H3773-1,"")</f>
        <v>-0.95019093542312338</v>
      </c>
      <c r="L3773"/>
      <c r="M3773"/>
      <c r="N3773" s="2">
        <v>40827</v>
      </c>
      <c r="O3773" s="21">
        <v>118.87000274658205</v>
      </c>
      <c r="P3773" s="21">
        <v>120.04000091552734</v>
      </c>
      <c r="Q3773" s="21">
        <v>118.75</v>
      </c>
      <c r="R3773" s="21">
        <v>119.6999969482422</v>
      </c>
      <c r="S3773">
        <v>209088000</v>
      </c>
      <c r="T3773" s="16">
        <f>(SP500_Data[[#This Row],[Close]]-R3774)/R3774</f>
        <v>1.003471444640553E-3</v>
      </c>
      <c r="U3773" s="21"/>
    </row>
    <row r="3774" spans="1:21" x14ac:dyDescent="0.25">
      <c r="A3774" s="2">
        <v>40826</v>
      </c>
      <c r="B3774" s="21">
        <v>26.579999923706055</v>
      </c>
      <c r="C3774" s="21">
        <v>26.969999313354492</v>
      </c>
      <c r="D3774" s="21">
        <v>26.469999313354492</v>
      </c>
      <c r="E3774" s="21">
        <v>26.940000534057617</v>
      </c>
      <c r="F3774" s="16">
        <f>(StockData[[#This Row],[Close]]-E3775)/E3775</f>
        <v>2.6285734630766368E-2</v>
      </c>
      <c r="G3774" s="21">
        <v>41815300</v>
      </c>
      <c r="H3774" s="21">
        <f>IF(ISNUMBER(E3774),MAX($E$2:E3774),"")</f>
        <v>542.07000732421875</v>
      </c>
      <c r="I3774" s="21">
        <f>IF(AND(ISNUMBER(E3774),ISNUMBER(H3774)),E3774/H3774-1,"")</f>
        <v>-0.95030162124807527</v>
      </c>
      <c r="L3774"/>
      <c r="M3774"/>
      <c r="N3774" s="2">
        <v>40826</v>
      </c>
      <c r="O3774" s="21">
        <v>117.68000030517578</v>
      </c>
      <c r="P3774" s="21">
        <v>119.62999725341795</v>
      </c>
      <c r="Q3774" s="21">
        <v>117.66999816894533</v>
      </c>
      <c r="R3774" s="21">
        <v>119.58000183105467</v>
      </c>
      <c r="S3774">
        <v>230666300</v>
      </c>
      <c r="T3774" s="16">
        <f>(SP500_Data[[#This Row],[Close]]-R3775)/R3775</f>
        <v>3.3445707174855038E-2</v>
      </c>
      <c r="U3774" s="21"/>
    </row>
    <row r="3775" spans="1:21" x14ac:dyDescent="0.25">
      <c r="A3775" s="2">
        <v>40823</v>
      </c>
      <c r="B3775" s="21">
        <v>26.340000152587891</v>
      </c>
      <c r="C3775" s="21">
        <v>26.510000228881836</v>
      </c>
      <c r="D3775" s="21">
        <v>26.200000762939453</v>
      </c>
      <c r="E3775" s="21">
        <v>26.25</v>
      </c>
      <c r="F3775" s="16">
        <f>(StockData[[#This Row],[Close]]-E3776)/E3776</f>
        <v>-3.4168622652436908E-3</v>
      </c>
      <c r="G3775" s="21">
        <v>52741600</v>
      </c>
      <c r="H3775" s="21">
        <f>IF(ISNUMBER(E3775),MAX($E$2:E3775),"")</f>
        <v>542.07000732421875</v>
      </c>
      <c r="I3775" s="21">
        <f>IF(AND(ISNUMBER(E3775),ISNUMBER(H3775)),E3775/H3775-1,"")</f>
        <v>-0.95157452055025882</v>
      </c>
      <c r="L3775"/>
      <c r="M3775"/>
      <c r="N3775" s="2">
        <v>40823</v>
      </c>
      <c r="O3775" s="21">
        <v>117.16999816894533</v>
      </c>
      <c r="P3775" s="21">
        <v>117.25</v>
      </c>
      <c r="Q3775" s="21">
        <v>115.05999755859376</v>
      </c>
      <c r="R3775" s="21">
        <v>115.70999908447266</v>
      </c>
      <c r="S3775">
        <v>312657900</v>
      </c>
      <c r="T3775" s="16">
        <f>(SP500_Data[[#This Row],[Close]]-R3776)/R3776</f>
        <v>-6.6958433651019443E-3</v>
      </c>
      <c r="U3775" s="21"/>
    </row>
    <row r="3776" spans="1:21" x14ac:dyDescent="0.25">
      <c r="A3776" s="2">
        <v>40822</v>
      </c>
      <c r="B3776" s="21">
        <v>25.899999618530273</v>
      </c>
      <c r="C3776" s="21">
        <v>26.399999618530273</v>
      </c>
      <c r="D3776" s="21">
        <v>25.700000762939453</v>
      </c>
      <c r="E3776" s="21">
        <v>26.340000152587891</v>
      </c>
      <c r="F3776" s="16">
        <f>(StockData[[#This Row],[Close]]-E3777)/E3777</f>
        <v>1.7381258151723738E-2</v>
      </c>
      <c r="G3776" s="21">
        <v>55111400</v>
      </c>
      <c r="H3776" s="21">
        <f>IF(ISNUMBER(E3776),MAX($E$2:E3776),"")</f>
        <v>542.07000732421875</v>
      </c>
      <c r="I3776" s="21">
        <f>IF(AND(ISNUMBER(E3776),ISNUMBER(H3776)),E3776/H3776-1,"")</f>
        <v>-0.95140849005351147</v>
      </c>
      <c r="L3776"/>
      <c r="M3776"/>
      <c r="N3776" s="2">
        <v>40822</v>
      </c>
      <c r="O3776" s="21">
        <v>114.36000061035156</v>
      </c>
      <c r="P3776" s="21">
        <v>116.66000366210938</v>
      </c>
      <c r="Q3776" s="21">
        <v>113.51000213623048</v>
      </c>
      <c r="R3776" s="21">
        <v>116.48999786376952</v>
      </c>
      <c r="S3776">
        <v>257800800</v>
      </c>
      <c r="T3776" s="16">
        <f>(SP500_Data[[#This Row],[Close]]-R3777)/R3777</f>
        <v>1.8091240412080409E-2</v>
      </c>
      <c r="U3776" s="21"/>
    </row>
    <row r="3777" spans="1:21" x14ac:dyDescent="0.25">
      <c r="A3777" s="2">
        <v>40821</v>
      </c>
      <c r="B3777" s="21">
        <v>25.420000076293945</v>
      </c>
      <c r="C3777" s="21">
        <v>26.159999847412109</v>
      </c>
      <c r="D3777" s="21">
        <v>25.159999847412109</v>
      </c>
      <c r="E3777" s="21">
        <v>25.889999389648441</v>
      </c>
      <c r="F3777" s="16">
        <f>(StockData[[#This Row],[Close]]-E3778)/E3778</f>
        <v>2.1704784283688366E-2</v>
      </c>
      <c r="G3777" s="21">
        <v>94061300</v>
      </c>
      <c r="H3777" s="21">
        <f>IF(ISNUMBER(E3777),MAX($E$2:E3777),"")</f>
        <v>542.07000732421875</v>
      </c>
      <c r="I3777" s="21">
        <f>IF(AND(ISNUMBER(E3777),ISNUMBER(H3777)),E3777/H3777-1,"")</f>
        <v>-0.95223864253724833</v>
      </c>
      <c r="L3777"/>
      <c r="M3777"/>
      <c r="N3777" s="2">
        <v>40821</v>
      </c>
      <c r="O3777" s="21">
        <v>112.62000274658205</v>
      </c>
      <c r="P3777" s="21">
        <v>114.72000122070313</v>
      </c>
      <c r="Q3777" s="21">
        <v>111.58000183105467</v>
      </c>
      <c r="R3777" s="21">
        <v>114.41999816894533</v>
      </c>
      <c r="S3777">
        <v>284108000</v>
      </c>
      <c r="T3777" s="16">
        <f>(SP500_Data[[#This Row],[Close]]-R3778)/R3778</f>
        <v>1.8515238551357758E-2</v>
      </c>
      <c r="U3777" s="21"/>
    </row>
    <row r="3778" spans="1:21" x14ac:dyDescent="0.25">
      <c r="A3778" s="2">
        <v>40820</v>
      </c>
      <c r="B3778" s="21">
        <v>24.299999237060547</v>
      </c>
      <c r="C3778" s="21">
        <v>25.389999389648441</v>
      </c>
      <c r="D3778" s="21">
        <v>24.260000228881836</v>
      </c>
      <c r="E3778" s="21">
        <v>25.340000152587891</v>
      </c>
      <c r="F3778" s="16">
        <f>(StockData[[#This Row],[Close]]-E3779)/E3779</f>
        <v>3.3020768172393834E-2</v>
      </c>
      <c r="G3778" s="21">
        <v>83485400</v>
      </c>
      <c r="H3778" s="21">
        <f>IF(ISNUMBER(E3778),MAX($E$2:E3778),"")</f>
        <v>542.07000732421875</v>
      </c>
      <c r="I3778" s="21">
        <f>IF(AND(ISNUMBER(E3778),ISNUMBER(H3778)),E3778/H3778-1,"")</f>
        <v>-0.95325327022302542</v>
      </c>
      <c r="L3778"/>
      <c r="M3778"/>
      <c r="N3778" s="2">
        <v>40820</v>
      </c>
      <c r="O3778" s="21">
        <v>108.34999847412109</v>
      </c>
      <c r="P3778" s="21">
        <v>112.58000183105467</v>
      </c>
      <c r="Q3778" s="21">
        <v>107.43000030517578</v>
      </c>
      <c r="R3778" s="21">
        <v>112.33999633789063</v>
      </c>
      <c r="S3778">
        <v>459177500</v>
      </c>
      <c r="T3778" s="16">
        <f>(SP500_Data[[#This Row],[Close]]-R3779)/R3779</f>
        <v>2.1923005785722489E-2</v>
      </c>
      <c r="U3778" s="21"/>
    </row>
    <row r="3779" spans="1:21" x14ac:dyDescent="0.25">
      <c r="A3779" s="2">
        <v>40819</v>
      </c>
      <c r="B3779" s="21">
        <v>24.719999313354492</v>
      </c>
      <c r="C3779" s="21">
        <v>25.340000152587891</v>
      </c>
      <c r="D3779" s="21">
        <v>24.520000457763672</v>
      </c>
      <c r="E3779" s="21">
        <v>24.530000686645508</v>
      </c>
      <c r="F3779" s="16">
        <f>(StockData[[#This Row],[Close]]-E3780)/E3780</f>
        <v>-1.4463588261583242E-2</v>
      </c>
      <c r="G3779" s="21">
        <v>64592500</v>
      </c>
      <c r="H3779" s="21">
        <f>IF(ISNUMBER(E3779),MAX($E$2:E3779),"")</f>
        <v>542.07000732421875</v>
      </c>
      <c r="I3779" s="21">
        <f>IF(AND(ISNUMBER(E3779),ISNUMBER(H3779)),E3779/H3779-1,"")</f>
        <v>-0.95474754117511285</v>
      </c>
      <c r="L3779"/>
      <c r="M3779"/>
      <c r="N3779" s="2">
        <v>40819</v>
      </c>
      <c r="O3779" s="21">
        <v>112.48999786376952</v>
      </c>
      <c r="P3779" s="21">
        <v>113.9499969482422</v>
      </c>
      <c r="Q3779" s="21">
        <v>109.80999755859376</v>
      </c>
      <c r="R3779" s="21">
        <v>109.93000030517578</v>
      </c>
      <c r="S3779">
        <v>365136800</v>
      </c>
      <c r="T3779" s="16">
        <f>(SP500_Data[[#This Row],[Close]]-R3780)/R3780</f>
        <v>-2.8457809785947443E-2</v>
      </c>
      <c r="U3779" s="21"/>
    </row>
    <row r="3780" spans="1:21" x14ac:dyDescent="0.25">
      <c r="A3780" s="2">
        <v>40816</v>
      </c>
      <c r="B3780" s="21">
        <v>25.200000762939453</v>
      </c>
      <c r="C3780" s="21">
        <v>25.5</v>
      </c>
      <c r="D3780" s="21">
        <v>24.879999160766602</v>
      </c>
      <c r="E3780" s="21">
        <v>24.889999389648441</v>
      </c>
      <c r="F3780" s="16">
        <f>(StockData[[#This Row],[Close]]-E3781)/E3781</f>
        <v>-2.2003982573803756E-2</v>
      </c>
      <c r="G3780" s="21">
        <v>54060500</v>
      </c>
      <c r="H3780" s="21">
        <f>IF(ISNUMBER(E3780),MAX($E$2:E3780),"")</f>
        <v>542.07000732421875</v>
      </c>
      <c r="I3780" s="21">
        <f>IF(AND(ISNUMBER(E3780),ISNUMBER(H3780)),E3780/H3780-1,"")</f>
        <v>-0.95408342270676227</v>
      </c>
      <c r="L3780"/>
      <c r="M3780"/>
      <c r="N3780" s="2">
        <v>40816</v>
      </c>
      <c r="O3780" s="21">
        <v>114.4499969482422</v>
      </c>
      <c r="P3780" s="21">
        <v>115.4499969482422</v>
      </c>
      <c r="Q3780" s="21">
        <v>113.06999969482422</v>
      </c>
      <c r="R3780" s="21">
        <v>113.15000152587891</v>
      </c>
      <c r="S3780">
        <v>288392300</v>
      </c>
      <c r="T3780" s="16">
        <f>(SP500_Data[[#This Row],[Close]]-R3781)/R3781</f>
        <v>-2.4989241272018785E-2</v>
      </c>
      <c r="U3780" s="21"/>
    </row>
    <row r="3781" spans="1:21" x14ac:dyDescent="0.25">
      <c r="A3781" s="2">
        <v>40815</v>
      </c>
      <c r="B3781" s="21">
        <v>25.979999542236328</v>
      </c>
      <c r="C3781" s="21">
        <v>26.170000076293945</v>
      </c>
      <c r="D3781" s="21">
        <v>25.090000152587891</v>
      </c>
      <c r="E3781" s="21">
        <v>25.450000762939453</v>
      </c>
      <c r="F3781" s="16">
        <f>(StockData[[#This Row],[Close]]-E3782)/E3782</f>
        <v>-5.0820625939926572E-3</v>
      </c>
      <c r="G3781" s="21">
        <v>63407300</v>
      </c>
      <c r="H3781" s="21">
        <f>IF(ISNUMBER(E3781),MAX($E$2:E3781),"")</f>
        <v>542.07000732421875</v>
      </c>
      <c r="I3781" s="21">
        <f>IF(AND(ISNUMBER(E3781),ISNUMBER(H3781)),E3781/H3781-1,"")</f>
        <v>-0.95305034327841442</v>
      </c>
      <c r="L3781"/>
      <c r="M3781"/>
      <c r="N3781" s="2">
        <v>40815</v>
      </c>
      <c r="O3781" s="21">
        <v>117.0500030517578</v>
      </c>
      <c r="P3781" s="21">
        <v>117.62999725341795</v>
      </c>
      <c r="Q3781" s="21">
        <v>113.93000030517578</v>
      </c>
      <c r="R3781" s="21">
        <v>116.0500030517578</v>
      </c>
      <c r="S3781">
        <v>298108900</v>
      </c>
      <c r="T3781" s="16">
        <f>(SP500_Data[[#This Row],[Close]]-R3782)/R3782</f>
        <v>7.903453768744538E-3</v>
      </c>
      <c r="U3781" s="21"/>
    </row>
    <row r="3782" spans="1:21" x14ac:dyDescent="0.25">
      <c r="A3782" s="2">
        <v>40814</v>
      </c>
      <c r="B3782" s="21">
        <v>25.930000305175781</v>
      </c>
      <c r="C3782" s="21">
        <v>26.370000839233398</v>
      </c>
      <c r="D3782" s="21">
        <v>25.510000228881836</v>
      </c>
      <c r="E3782" s="21">
        <v>25.579999923706055</v>
      </c>
      <c r="F3782" s="16">
        <f>(StockData[[#This Row],[Close]]-E3783)/E3783</f>
        <v>-3.5060441106505918E-3</v>
      </c>
      <c r="G3782" s="21">
        <v>60736200</v>
      </c>
      <c r="H3782" s="21">
        <f>IF(ISNUMBER(E3782),MAX($E$2:E3782),"")</f>
        <v>542.07000732421875</v>
      </c>
      <c r="I3782" s="21">
        <f>IF(AND(ISNUMBER(E3782),ISNUMBER(H3782)),E3782/H3782-1,"")</f>
        <v>-0.95281052340457872</v>
      </c>
      <c r="L3782"/>
      <c r="M3782"/>
      <c r="N3782" s="2">
        <v>40814</v>
      </c>
      <c r="O3782" s="21">
        <v>117.77999877929688</v>
      </c>
      <c r="P3782" s="21">
        <v>118.48999786376952</v>
      </c>
      <c r="Q3782" s="21">
        <v>114.97000122070313</v>
      </c>
      <c r="R3782" s="21">
        <v>115.13999938964844</v>
      </c>
      <c r="S3782">
        <v>286696800</v>
      </c>
      <c r="T3782" s="16">
        <f>(SP500_Data[[#This Row],[Close]]-R3783)/R3783</f>
        <v>-2.041859373136911E-2</v>
      </c>
      <c r="U3782" s="21"/>
    </row>
    <row r="3783" spans="1:21" x14ac:dyDescent="0.25">
      <c r="A3783" s="2">
        <v>40813</v>
      </c>
      <c r="B3783" s="21">
        <v>25.659999847412109</v>
      </c>
      <c r="C3783" s="21">
        <v>25.920000076293945</v>
      </c>
      <c r="D3783" s="21">
        <v>25.450000762939453</v>
      </c>
      <c r="E3783" s="21">
        <v>25.670000076293945</v>
      </c>
      <c r="F3783" s="16">
        <f>(StockData[[#This Row],[Close]]-E3784)/E3784</f>
        <v>9.0408623194963341E-3</v>
      </c>
      <c r="G3783" s="21">
        <v>55620700</v>
      </c>
      <c r="H3783" s="21">
        <f>IF(ISNUMBER(E3783),MAX($E$2:E3783),"")</f>
        <v>542.07000732421875</v>
      </c>
      <c r="I3783" s="21">
        <f>IF(AND(ISNUMBER(E3783),ISNUMBER(H3783)),E3783/H3783-1,"")</f>
        <v>-0.95264449290783138</v>
      </c>
      <c r="L3783"/>
      <c r="M3783"/>
      <c r="N3783" s="2">
        <v>40813</v>
      </c>
      <c r="O3783" s="21">
        <v>118.52999877929688</v>
      </c>
      <c r="P3783" s="21">
        <v>119.55999755859376</v>
      </c>
      <c r="Q3783" s="21">
        <v>116.83999633789063</v>
      </c>
      <c r="R3783" s="21">
        <v>117.54000091552734</v>
      </c>
      <c r="S3783">
        <v>311753900</v>
      </c>
      <c r="T3783" s="16">
        <f>(SP500_Data[[#This Row],[Close]]-R3784)/R3784</f>
        <v>1.1183784202073017E-2</v>
      </c>
      <c r="U3783" s="21"/>
    </row>
    <row r="3784" spans="1:21" x14ac:dyDescent="0.25">
      <c r="A3784" s="2">
        <v>40812</v>
      </c>
      <c r="B3784" s="21">
        <v>25.190000534057617</v>
      </c>
      <c r="C3784" s="21">
        <v>25.520000457763672</v>
      </c>
      <c r="D3784" s="21">
        <v>24.729999542236328</v>
      </c>
      <c r="E3784" s="21">
        <v>25.440000534057617</v>
      </c>
      <c r="F3784" s="16">
        <f>(StockData[[#This Row],[Close]]-E3785)/E3785</f>
        <v>1.5163650287849054E-2</v>
      </c>
      <c r="G3784" s="21">
        <v>51057600</v>
      </c>
      <c r="H3784" s="21">
        <f>IF(ISNUMBER(E3784),MAX($E$2:E3784),"")</f>
        <v>542.07000732421875</v>
      </c>
      <c r="I3784" s="21">
        <f>IF(AND(ISNUMBER(E3784),ISNUMBER(H3784)),E3784/H3784-1,"")</f>
        <v>-0.95306879150234625</v>
      </c>
      <c r="L3784"/>
      <c r="M3784"/>
      <c r="N3784" s="2">
        <v>40812</v>
      </c>
      <c r="O3784" s="21">
        <v>114.61000061035156</v>
      </c>
      <c r="P3784" s="21">
        <v>116.40000152587891</v>
      </c>
      <c r="Q3784" s="21">
        <v>112.98000335693359</v>
      </c>
      <c r="R3784" s="21">
        <v>116.23999786376952</v>
      </c>
      <c r="S3784">
        <v>260673700</v>
      </c>
      <c r="T3784" s="16">
        <f>(SP500_Data[[#This Row],[Close]]-R3785)/R3785</f>
        <v>2.3780138510399913E-2</v>
      </c>
      <c r="U3784" s="21"/>
    </row>
    <row r="3785" spans="1:21" x14ac:dyDescent="0.25">
      <c r="A3785" s="2">
        <v>40809</v>
      </c>
      <c r="B3785" s="21">
        <v>24.899999618530273</v>
      </c>
      <c r="C3785" s="21">
        <v>25.149999618530273</v>
      </c>
      <c r="D3785" s="21">
        <v>24.690000534057617</v>
      </c>
      <c r="E3785" s="21">
        <v>25.059999465942383</v>
      </c>
      <c r="F3785" s="16">
        <f>(StockData[[#This Row],[Close]]-E3786)/E3786</f>
        <v>0</v>
      </c>
      <c r="G3785" s="21">
        <v>64768100</v>
      </c>
      <c r="H3785" s="21">
        <f>IF(ISNUMBER(E3785),MAX($E$2:E3785),"")</f>
        <v>542.07000732421875</v>
      </c>
      <c r="I3785" s="21">
        <f>IF(AND(ISNUMBER(E3785),ISNUMBER(H3785)),E3785/H3785-1,"")</f>
        <v>-0.95376980993719929</v>
      </c>
      <c r="L3785"/>
      <c r="M3785"/>
      <c r="N3785" s="2">
        <v>40809</v>
      </c>
      <c r="O3785" s="21">
        <v>112.11000061035156</v>
      </c>
      <c r="P3785" s="21">
        <v>114.16000366210938</v>
      </c>
      <c r="Q3785" s="21">
        <v>112.01999664306641</v>
      </c>
      <c r="R3785" s="21">
        <v>113.54000091552734</v>
      </c>
      <c r="S3785">
        <v>307242500</v>
      </c>
      <c r="T3785" s="16">
        <f>(SP500_Data[[#This Row],[Close]]-R3786)/R3786</f>
        <v>6.0251665913371557E-3</v>
      </c>
      <c r="U3785" s="21"/>
    </row>
    <row r="3786" spans="1:21" x14ac:dyDescent="0.25">
      <c r="A3786" s="2">
        <v>40808</v>
      </c>
      <c r="B3786" s="21">
        <v>25.299999237060547</v>
      </c>
      <c r="C3786" s="21">
        <v>25.649999618530273</v>
      </c>
      <c r="D3786" s="21">
        <v>24.600000381469727</v>
      </c>
      <c r="E3786" s="21">
        <v>25.059999465942383</v>
      </c>
      <c r="F3786" s="16">
        <f>(StockData[[#This Row],[Close]]-E3787)/E3787</f>
        <v>-3.5783005516193199E-2</v>
      </c>
      <c r="G3786" s="21">
        <v>96278300</v>
      </c>
      <c r="H3786" s="21">
        <f>IF(ISNUMBER(E3786),MAX($E$2:E3786),"")</f>
        <v>542.07000732421875</v>
      </c>
      <c r="I3786" s="21">
        <f>IF(AND(ISNUMBER(E3786),ISNUMBER(H3786)),E3786/H3786-1,"")</f>
        <v>-0.95376980993719929</v>
      </c>
      <c r="L3786"/>
      <c r="M3786"/>
      <c r="N3786" s="2">
        <v>40808</v>
      </c>
      <c r="O3786" s="21">
        <v>113.25</v>
      </c>
      <c r="P3786" s="21">
        <v>114.20999908447266</v>
      </c>
      <c r="Q3786" s="21">
        <v>111.3000030517578</v>
      </c>
      <c r="R3786" s="21">
        <v>112.86000061035156</v>
      </c>
      <c r="S3786">
        <v>513911300</v>
      </c>
      <c r="T3786" s="16">
        <f>(SP500_Data[[#This Row],[Close]]-R3787)/R3787</f>
        <v>-3.2324416803978864E-2</v>
      </c>
      <c r="U3786" s="21"/>
    </row>
    <row r="3787" spans="1:21" x14ac:dyDescent="0.25">
      <c r="A3787" s="2">
        <v>40807</v>
      </c>
      <c r="B3787" s="21">
        <v>27.049999237060547</v>
      </c>
      <c r="C3787" s="21">
        <v>27.059999465942383</v>
      </c>
      <c r="D3787" s="21">
        <v>25.969999313354492</v>
      </c>
      <c r="E3787" s="21">
        <v>25.989999771118164</v>
      </c>
      <c r="F3787" s="16">
        <f>(StockData[[#This Row],[Close]]-E3788)/E3788</f>
        <v>-3.6693839433479272E-2</v>
      </c>
      <c r="G3787" s="21">
        <v>72750700</v>
      </c>
      <c r="H3787" s="21">
        <f>IF(ISNUMBER(E3787),MAX($E$2:E3787),"")</f>
        <v>542.07000732421875</v>
      </c>
      <c r="I3787" s="21">
        <f>IF(AND(ISNUMBER(E3787),ISNUMBER(H3787)),E3787/H3787-1,"")</f>
        <v>-0.95205416381656915</v>
      </c>
      <c r="L3787"/>
      <c r="M3787"/>
      <c r="N3787" s="2">
        <v>40807</v>
      </c>
      <c r="O3787" s="21">
        <v>120.23000335693359</v>
      </c>
      <c r="P3787" s="21">
        <v>120.59999847412109</v>
      </c>
      <c r="Q3787" s="21">
        <v>116.44000244140624</v>
      </c>
      <c r="R3787" s="21">
        <v>116.62999725341795</v>
      </c>
      <c r="S3787">
        <v>316251300</v>
      </c>
      <c r="T3787" s="16">
        <f>(SP500_Data[[#This Row],[Close]]-R3788)/R3788</f>
        <v>-2.9458275521903013E-2</v>
      </c>
      <c r="U3787" s="21"/>
    </row>
    <row r="3788" spans="1:21" x14ac:dyDescent="0.25">
      <c r="A3788" s="2">
        <v>40806</v>
      </c>
      <c r="B3788" s="21">
        <v>27.309999465942383</v>
      </c>
      <c r="C3788" s="21">
        <v>27.5</v>
      </c>
      <c r="D3788" s="21">
        <v>26.930000305175781</v>
      </c>
      <c r="E3788" s="21">
        <v>26.979999542236328</v>
      </c>
      <c r="F3788" s="16">
        <f>(StockData[[#This Row],[Close]]-E3789)/E3789</f>
        <v>-8.4527581762241597E-3</v>
      </c>
      <c r="G3788" s="21">
        <v>49211900</v>
      </c>
      <c r="H3788" s="21">
        <f>IF(ISNUMBER(E3788),MAX($E$2:E3788),"")</f>
        <v>542.07000732421875</v>
      </c>
      <c r="I3788" s="21">
        <f>IF(AND(ISNUMBER(E3788),ISNUMBER(H3788)),E3788/H3788-1,"")</f>
        <v>-0.95022783187098703</v>
      </c>
      <c r="L3788"/>
      <c r="M3788"/>
      <c r="N3788" s="2">
        <v>40806</v>
      </c>
      <c r="O3788" s="21">
        <v>120.81999969482422</v>
      </c>
      <c r="P3788" s="21">
        <v>121.98999786376952</v>
      </c>
      <c r="Q3788" s="21">
        <v>120.01000213623048</v>
      </c>
      <c r="R3788" s="21">
        <v>120.16999816894533</v>
      </c>
      <c r="S3788">
        <v>218932200</v>
      </c>
      <c r="T3788" s="16">
        <f>(SP500_Data[[#This Row],[Close]]-R3789)/R3789</f>
        <v>-1.1636554940519764E-3</v>
      </c>
      <c r="U3788" s="21"/>
    </row>
    <row r="3789" spans="1:21" x14ac:dyDescent="0.25">
      <c r="A3789" s="2">
        <v>40805</v>
      </c>
      <c r="B3789" s="21">
        <v>26.799999237060547</v>
      </c>
      <c r="C3789" s="21">
        <v>27.309999465942383</v>
      </c>
      <c r="D3789" s="21">
        <v>26.600000381469727</v>
      </c>
      <c r="E3789" s="21">
        <v>27.209999084472656</v>
      </c>
      <c r="F3789" s="16">
        <f>(StockData[[#This Row],[Close]]-E3790)/E3790</f>
        <v>3.31851926453708E-3</v>
      </c>
      <c r="G3789" s="21">
        <v>52324900</v>
      </c>
      <c r="H3789" s="21">
        <f>IF(ISNUMBER(E3789),MAX($E$2:E3789),"")</f>
        <v>542.07000732421875</v>
      </c>
      <c r="I3789" s="21">
        <f>IF(AND(ISNUMBER(E3789),ISNUMBER(H3789)),E3789/H3789-1,"")</f>
        <v>-0.94980353327647216</v>
      </c>
      <c r="L3789"/>
      <c r="M3789"/>
      <c r="N3789" s="2">
        <v>40805</v>
      </c>
      <c r="O3789" s="21">
        <v>119.52999877929688</v>
      </c>
      <c r="P3789" s="21">
        <v>120.93000030517578</v>
      </c>
      <c r="Q3789" s="21">
        <v>118.72000122070313</v>
      </c>
      <c r="R3789" s="21">
        <v>120.30999755859376</v>
      </c>
      <c r="S3789">
        <v>241517000</v>
      </c>
      <c r="T3789" s="16">
        <f>(SP500_Data[[#This Row],[Close]]-R3790)/R3790</f>
        <v>-9.9572014310262188E-3</v>
      </c>
      <c r="U3789" s="21"/>
    </row>
    <row r="3790" spans="1:21" x14ac:dyDescent="0.25">
      <c r="A3790" s="2">
        <v>40802</v>
      </c>
      <c r="B3790" s="21">
        <v>27.049999237060547</v>
      </c>
      <c r="C3790" s="21">
        <v>27.270000457763672</v>
      </c>
      <c r="D3790" s="21">
        <v>26.829999923706055</v>
      </c>
      <c r="E3790" s="21">
        <v>27.120000839233398</v>
      </c>
      <c r="F3790" s="16">
        <f>(StockData[[#This Row],[Close]]-E3791)/E3791</f>
        <v>4.8166383556011638E-3</v>
      </c>
      <c r="G3790" s="21">
        <v>89681500</v>
      </c>
      <c r="H3790" s="21">
        <f>IF(ISNUMBER(E3790),MAX($E$2:E3790),"")</f>
        <v>542.07000732421875</v>
      </c>
      <c r="I3790" s="21">
        <f>IF(AND(ISNUMBER(E3790),ISNUMBER(H3790)),E3790/H3790-1,"")</f>
        <v>-0.94996956025458057</v>
      </c>
      <c r="L3790"/>
      <c r="M3790"/>
      <c r="N3790" s="2">
        <v>40802</v>
      </c>
      <c r="O3790" s="21">
        <v>121.29000091552734</v>
      </c>
      <c r="P3790" s="21">
        <v>121.97000122070313</v>
      </c>
      <c r="Q3790" s="21">
        <v>120.31999969482422</v>
      </c>
      <c r="R3790" s="21">
        <v>121.51999664306641</v>
      </c>
      <c r="S3790">
        <v>284528300</v>
      </c>
      <c r="T3790" s="16">
        <f>(SP500_Data[[#This Row],[Close]]-R3791)/R3791</f>
        <v>7.411375909120296E-4</v>
      </c>
      <c r="U3790" s="21"/>
    </row>
    <row r="3791" spans="1:21" x14ac:dyDescent="0.25">
      <c r="A3791" s="2">
        <v>40801</v>
      </c>
      <c r="B3791" s="21">
        <v>26.729999542236328</v>
      </c>
      <c r="C3791" s="21">
        <v>27.030000686645508</v>
      </c>
      <c r="D3791" s="21">
        <v>26.309999465942383</v>
      </c>
      <c r="E3791" s="21">
        <v>26.989999771118164</v>
      </c>
      <c r="F3791" s="16">
        <f>(StockData[[#This Row],[Close]]-E3792)/E3792</f>
        <v>1.8490557400685437E-2</v>
      </c>
      <c r="G3791" s="21">
        <v>67808300</v>
      </c>
      <c r="H3791" s="21">
        <f>IF(ISNUMBER(E3791),MAX($E$2:E3791),"")</f>
        <v>542.07000732421875</v>
      </c>
      <c r="I3791" s="21">
        <f>IF(AND(ISNUMBER(E3791),ISNUMBER(H3791)),E3791/H3791-1,"")</f>
        <v>-0.95020938364705521</v>
      </c>
      <c r="L3791"/>
      <c r="M3791"/>
      <c r="N3791" s="2">
        <v>40801</v>
      </c>
      <c r="O3791" s="21">
        <v>120.65000152587891</v>
      </c>
      <c r="P3791" s="21">
        <v>121.47000122070313</v>
      </c>
      <c r="Q3791" s="21">
        <v>119.40000152587891</v>
      </c>
      <c r="R3791" s="21">
        <v>121.43000030517578</v>
      </c>
      <c r="S3791">
        <v>326777200</v>
      </c>
      <c r="T3791" s="16">
        <f>(SP500_Data[[#This Row],[Close]]-R3792)/R3792</f>
        <v>1.7257246470598078E-2</v>
      </c>
      <c r="U3791" s="21"/>
    </row>
    <row r="3792" spans="1:21" x14ac:dyDescent="0.25">
      <c r="A3792" s="2">
        <v>40800</v>
      </c>
      <c r="B3792" s="21">
        <v>26.170000076293945</v>
      </c>
      <c r="C3792" s="21">
        <v>26.799999237060547</v>
      </c>
      <c r="D3792" s="21">
        <v>25.889999389648441</v>
      </c>
      <c r="E3792" s="21">
        <v>26.5</v>
      </c>
      <c r="F3792" s="16">
        <f>(StockData[[#This Row],[Close]]-E3793)/E3793</f>
        <v>1.7665094788777994E-2</v>
      </c>
      <c r="G3792" s="21">
        <v>66739200</v>
      </c>
      <c r="H3792" s="21">
        <f>IF(ISNUMBER(E3792),MAX($E$2:E3792),"")</f>
        <v>542.07000732421875</v>
      </c>
      <c r="I3792" s="21">
        <f>IF(AND(ISNUMBER(E3792),ISNUMBER(H3792)),E3792/H3792-1,"")</f>
        <v>-0.9511133255078803</v>
      </c>
      <c r="L3792"/>
      <c r="M3792"/>
      <c r="N3792" s="2">
        <v>40800</v>
      </c>
      <c r="O3792" s="21">
        <v>118.33999633789063</v>
      </c>
      <c r="P3792" s="21">
        <v>120.8000030517578</v>
      </c>
      <c r="Q3792" s="21">
        <v>116.72000122070313</v>
      </c>
      <c r="R3792" s="21">
        <v>119.37000274658205</v>
      </c>
      <c r="S3792">
        <v>319389500</v>
      </c>
      <c r="T3792" s="16">
        <f>(SP500_Data[[#This Row],[Close]]-R3793)/R3793</f>
        <v>1.3844104912406381E-2</v>
      </c>
      <c r="U3792" s="21"/>
    </row>
    <row r="3793" spans="1:21" x14ac:dyDescent="0.25">
      <c r="A3793" s="2">
        <v>40799</v>
      </c>
      <c r="B3793" s="21">
        <v>25.920000076293945</v>
      </c>
      <c r="C3793" s="21">
        <v>26.190000534057617</v>
      </c>
      <c r="D3793" s="21">
        <v>25.809999465942383</v>
      </c>
      <c r="E3793" s="21">
        <v>26.040000915527344</v>
      </c>
      <c r="F3793" s="16">
        <f>(StockData[[#This Row],[Close]]-E3794)/E3794</f>
        <v>5.7938018314082143E-3</v>
      </c>
      <c r="G3793" s="21">
        <v>48792300</v>
      </c>
      <c r="H3793" s="21">
        <f>IF(ISNUMBER(E3793),MAX($E$2:E3793),"")</f>
        <v>542.07000732421875</v>
      </c>
      <c r="I3793" s="21">
        <f>IF(AND(ISNUMBER(E3793),ISNUMBER(H3793)),E3793/H3793-1,"")</f>
        <v>-0.95196192269691005</v>
      </c>
      <c r="L3793"/>
      <c r="M3793"/>
      <c r="N3793" s="2">
        <v>40799</v>
      </c>
      <c r="O3793" s="21">
        <v>117.0500030517578</v>
      </c>
      <c r="P3793" s="21">
        <v>118.18000030517578</v>
      </c>
      <c r="Q3793" s="21">
        <v>116.22000122070313</v>
      </c>
      <c r="R3793" s="21">
        <v>117.73999786376952</v>
      </c>
      <c r="S3793">
        <v>272514700</v>
      </c>
      <c r="T3793" s="16">
        <f>(SP500_Data[[#This Row],[Close]]-R3794)/R3794</f>
        <v>9.1711640663160472E-3</v>
      </c>
      <c r="U3793" s="21"/>
    </row>
    <row r="3794" spans="1:21" x14ac:dyDescent="0.25">
      <c r="A3794" s="2">
        <v>40798</v>
      </c>
      <c r="B3794" s="21">
        <v>25.440000534057617</v>
      </c>
      <c r="C3794" s="21">
        <v>25.930000305175781</v>
      </c>
      <c r="D3794" s="21">
        <v>25.270000457763672</v>
      </c>
      <c r="E3794" s="21">
        <v>25.889999389648441</v>
      </c>
      <c r="F3794" s="16">
        <f>(StockData[[#This Row],[Close]]-E3795)/E3795</f>
        <v>5.8274910592107168E-3</v>
      </c>
      <c r="G3794" s="21">
        <v>55046100</v>
      </c>
      <c r="H3794" s="21">
        <f>IF(ISNUMBER(E3794),MAX($E$2:E3794),"")</f>
        <v>542.07000732421875</v>
      </c>
      <c r="I3794" s="21">
        <f>IF(AND(ISNUMBER(E3794),ISNUMBER(H3794)),E3794/H3794-1,"")</f>
        <v>-0.95223864253724833</v>
      </c>
      <c r="L3794"/>
      <c r="M3794"/>
      <c r="N3794" s="2">
        <v>40798</v>
      </c>
      <c r="O3794" s="21">
        <v>114.47000122070313</v>
      </c>
      <c r="P3794" s="21">
        <v>116.76000213623048</v>
      </c>
      <c r="Q3794" s="21">
        <v>114.0500030517578</v>
      </c>
      <c r="R3794" s="21">
        <v>116.66999816894533</v>
      </c>
      <c r="S3794">
        <v>305793500</v>
      </c>
      <c r="T3794" s="16">
        <f>(SP500_Data[[#This Row],[Close]]-R3795)/R3795</f>
        <v>6.4699793982650623E-3</v>
      </c>
      <c r="U3794" s="21"/>
    </row>
    <row r="3795" spans="1:21" x14ac:dyDescent="0.25">
      <c r="A3795" s="2">
        <v>40795</v>
      </c>
      <c r="B3795" s="21">
        <v>26</v>
      </c>
      <c r="C3795" s="21">
        <v>26.180000305175781</v>
      </c>
      <c r="D3795" s="21">
        <v>25.5</v>
      </c>
      <c r="E3795" s="21">
        <v>25.739999771118164</v>
      </c>
      <c r="F3795" s="16">
        <f>(StockData[[#This Row],[Close]]-E3796)/E3796</f>
        <v>-1.8306619176448741E-2</v>
      </c>
      <c r="G3795" s="21">
        <v>64529200</v>
      </c>
      <c r="H3795" s="21">
        <f>IF(ISNUMBER(E3795),MAX($E$2:E3795),"")</f>
        <v>542.07000732421875</v>
      </c>
      <c r="I3795" s="21">
        <f>IF(AND(ISNUMBER(E3795),ISNUMBER(H3795)),E3795/H3795-1,"")</f>
        <v>-0.95251535885894767</v>
      </c>
      <c r="L3795"/>
      <c r="M3795"/>
      <c r="N3795" s="2">
        <v>40795</v>
      </c>
      <c r="O3795" s="21">
        <v>117.68000030517578</v>
      </c>
      <c r="P3795" s="21">
        <v>119.05999755859376</v>
      </c>
      <c r="Q3795" s="21">
        <v>115.27999877929688</v>
      </c>
      <c r="R3795" s="21">
        <v>115.91999816894533</v>
      </c>
      <c r="S3795">
        <v>380195100</v>
      </c>
      <c r="T3795" s="16">
        <f>(SP500_Data[[#This Row],[Close]]-R3796)/R3796</f>
        <v>-2.6209700290543682E-2</v>
      </c>
      <c r="U3795" s="21"/>
    </row>
    <row r="3796" spans="1:21" x14ac:dyDescent="0.25">
      <c r="A3796" s="2">
        <v>40794</v>
      </c>
      <c r="B3796" s="21">
        <v>26</v>
      </c>
      <c r="C3796" s="21">
        <v>26.659999847412109</v>
      </c>
      <c r="D3796" s="21">
        <v>25.950000762939453</v>
      </c>
      <c r="E3796" s="21">
        <v>26.219999313354492</v>
      </c>
      <c r="F3796" s="16">
        <f>(StockData[[#This Row],[Close]]-E3797)/E3797</f>
        <v>8.4615120520958528E-3</v>
      </c>
      <c r="G3796" s="21">
        <v>65811900</v>
      </c>
      <c r="H3796" s="21">
        <f>IF(ISNUMBER(E3796),MAX($E$2:E3796),"")</f>
        <v>542.07000732421875</v>
      </c>
      <c r="I3796" s="21">
        <f>IF(AND(ISNUMBER(E3796),ISNUMBER(H3796)),E3796/H3796-1,"")</f>
        <v>-0.95162986522205428</v>
      </c>
      <c r="L3796"/>
      <c r="M3796"/>
      <c r="N3796" s="2">
        <v>40794</v>
      </c>
      <c r="O3796" s="21">
        <v>119.56999969482422</v>
      </c>
      <c r="P3796" s="21">
        <v>120.94000244140624</v>
      </c>
      <c r="Q3796" s="21">
        <v>118.76999664306641</v>
      </c>
      <c r="R3796" s="21">
        <v>119.04000091552734</v>
      </c>
      <c r="S3796">
        <v>250568200</v>
      </c>
      <c r="T3796" s="16">
        <f>(SP500_Data[[#This Row],[Close]]-R3797)/R3797</f>
        <v>-1.0391553666025842E-2</v>
      </c>
      <c r="U3796" s="21"/>
    </row>
    <row r="3797" spans="1:21" x14ac:dyDescent="0.25">
      <c r="A3797" s="2">
        <v>40793</v>
      </c>
      <c r="B3797" s="21">
        <v>25.690000534057617</v>
      </c>
      <c r="C3797" s="21">
        <v>26</v>
      </c>
      <c r="D3797" s="21">
        <v>25.569999694824219</v>
      </c>
      <c r="E3797" s="21">
        <v>26</v>
      </c>
      <c r="F3797" s="16">
        <f>(StockData[[#This Row],[Close]]-E3798)/E3798</f>
        <v>1.9208144520649499E-2</v>
      </c>
      <c r="G3797" s="21">
        <v>41961000</v>
      </c>
      <c r="H3797" s="21">
        <f>IF(ISNUMBER(E3797),MAX($E$2:E3797),"")</f>
        <v>542.07000732421875</v>
      </c>
      <c r="I3797" s="21">
        <f>IF(AND(ISNUMBER(E3797),ISNUMBER(H3797)),E3797/H3797-1,"")</f>
        <v>-0.95203571559263733</v>
      </c>
      <c r="L3797"/>
      <c r="M3797"/>
      <c r="N3797" s="2">
        <v>40793</v>
      </c>
      <c r="O3797" s="21">
        <v>118.76000213623048</v>
      </c>
      <c r="P3797" s="21">
        <v>120.33999633789063</v>
      </c>
      <c r="Q3797" s="21">
        <v>118.36000061035156</v>
      </c>
      <c r="R3797" s="21">
        <v>120.29000091552734</v>
      </c>
      <c r="S3797">
        <v>209803200</v>
      </c>
      <c r="T3797" s="16">
        <f>(SP500_Data[[#This Row],[Close]]-R3798)/R3798</f>
        <v>2.820756570660474E-2</v>
      </c>
      <c r="U3797" s="21"/>
    </row>
    <row r="3798" spans="1:21" x14ac:dyDescent="0.25">
      <c r="A3798" s="2">
        <v>40792</v>
      </c>
      <c r="B3798" s="21">
        <v>25.200000762939453</v>
      </c>
      <c r="C3798" s="21">
        <v>25.590000152587891</v>
      </c>
      <c r="D3798" s="21">
        <v>25.110000610351559</v>
      </c>
      <c r="E3798" s="21">
        <v>25.510000228881836</v>
      </c>
      <c r="F3798" s="16">
        <f>(StockData[[#This Row],[Close]]-E3799)/E3799</f>
        <v>-1.1240271967223174E-2</v>
      </c>
      <c r="G3798" s="21">
        <v>54929300</v>
      </c>
      <c r="H3798" s="21">
        <f>IF(ISNUMBER(E3798),MAX($E$2:E3798),"")</f>
        <v>542.07000732421875</v>
      </c>
      <c r="I3798" s="21">
        <f>IF(AND(ISNUMBER(E3798),ISNUMBER(H3798)),E3798/H3798-1,"")</f>
        <v>-0.95293965745346243</v>
      </c>
      <c r="L3798"/>
      <c r="M3798"/>
      <c r="N3798" s="2">
        <v>40792</v>
      </c>
      <c r="O3798" s="21">
        <v>114.38999938964844</v>
      </c>
      <c r="P3798" s="21">
        <v>117.16000366210938</v>
      </c>
      <c r="Q3798" s="21">
        <v>114.37999725341795</v>
      </c>
      <c r="R3798" s="21">
        <v>116.98999786376952</v>
      </c>
      <c r="S3798">
        <v>285130500</v>
      </c>
      <c r="T3798" s="16">
        <f>(SP500_Data[[#This Row],[Close]]-R3799)/R3799</f>
        <v>-7.2974172379003119E-3</v>
      </c>
      <c r="U3798" s="21"/>
    </row>
    <row r="3799" spans="1:21" x14ac:dyDescent="0.25">
      <c r="A3799" s="2">
        <v>40788</v>
      </c>
      <c r="B3799" s="21">
        <v>25.780000686645508</v>
      </c>
      <c r="C3799" s="21">
        <v>26</v>
      </c>
      <c r="D3799" s="21">
        <v>25.659999847412109</v>
      </c>
      <c r="E3799" s="21">
        <v>25.799999237060547</v>
      </c>
      <c r="F3799" s="16">
        <f>(StockData[[#This Row],[Close]]-E3800)/E3800</f>
        <v>-1.5642879119938686E-2</v>
      </c>
      <c r="G3799" s="21">
        <v>43894400</v>
      </c>
      <c r="H3799" s="21">
        <f>IF(ISNUMBER(E3799),MAX($E$2:E3799),"")</f>
        <v>542.07000732421875</v>
      </c>
      <c r="I3799" s="21">
        <f>IF(AND(ISNUMBER(E3799),ISNUMBER(H3799)),E3799/H3799-1,"")</f>
        <v>-0.95240467303399567</v>
      </c>
      <c r="L3799"/>
      <c r="M3799"/>
      <c r="N3799" s="2">
        <v>40788</v>
      </c>
      <c r="O3799" s="21">
        <v>118.41999816894533</v>
      </c>
      <c r="P3799" s="21">
        <v>120.87000274658205</v>
      </c>
      <c r="Q3799" s="21">
        <v>117.43000030517578</v>
      </c>
      <c r="R3799" s="21">
        <v>117.84999847412109</v>
      </c>
      <c r="S3799">
        <v>255517200</v>
      </c>
      <c r="T3799" s="16">
        <f>(SP500_Data[[#This Row],[Close]]-R3800)/R3800</f>
        <v>-2.5549891722403482E-2</v>
      </c>
      <c r="U3799" s="21"/>
    </row>
    <row r="3800" spans="1:21" x14ac:dyDescent="0.25">
      <c r="A3800" s="2">
        <v>40787</v>
      </c>
      <c r="B3800" s="21">
        <v>26.459999084472656</v>
      </c>
      <c r="C3800" s="21">
        <v>26.860000610351559</v>
      </c>
      <c r="D3800" s="21">
        <v>26.209999084472656</v>
      </c>
      <c r="E3800" s="21">
        <v>26.209999084472656</v>
      </c>
      <c r="F3800" s="16">
        <f>(StockData[[#This Row],[Close]]-E3801)/E3801</f>
        <v>-1.4661702684363707E-2</v>
      </c>
      <c r="G3800" s="21">
        <v>60510800</v>
      </c>
      <c r="H3800" s="21">
        <f>IF(ISNUMBER(E3800),MAX($E$2:E3800),"")</f>
        <v>542.07000732421875</v>
      </c>
      <c r="I3800" s="21">
        <f>IF(AND(ISNUMBER(E3800),ISNUMBER(H3800)),E3800/H3800-1,"")</f>
        <v>-0.9516483134459861</v>
      </c>
      <c r="L3800"/>
      <c r="M3800"/>
      <c r="N3800" s="2">
        <v>40787</v>
      </c>
      <c r="O3800" s="21">
        <v>122.29000091552734</v>
      </c>
      <c r="P3800" s="21">
        <v>123.40000152587891</v>
      </c>
      <c r="Q3800" s="21">
        <v>120.77999877929688</v>
      </c>
      <c r="R3800" s="21">
        <v>120.94000244140624</v>
      </c>
      <c r="S3800">
        <v>254585900</v>
      </c>
      <c r="T3800" s="16">
        <f>(SP500_Data[[#This Row],[Close]]-R3801)/R3801</f>
        <v>-1.0472907597059223E-2</v>
      </c>
      <c r="U3800" s="21"/>
    </row>
    <row r="3801" spans="1:21" x14ac:dyDescent="0.25">
      <c r="A3801" s="2">
        <v>40786</v>
      </c>
      <c r="B3801" s="21">
        <v>26.290000915527344</v>
      </c>
      <c r="C3801" s="21">
        <v>26.709999084472656</v>
      </c>
      <c r="D3801" s="21">
        <v>26.260000228881836</v>
      </c>
      <c r="E3801" s="21">
        <v>26.600000381469727</v>
      </c>
      <c r="F3801" s="16">
        <f>(StockData[[#This Row],[Close]]-E3802)/E3802</f>
        <v>1.4106017754122032E-2</v>
      </c>
      <c r="G3801" s="21">
        <v>59300800</v>
      </c>
      <c r="H3801" s="21">
        <f>IF(ISNUMBER(E3801),MAX($E$2:E3801),"")</f>
        <v>542.07000732421875</v>
      </c>
      <c r="I3801" s="21">
        <f>IF(AND(ISNUMBER(E3801),ISNUMBER(H3801)),E3801/H3801-1,"")</f>
        <v>-0.95092884678720113</v>
      </c>
      <c r="L3801"/>
      <c r="M3801"/>
      <c r="N3801" s="2">
        <v>40786</v>
      </c>
      <c r="O3801" s="21">
        <v>122.45999908447266</v>
      </c>
      <c r="P3801" s="21">
        <v>123.51000213623048</v>
      </c>
      <c r="Q3801" s="21">
        <v>121.3000030517578</v>
      </c>
      <c r="R3801" s="21">
        <v>122.22000122070313</v>
      </c>
      <c r="S3801">
        <v>301828400</v>
      </c>
      <c r="T3801" s="16">
        <f>(SP500_Data[[#This Row],[Close]]-R3802)/R3802</f>
        <v>4.4378773354126488E-3</v>
      </c>
      <c r="U3801" s="21"/>
    </row>
    <row r="3802" spans="1:21" x14ac:dyDescent="0.25">
      <c r="A3802" s="2">
        <v>40785</v>
      </c>
      <c r="B3802" s="21">
        <v>25.729999542236328</v>
      </c>
      <c r="C3802" s="21">
        <v>26.430000305175781</v>
      </c>
      <c r="D3802" s="21">
        <v>25.700000762939453</v>
      </c>
      <c r="E3802" s="21">
        <v>26.229999542236328</v>
      </c>
      <c r="F3802" s="16">
        <f>(StockData[[#This Row],[Close]]-E3803)/E3803</f>
        <v>1.5092855547424556E-2</v>
      </c>
      <c r="G3802" s="21">
        <v>57341400</v>
      </c>
      <c r="H3802" s="21">
        <f>IF(ISNUMBER(E3802),MAX($E$2:E3802),"")</f>
        <v>542.07000732421875</v>
      </c>
      <c r="I3802" s="21">
        <f>IF(AND(ISNUMBER(E3802),ISNUMBER(H3802)),E3802/H3802-1,"")</f>
        <v>-0.95161141699812246</v>
      </c>
      <c r="L3802"/>
      <c r="M3802"/>
      <c r="N3802" s="2">
        <v>40785</v>
      </c>
      <c r="O3802" s="21">
        <v>120.83000183105467</v>
      </c>
      <c r="P3802" s="21">
        <v>122.43000030517578</v>
      </c>
      <c r="Q3802" s="21">
        <v>119.26000213623048</v>
      </c>
      <c r="R3802" s="21">
        <v>121.68000030517578</v>
      </c>
      <c r="S3802">
        <v>241315700</v>
      </c>
      <c r="T3802" s="16">
        <f>(SP500_Data[[#This Row],[Close]]-R3803)/R3803</f>
        <v>2.6367805966945913E-3</v>
      </c>
      <c r="U3802" s="21"/>
    </row>
    <row r="3803" spans="1:21" x14ac:dyDescent="0.25">
      <c r="A3803" s="2">
        <v>40784</v>
      </c>
      <c r="B3803" s="21">
        <v>25.530000686645508</v>
      </c>
      <c r="C3803" s="21">
        <v>25.860000610351559</v>
      </c>
      <c r="D3803" s="21">
        <v>25.370000839233398</v>
      </c>
      <c r="E3803" s="21">
        <v>25.840000152587891</v>
      </c>
      <c r="F3803" s="16">
        <f>(StockData[[#This Row],[Close]]-E3804)/E3804</f>
        <v>2.3366342676748142E-2</v>
      </c>
      <c r="G3803" s="21">
        <v>38863200</v>
      </c>
      <c r="H3803" s="21">
        <f>IF(ISNUMBER(E3803),MAX($E$2:E3803),"")</f>
        <v>542.07000732421875</v>
      </c>
      <c r="I3803" s="21">
        <f>IF(AND(ISNUMBER(E3803),ISNUMBER(H3803)),E3803/H3803-1,"")</f>
        <v>-0.95233088013826839</v>
      </c>
      <c r="L3803"/>
      <c r="M3803"/>
      <c r="N3803" s="2">
        <v>40784</v>
      </c>
      <c r="O3803" s="21">
        <v>119.55999755859376</v>
      </c>
      <c r="P3803" s="21">
        <v>121.43000030517578</v>
      </c>
      <c r="Q3803" s="21">
        <v>118.05999755859376</v>
      </c>
      <c r="R3803" s="21">
        <v>121.36000061035156</v>
      </c>
      <c r="S3803">
        <v>190977200</v>
      </c>
      <c r="T3803" s="16">
        <f>(SP500_Data[[#This Row],[Close]]-R3804)/R3804</f>
        <v>2.8736113881242465E-2</v>
      </c>
      <c r="U3803" s="21"/>
    </row>
    <row r="3804" spans="1:21" x14ac:dyDescent="0.25">
      <c r="A3804" s="2">
        <v>40781</v>
      </c>
      <c r="B3804" s="21">
        <v>24.510000228881836</v>
      </c>
      <c r="C3804" s="21">
        <v>25.340000152587891</v>
      </c>
      <c r="D3804" s="21">
        <v>24.420000076293945</v>
      </c>
      <c r="E3804" s="21">
        <v>25.25</v>
      </c>
      <c r="F3804" s="16">
        <f>(StockData[[#This Row],[Close]]-E3805)/E3805</f>
        <v>2.7676040440449266E-2</v>
      </c>
      <c r="G3804" s="21">
        <v>71957000</v>
      </c>
      <c r="H3804" s="21">
        <f>IF(ISNUMBER(E3804),MAX($E$2:E3804),"")</f>
        <v>542.07000732421875</v>
      </c>
      <c r="I3804" s="21">
        <f>IF(AND(ISNUMBER(E3804),ISNUMBER(H3804)),E3804/H3804-1,"")</f>
        <v>-0.95341930071977277</v>
      </c>
      <c r="L3804"/>
      <c r="M3804"/>
      <c r="N3804" s="2">
        <v>40781</v>
      </c>
      <c r="O3804" s="21">
        <v>115.69000244140624</v>
      </c>
      <c r="P3804" s="21">
        <v>118.51000213623048</v>
      </c>
      <c r="Q3804" s="21">
        <v>113.84999847412109</v>
      </c>
      <c r="R3804" s="21">
        <v>117.97000122070313</v>
      </c>
      <c r="S3804">
        <v>314495900</v>
      </c>
      <c r="T3804" s="16">
        <f>(SP500_Data[[#This Row],[Close]]-R3805)/R3805</f>
        <v>1.4533904877432346E-2</v>
      </c>
      <c r="U3804" s="21"/>
    </row>
    <row r="3805" spans="1:21" x14ac:dyDescent="0.25">
      <c r="A3805" s="2">
        <v>40780</v>
      </c>
      <c r="B3805" s="21">
        <v>25.079999923706055</v>
      </c>
      <c r="C3805" s="21">
        <v>25.159999847412109</v>
      </c>
      <c r="D3805" s="21">
        <v>24.5</v>
      </c>
      <c r="E3805" s="21">
        <v>24.569999694824219</v>
      </c>
      <c r="F3805" s="16">
        <f>(StockData[[#This Row],[Close]]-E3806)/E3806</f>
        <v>-1.3253009187215923E-2</v>
      </c>
      <c r="G3805" s="21">
        <v>48192000</v>
      </c>
      <c r="H3805" s="21">
        <f>IF(ISNUMBER(E3805),MAX($E$2:E3805),"")</f>
        <v>542.07000732421875</v>
      </c>
      <c r="I3805" s="21">
        <f>IF(AND(ISNUMBER(E3805),ISNUMBER(H3805)),E3805/H3805-1,"")</f>
        <v>-0.95467375179802449</v>
      </c>
      <c r="L3805"/>
      <c r="M3805"/>
      <c r="N3805" s="2">
        <v>40780</v>
      </c>
      <c r="O3805" s="21">
        <v>118.73000335693359</v>
      </c>
      <c r="P3805" s="21">
        <v>119.40000152587891</v>
      </c>
      <c r="Q3805" s="21">
        <v>115.87000274658205</v>
      </c>
      <c r="R3805" s="21">
        <v>116.27999877929688</v>
      </c>
      <c r="S3805">
        <v>312365400</v>
      </c>
      <c r="T3805" s="16">
        <f>(SP500_Data[[#This Row],[Close]]-R3806)/R3806</f>
        <v>-1.5243928047470635E-2</v>
      </c>
      <c r="U3805" s="21"/>
    </row>
    <row r="3806" spans="1:21" x14ac:dyDescent="0.25">
      <c r="A3806" s="2">
        <v>40779</v>
      </c>
      <c r="B3806" s="21">
        <v>24.649999618530273</v>
      </c>
      <c r="C3806" s="21">
        <v>24.930000305175781</v>
      </c>
      <c r="D3806" s="21">
        <v>24.420000076293945</v>
      </c>
      <c r="E3806" s="21">
        <v>24.899999618530273</v>
      </c>
      <c r="F3806" s="16">
        <f>(StockData[[#This Row],[Close]]-E3807)/E3807</f>
        <v>7.2815659456163346E-3</v>
      </c>
      <c r="G3806" s="21">
        <v>45329700</v>
      </c>
      <c r="H3806" s="21">
        <f>IF(ISNUMBER(E3806),MAX($E$2:E3806),"")</f>
        <v>542.07000732421875</v>
      </c>
      <c r="I3806" s="21">
        <f>IF(AND(ISNUMBER(E3806),ISNUMBER(H3806)),E3806/H3806-1,"")</f>
        <v>-0.95406497448283045</v>
      </c>
      <c r="L3806"/>
      <c r="M3806"/>
      <c r="N3806" s="2">
        <v>40779</v>
      </c>
      <c r="O3806" s="21">
        <v>116.19000244140624</v>
      </c>
      <c r="P3806" s="21">
        <v>118.23999786376952</v>
      </c>
      <c r="Q3806" s="21">
        <v>115.91999816894533</v>
      </c>
      <c r="R3806" s="21">
        <v>118.08000183105467</v>
      </c>
      <c r="S3806">
        <v>246869700</v>
      </c>
      <c r="T3806" s="16">
        <f>(SP500_Data[[#This Row],[Close]]-R3807)/R3807</f>
        <v>1.408450150517389E-2</v>
      </c>
      <c r="U3806" s="21"/>
    </row>
    <row r="3807" spans="1:21" x14ac:dyDescent="0.25">
      <c r="A3807" s="2">
        <v>40778</v>
      </c>
      <c r="B3807" s="21">
        <v>24.030000686645508</v>
      </c>
      <c r="C3807" s="21">
        <v>24.75</v>
      </c>
      <c r="D3807" s="21">
        <v>24.030000686645508</v>
      </c>
      <c r="E3807" s="21">
        <v>24.719999313354492</v>
      </c>
      <c r="F3807" s="16">
        <f>(StockData[[#This Row],[Close]]-E3808)/E3808</f>
        <v>3.0859040252056366E-2</v>
      </c>
      <c r="G3807" s="21">
        <v>59670600</v>
      </c>
      <c r="H3807" s="21">
        <f>IF(ISNUMBER(E3807),MAX($E$2:E3807),"")</f>
        <v>542.07000732421875</v>
      </c>
      <c r="I3807" s="21">
        <f>IF(AND(ISNUMBER(E3807),ISNUMBER(H3807)),E3807/H3807-1,"")</f>
        <v>-0.95439703547632515</v>
      </c>
      <c r="L3807"/>
      <c r="M3807"/>
      <c r="N3807" s="2">
        <v>40778</v>
      </c>
      <c r="O3807" s="21">
        <v>113.15000152587891</v>
      </c>
      <c r="P3807" s="21">
        <v>116.56999969482422</v>
      </c>
      <c r="Q3807" s="21">
        <v>112.58000183105467</v>
      </c>
      <c r="R3807" s="21">
        <v>116.44000244140624</v>
      </c>
      <c r="S3807">
        <v>331136600</v>
      </c>
      <c r="T3807" s="16">
        <f>(SP500_Data[[#This Row],[Close]]-R3808)/R3808</f>
        <v>3.2910484999506162E-2</v>
      </c>
      <c r="U3807" s="21"/>
    </row>
    <row r="3808" spans="1:21" x14ac:dyDescent="0.25">
      <c r="A3808" s="2">
        <v>40777</v>
      </c>
      <c r="B3808" s="21">
        <v>24.420000076293945</v>
      </c>
      <c r="C3808" s="21">
        <v>24.489999771118164</v>
      </c>
      <c r="D3808" s="21">
        <v>23.790000915527344</v>
      </c>
      <c r="E3808" s="21">
        <v>23.979999542236328</v>
      </c>
      <c r="F3808" s="16">
        <f>(StockData[[#This Row],[Close]]-E3809)/E3809</f>
        <v>-2.9105903137140511E-3</v>
      </c>
      <c r="G3808" s="21">
        <v>54721000</v>
      </c>
      <c r="H3808" s="21">
        <f>IF(ISNUMBER(E3808),MAX($E$2:E3808),"")</f>
        <v>542.07000732421875</v>
      </c>
      <c r="I3808" s="21">
        <f>IF(AND(ISNUMBER(E3808),ISNUMBER(H3808)),E3808/H3808-1,"")</f>
        <v>-0.95576217237952887</v>
      </c>
      <c r="L3808"/>
      <c r="M3808"/>
      <c r="N3808" s="2">
        <v>40777</v>
      </c>
      <c r="O3808" s="21">
        <v>115.16999816894533</v>
      </c>
      <c r="P3808" s="21">
        <v>115.23000335693359</v>
      </c>
      <c r="Q3808" s="21">
        <v>112.41000366210938</v>
      </c>
      <c r="R3808" s="21">
        <v>112.73000335693359</v>
      </c>
      <c r="S3808">
        <v>275090600</v>
      </c>
      <c r="T3808" s="16">
        <f>(SP500_Data[[#This Row],[Close]]-R3809)/R3809</f>
        <v>7.9904090707432634E-4</v>
      </c>
      <c r="U3808" s="21"/>
    </row>
    <row r="3809" spans="1:21" x14ac:dyDescent="0.25">
      <c r="A3809" s="2">
        <v>40774</v>
      </c>
      <c r="B3809" s="21">
        <v>24.409999847412109</v>
      </c>
      <c r="C3809" s="21">
        <v>24.620000839233398</v>
      </c>
      <c r="D3809" s="21">
        <v>23.909999847412109</v>
      </c>
      <c r="E3809" s="21">
        <v>24.049999237060547</v>
      </c>
      <c r="F3809" s="16">
        <f>(StockData[[#This Row],[Close]]-E3810)/E3810</f>
        <v>-2.5131772894851898E-2</v>
      </c>
      <c r="G3809" s="21">
        <v>77397900</v>
      </c>
      <c r="H3809" s="21">
        <f>IF(ISNUMBER(E3809),MAX($E$2:E3809),"")</f>
        <v>542.07000732421875</v>
      </c>
      <c r="I3809" s="21">
        <f>IF(AND(ISNUMBER(E3809),ISNUMBER(H3809)),E3809/H3809-1,"")</f>
        <v>-0.95563303833064506</v>
      </c>
      <c r="L3809"/>
      <c r="M3809"/>
      <c r="N3809" s="2">
        <v>40774</v>
      </c>
      <c r="O3809" s="21">
        <v>112.95999908447266</v>
      </c>
      <c r="P3809" s="21">
        <v>115.87999725341795</v>
      </c>
      <c r="Q3809" s="21">
        <v>112.5</v>
      </c>
      <c r="R3809" s="21">
        <v>112.63999938964844</v>
      </c>
      <c r="S3809">
        <v>428281300</v>
      </c>
      <c r="T3809" s="16">
        <f>(SP500_Data[[#This Row],[Close]]-R3810)/R3810</f>
        <v>-1.6330475169822604E-2</v>
      </c>
      <c r="U3809" s="21"/>
    </row>
    <row r="3810" spans="1:21" x14ac:dyDescent="0.25">
      <c r="A3810" s="2">
        <v>40773</v>
      </c>
      <c r="B3810" s="21">
        <v>24.569999694824219</v>
      </c>
      <c r="C3810" s="21">
        <v>25.090000152587891</v>
      </c>
      <c r="D3810" s="21">
        <v>24.030000686645508</v>
      </c>
      <c r="E3810" s="21">
        <v>24.670000076293945</v>
      </c>
      <c r="F3810" s="16">
        <f>(StockData[[#This Row],[Close]]-E3811)/E3811</f>
        <v>-2.2970294008160582E-2</v>
      </c>
      <c r="G3810" s="21">
        <v>105714200</v>
      </c>
      <c r="H3810" s="21">
        <f>IF(ISNUMBER(E3810),MAX($E$2:E3810),"")</f>
        <v>542.07000732421875</v>
      </c>
      <c r="I3810" s="21">
        <f>IF(AND(ISNUMBER(E3810),ISNUMBER(H3810)),E3810/H3810-1,"")</f>
        <v>-0.95448927307734532</v>
      </c>
      <c r="L3810"/>
      <c r="M3810"/>
      <c r="N3810" s="2">
        <v>40773</v>
      </c>
      <c r="O3810" s="21">
        <v>116.5</v>
      </c>
      <c r="P3810" s="21">
        <v>119.70999908447266</v>
      </c>
      <c r="Q3810" s="21">
        <v>113.38999938964844</v>
      </c>
      <c r="R3810" s="21">
        <v>114.51000213623048</v>
      </c>
      <c r="S3810">
        <v>512956300</v>
      </c>
      <c r="T3810" s="16">
        <f>(SP500_Data[[#This Row],[Close]]-R3811)/R3811</f>
        <v>-4.3118543592105409E-2</v>
      </c>
      <c r="U3810" s="21"/>
    </row>
    <row r="3811" spans="1:21" x14ac:dyDescent="0.25">
      <c r="A3811" s="2">
        <v>40772</v>
      </c>
      <c r="B3811" s="21">
        <v>25.25</v>
      </c>
      <c r="C3811" s="21">
        <v>25.700000762939453</v>
      </c>
      <c r="D3811" s="21">
        <v>24.930000305175781</v>
      </c>
      <c r="E3811" s="21">
        <v>25.25</v>
      </c>
      <c r="F3811" s="16">
        <f>(StockData[[#This Row],[Close]]-E3812)/E3812</f>
        <v>-3.9447881642962245E-3</v>
      </c>
      <c r="G3811" s="21">
        <v>50923700</v>
      </c>
      <c r="H3811" s="21">
        <f>IF(ISNUMBER(E3811),MAX($E$2:E3811),"")</f>
        <v>542.07000732421875</v>
      </c>
      <c r="I3811" s="21">
        <f>IF(AND(ISNUMBER(E3811),ISNUMBER(H3811)),E3811/H3811-1,"")</f>
        <v>-0.95341930071977277</v>
      </c>
      <c r="L3811"/>
      <c r="M3811"/>
      <c r="N3811" s="2">
        <v>40772</v>
      </c>
      <c r="O3811" s="21">
        <v>120.25</v>
      </c>
      <c r="P3811" s="21">
        <v>121.1999969482422</v>
      </c>
      <c r="Q3811" s="21">
        <v>118.72000122070313</v>
      </c>
      <c r="R3811" s="21">
        <v>119.66999816894533</v>
      </c>
      <c r="S3811">
        <v>238201100</v>
      </c>
      <c r="T3811" s="16">
        <f>(SP500_Data[[#This Row],[Close]]-R3812)/R3812</f>
        <v>6.6896758512027907E-4</v>
      </c>
      <c r="U3811" s="21"/>
    </row>
    <row r="3812" spans="1:21" x14ac:dyDescent="0.25">
      <c r="A3812" s="2">
        <v>40771</v>
      </c>
      <c r="B3812" s="21">
        <v>25.219999313354492</v>
      </c>
      <c r="C3812" s="21">
        <v>25.590000152587891</v>
      </c>
      <c r="D3812" s="21">
        <v>25.049999237060547</v>
      </c>
      <c r="E3812" s="21">
        <v>25.350000381469727</v>
      </c>
      <c r="F3812" s="16">
        <f>(StockData[[#This Row],[Close]]-E3813)/E3813</f>
        <v>-6.2720441386339629E-3</v>
      </c>
      <c r="G3812" s="21">
        <v>54251500</v>
      </c>
      <c r="H3812" s="21">
        <f>IF(ISNUMBER(E3812),MAX($E$2:E3812),"")</f>
        <v>542.07000732421875</v>
      </c>
      <c r="I3812" s="21">
        <f>IF(AND(ISNUMBER(E3812),ISNUMBER(H3812)),E3812/H3812-1,"")</f>
        <v>-0.9532348219990936</v>
      </c>
      <c r="L3812"/>
      <c r="M3812"/>
      <c r="N3812" s="2">
        <v>40771</v>
      </c>
      <c r="O3812" s="21">
        <v>119.47000122070313</v>
      </c>
      <c r="P3812" s="21">
        <v>120.69000244140624</v>
      </c>
      <c r="Q3812" s="21">
        <v>118.30999755859376</v>
      </c>
      <c r="R3812" s="21">
        <v>119.58999633789063</v>
      </c>
      <c r="S3812">
        <v>294095200</v>
      </c>
      <c r="T3812" s="16">
        <f>(SP500_Data[[#This Row],[Close]]-R3813)/R3813</f>
        <v>-8.5392669974931439E-3</v>
      </c>
      <c r="U3812" s="21"/>
    </row>
    <row r="3813" spans="1:21" x14ac:dyDescent="0.25">
      <c r="A3813" s="2">
        <v>40770</v>
      </c>
      <c r="B3813" s="21">
        <v>25.239999771118164</v>
      </c>
      <c r="C3813" s="21">
        <v>25.579999923706055</v>
      </c>
      <c r="D3813" s="21">
        <v>25.149999618530273</v>
      </c>
      <c r="E3813" s="21">
        <v>25.510000228881836</v>
      </c>
      <c r="F3813" s="16">
        <f>(StockData[[#This Row],[Close]]-E3814)/E3814</f>
        <v>1.6334655027128803E-2</v>
      </c>
      <c r="G3813" s="21">
        <v>56529400</v>
      </c>
      <c r="H3813" s="21">
        <f>IF(ISNUMBER(E3813),MAX($E$2:E3813),"")</f>
        <v>542.07000732421875</v>
      </c>
      <c r="I3813" s="21">
        <f>IF(AND(ISNUMBER(E3813),ISNUMBER(H3813)),E3813/H3813-1,"")</f>
        <v>-0.95293965745346243</v>
      </c>
      <c r="L3813"/>
      <c r="M3813"/>
      <c r="N3813" s="2">
        <v>40770</v>
      </c>
      <c r="O3813" s="21">
        <v>119.19000244140624</v>
      </c>
      <c r="P3813" s="21">
        <v>120.73999786376952</v>
      </c>
      <c r="Q3813" s="21">
        <v>119</v>
      </c>
      <c r="R3813" s="21">
        <v>120.62000274658205</v>
      </c>
      <c r="S3813">
        <v>258810600</v>
      </c>
      <c r="T3813" s="16">
        <f>(SP500_Data[[#This Row],[Close]]-R3814)/R3814</f>
        <v>2.1164916541388589E-2</v>
      </c>
      <c r="U3813" s="21"/>
    </row>
    <row r="3814" spans="1:21" x14ac:dyDescent="0.25">
      <c r="A3814" s="2">
        <v>40767</v>
      </c>
      <c r="B3814" s="21">
        <v>25.129999160766602</v>
      </c>
      <c r="C3814" s="21">
        <v>25.340000152587891</v>
      </c>
      <c r="D3814" s="21">
        <v>24.649999618530273</v>
      </c>
      <c r="E3814" s="21">
        <v>25.100000381469727</v>
      </c>
      <c r="F3814" s="16">
        <f>(StockData[[#This Row],[Close]]-E3815)/E3815</f>
        <v>-3.5728523493363086E-3</v>
      </c>
      <c r="G3814" s="21">
        <v>64787100</v>
      </c>
      <c r="H3814" s="21">
        <f>IF(ISNUMBER(E3814),MAX($E$2:E3814),"")</f>
        <v>542.07000732421875</v>
      </c>
      <c r="I3814" s="21">
        <f>IF(AND(ISNUMBER(E3814),ISNUMBER(H3814)),E3814/H3814-1,"")</f>
        <v>-0.95369601704147211</v>
      </c>
      <c r="L3814"/>
      <c r="M3814"/>
      <c r="N3814" s="2">
        <v>40767</v>
      </c>
      <c r="O3814" s="21">
        <v>118.40000152587891</v>
      </c>
      <c r="P3814" s="21">
        <v>119.20999908447266</v>
      </c>
      <c r="Q3814" s="21">
        <v>117.27999877929688</v>
      </c>
      <c r="R3814" s="21">
        <v>118.12000274658205</v>
      </c>
      <c r="S3814">
        <v>313731600</v>
      </c>
      <c r="T3814" s="16">
        <f>(SP500_Data[[#This Row],[Close]]-R3815)/R3815</f>
        <v>6.7331535259405094E-3</v>
      </c>
      <c r="U3814" s="21"/>
    </row>
    <row r="3815" spans="1:21" x14ac:dyDescent="0.25">
      <c r="A3815" s="2">
        <v>40766</v>
      </c>
      <c r="B3815" s="21">
        <v>24.5</v>
      </c>
      <c r="C3815" s="21">
        <v>25.379999160766602</v>
      </c>
      <c r="D3815" s="21">
        <v>24.399999618530273</v>
      </c>
      <c r="E3815" s="21">
        <v>25.190000534057617</v>
      </c>
      <c r="F3815" s="16">
        <f>(StockData[[#This Row],[Close]]-E3816)/E3816</f>
        <v>4.0909080161446808E-2</v>
      </c>
      <c r="G3815" s="21">
        <v>90690100</v>
      </c>
      <c r="H3815" s="21">
        <f>IF(ISNUMBER(E3815),MAX($E$2:E3815),"")</f>
        <v>542.07000732421875</v>
      </c>
      <c r="I3815" s="21">
        <f>IF(AND(ISNUMBER(E3815),ISNUMBER(H3815)),E3815/H3815-1,"")</f>
        <v>-0.95352998654472476</v>
      </c>
      <c r="L3815"/>
      <c r="M3815"/>
      <c r="N3815" s="2">
        <v>40766</v>
      </c>
      <c r="O3815" s="21">
        <v>113.26000213623048</v>
      </c>
      <c r="P3815" s="21">
        <v>118.91999816894533</v>
      </c>
      <c r="Q3815" s="21">
        <v>112.31999969482422</v>
      </c>
      <c r="R3815" s="21">
        <v>117.33000183105467</v>
      </c>
      <c r="S3815">
        <v>487979700</v>
      </c>
      <c r="T3815" s="16">
        <f>(SP500_Data[[#This Row],[Close]]-R3816)/R3816</f>
        <v>4.4883790849006962E-2</v>
      </c>
      <c r="U3815" s="21"/>
    </row>
    <row r="3816" spans="1:21" x14ac:dyDescent="0.25">
      <c r="A3816" s="2">
        <v>40765</v>
      </c>
      <c r="B3816" s="21">
        <v>24.950000762939453</v>
      </c>
      <c r="C3816" s="21">
        <v>25.090000152587891</v>
      </c>
      <c r="D3816" s="21">
        <v>24.100000381469727</v>
      </c>
      <c r="E3816" s="21">
        <v>24.200000762939453</v>
      </c>
      <c r="F3816" s="16">
        <f>(StockData[[#This Row],[Close]]-E3817)/E3817</f>
        <v>-5.3948364538019357E-2</v>
      </c>
      <c r="G3816" s="21">
        <v>127819900</v>
      </c>
      <c r="H3816" s="21">
        <f>IF(ISNUMBER(E3816),MAX($E$2:E3816),"")</f>
        <v>542.07000732421875</v>
      </c>
      <c r="I3816" s="21">
        <f>IF(AND(ISNUMBER(E3816),ISNUMBER(H3816)),E3816/H3816-1,"")</f>
        <v>-0.95535631849030689</v>
      </c>
      <c r="L3816"/>
      <c r="M3816"/>
      <c r="N3816" s="2">
        <v>40765</v>
      </c>
      <c r="O3816" s="21">
        <v>115.26000213623048</v>
      </c>
      <c r="P3816" s="21">
        <v>116.27999877929688</v>
      </c>
      <c r="Q3816" s="21">
        <v>111.9499969482422</v>
      </c>
      <c r="R3816" s="21">
        <v>112.29000091552734</v>
      </c>
      <c r="S3816">
        <v>662607400</v>
      </c>
      <c r="T3816" s="16">
        <f>(SP500_Data[[#This Row],[Close]]-R3817)/R3817</f>
        <v>-4.4177751899084697E-2</v>
      </c>
      <c r="U3816" s="21"/>
    </row>
    <row r="3817" spans="1:21" x14ac:dyDescent="0.25">
      <c r="A3817" s="2">
        <v>40764</v>
      </c>
      <c r="B3817" s="21">
        <v>24.709999084472656</v>
      </c>
      <c r="C3817" s="21">
        <v>25.620000839233398</v>
      </c>
      <c r="D3817" s="21">
        <v>24.030000686645508</v>
      </c>
      <c r="E3817" s="21">
        <v>25.579999923706055</v>
      </c>
      <c r="F3817" s="16">
        <f>(StockData[[#This Row],[Close]]-E3818)/E3818</f>
        <v>4.493465694604494E-2</v>
      </c>
      <c r="G3817" s="21">
        <v>126268900</v>
      </c>
      <c r="H3817" s="21">
        <f>IF(ISNUMBER(E3817),MAX($E$2:E3817),"")</f>
        <v>542.07000732421875</v>
      </c>
      <c r="I3817" s="21">
        <f>IF(AND(ISNUMBER(E3817),ISNUMBER(H3817)),E3817/H3817-1,"")</f>
        <v>-0.95281052340457872</v>
      </c>
      <c r="L3817"/>
      <c r="M3817"/>
      <c r="N3817" s="2">
        <v>40764</v>
      </c>
      <c r="O3817" s="21">
        <v>114.06999969482422</v>
      </c>
      <c r="P3817" s="21">
        <v>117.63999938964844</v>
      </c>
      <c r="Q3817" s="21">
        <v>110.26999664306641</v>
      </c>
      <c r="R3817" s="21">
        <v>117.48000335693359</v>
      </c>
      <c r="S3817">
        <v>717828700</v>
      </c>
      <c r="T3817" s="16">
        <f>(SP500_Data[[#This Row],[Close]]-R3818)/R3818</f>
        <v>4.6499208278728707E-2</v>
      </c>
      <c r="U3817" s="21"/>
    </row>
    <row r="3818" spans="1:21" x14ac:dyDescent="0.25">
      <c r="A3818" s="2">
        <v>40763</v>
      </c>
      <c r="B3818" s="21">
        <v>25.020000457763672</v>
      </c>
      <c r="C3818" s="21">
        <v>25.600000381469727</v>
      </c>
      <c r="D3818" s="21">
        <v>24.389999389648441</v>
      </c>
      <c r="E3818" s="21">
        <v>24.479999542236328</v>
      </c>
      <c r="F3818" s="16">
        <f>(StockData[[#This Row],[Close]]-E3819)/E3819</f>
        <v>-4.6729001116779349E-2</v>
      </c>
      <c r="G3818" s="21">
        <v>134257200</v>
      </c>
      <c r="H3818" s="21">
        <f>IF(ISNUMBER(E3818),MAX($E$2:E3818),"")</f>
        <v>542.07000732421875</v>
      </c>
      <c r="I3818" s="21">
        <f>IF(AND(ISNUMBER(E3818),ISNUMBER(H3818)),E3818/H3818-1,"")</f>
        <v>-0.95483978229477184</v>
      </c>
      <c r="L3818"/>
      <c r="M3818"/>
      <c r="N3818" s="2">
        <v>40763</v>
      </c>
      <c r="O3818" s="21">
        <v>116.91000366210938</v>
      </c>
      <c r="P3818" s="21">
        <v>120.12000274658205</v>
      </c>
      <c r="Q3818" s="21">
        <v>112.01999664306641</v>
      </c>
      <c r="R3818" s="21">
        <v>112.26000213623048</v>
      </c>
      <c r="S3818">
        <v>702263900</v>
      </c>
      <c r="T3818" s="16">
        <f>(SP500_Data[[#This Row],[Close]]-R3819)/R3819</f>
        <v>-6.5123247631412085E-2</v>
      </c>
      <c r="U3818" s="21"/>
    </row>
    <row r="3819" spans="1:21" x14ac:dyDescent="0.25">
      <c r="A3819" s="2">
        <v>40760</v>
      </c>
      <c r="B3819" s="21">
        <v>25.969999313354492</v>
      </c>
      <c r="C3819" s="21">
        <v>26.100000381469727</v>
      </c>
      <c r="D3819" s="21">
        <v>25.229999542236328</v>
      </c>
      <c r="E3819" s="21">
        <v>25.680000305175781</v>
      </c>
      <c r="F3819" s="16">
        <f>(StockData[[#This Row],[Close]]-E3820)/E3820</f>
        <v>-1.0023138917845113E-2</v>
      </c>
      <c r="G3819" s="21">
        <v>112071700</v>
      </c>
      <c r="H3819" s="21">
        <f>IF(ISNUMBER(E3819),MAX($E$2:E3819),"")</f>
        <v>542.07000732421875</v>
      </c>
      <c r="I3819" s="21">
        <f>IF(AND(ISNUMBER(E3819),ISNUMBER(H3819)),E3819/H3819-1,"")</f>
        <v>-0.95262604468389955</v>
      </c>
      <c r="L3819"/>
      <c r="M3819"/>
      <c r="N3819" s="2">
        <v>40760</v>
      </c>
      <c r="O3819" s="21">
        <v>121.76000213623048</v>
      </c>
      <c r="P3819" s="21">
        <v>122.06999969482422</v>
      </c>
      <c r="Q3819" s="21">
        <v>116.86000061035156</v>
      </c>
      <c r="R3819" s="21">
        <v>120.08000183105467</v>
      </c>
      <c r="S3819">
        <v>655619200</v>
      </c>
      <c r="T3819" s="16">
        <f>(SP500_Data[[#This Row],[Close]]-R3820)/R3820</f>
        <v>-1.4967595374886606E-3</v>
      </c>
      <c r="U3819" s="21"/>
    </row>
    <row r="3820" spans="1:21" x14ac:dyDescent="0.25">
      <c r="A3820" s="2">
        <v>40759</v>
      </c>
      <c r="B3820" s="21">
        <v>26.530000686645508</v>
      </c>
      <c r="C3820" s="21">
        <v>26.870000839233398</v>
      </c>
      <c r="D3820" s="21">
        <v>25.930000305175781</v>
      </c>
      <c r="E3820" s="21">
        <v>25.940000534057617</v>
      </c>
      <c r="F3820" s="16">
        <f>(StockData[[#This Row],[Close]]-E3821)/E3821</f>
        <v>-3.6404143367715913E-2</v>
      </c>
      <c r="G3820" s="21">
        <v>92949500</v>
      </c>
      <c r="H3820" s="21">
        <f>IF(ISNUMBER(E3820),MAX($E$2:E3820),"")</f>
        <v>542.07000732421875</v>
      </c>
      <c r="I3820" s="21">
        <f>IF(AND(ISNUMBER(E3820),ISNUMBER(H3820)),E3820/H3820-1,"")</f>
        <v>-0.95214640141758922</v>
      </c>
      <c r="L3820"/>
      <c r="M3820"/>
      <c r="N3820" s="2">
        <v>40759</v>
      </c>
      <c r="O3820" s="21">
        <v>124.41999816894533</v>
      </c>
      <c r="P3820" s="21">
        <v>124.62000274658205</v>
      </c>
      <c r="Q3820" s="21">
        <v>120.05999755859376</v>
      </c>
      <c r="R3820" s="21">
        <v>120.26000213623048</v>
      </c>
      <c r="S3820">
        <v>520721800</v>
      </c>
      <c r="T3820" s="16">
        <f>(SP500_Data[[#This Row],[Close]]-R3821)/R3821</f>
        <v>-4.6841532206421892E-2</v>
      </c>
      <c r="U3820" s="21"/>
    </row>
    <row r="3821" spans="1:21" x14ac:dyDescent="0.25">
      <c r="A3821" s="2">
        <v>40758</v>
      </c>
      <c r="B3821" s="21">
        <v>26.829999923706055</v>
      </c>
      <c r="C3821" s="21">
        <v>27</v>
      </c>
      <c r="D3821" s="21">
        <v>26.479999542236328</v>
      </c>
      <c r="E3821" s="21">
        <v>26.920000076293945</v>
      </c>
      <c r="F3821" s="16">
        <f>(StockData[[#This Row],[Close]]-E3822)/E3822</f>
        <v>4.4776433824466133E-3</v>
      </c>
      <c r="G3821" s="21">
        <v>64581200</v>
      </c>
      <c r="H3821" s="21">
        <f>IF(ISNUMBER(E3821),MAX($E$2:E3821),"")</f>
        <v>542.07000732421875</v>
      </c>
      <c r="I3821" s="21">
        <f>IF(AND(ISNUMBER(E3821),ISNUMBER(H3821)),E3821/H3821-1,"")</f>
        <v>-0.95033851769593891</v>
      </c>
      <c r="L3821"/>
      <c r="M3821"/>
      <c r="N3821" s="2">
        <v>40758</v>
      </c>
      <c r="O3821" s="21">
        <v>125.66000366210938</v>
      </c>
      <c r="P3821" s="21">
        <v>126.30999755859376</v>
      </c>
      <c r="Q3821" s="21">
        <v>123.52999877929688</v>
      </c>
      <c r="R3821" s="21">
        <v>126.16999816894533</v>
      </c>
      <c r="S3821">
        <v>370830800</v>
      </c>
      <c r="T3821" s="16">
        <f>(SP500_Data[[#This Row],[Close]]-R3822)/R3822</f>
        <v>5.4187609909278197E-3</v>
      </c>
      <c r="U3821" s="21"/>
    </row>
    <row r="3822" spans="1:21" x14ac:dyDescent="0.25">
      <c r="A3822" s="2">
        <v>40757</v>
      </c>
      <c r="B3822" s="21">
        <v>26.979999542236328</v>
      </c>
      <c r="C3822" s="21">
        <v>27.450000762939453</v>
      </c>
      <c r="D3822" s="21">
        <v>26.760000228881836</v>
      </c>
      <c r="E3822" s="21">
        <v>26.799999237060547</v>
      </c>
      <c r="F3822" s="16">
        <f>(StockData[[#This Row],[Close]]-E3823)/E3823</f>
        <v>-1.7235101313293793E-2</v>
      </c>
      <c r="G3822" s="21">
        <v>63883100</v>
      </c>
      <c r="H3822" s="21">
        <f>IF(ISNUMBER(E3822),MAX($E$2:E3822),"")</f>
        <v>542.07000732421875</v>
      </c>
      <c r="I3822" s="21">
        <f>IF(AND(ISNUMBER(E3822),ISNUMBER(H3822)),E3822/H3822-1,"")</f>
        <v>-0.95055989286448173</v>
      </c>
      <c r="L3822"/>
      <c r="M3822"/>
      <c r="N3822" s="2">
        <v>40757</v>
      </c>
      <c r="O3822" s="21">
        <v>127.80999755859376</v>
      </c>
      <c r="P3822" s="21">
        <v>128.5</v>
      </c>
      <c r="Q3822" s="21">
        <v>125.48999786376952</v>
      </c>
      <c r="R3822" s="21">
        <v>125.48999786376952</v>
      </c>
      <c r="S3822">
        <v>346653800</v>
      </c>
      <c r="T3822" s="16">
        <f>(SP500_Data[[#This Row],[Close]]-R3823)/R3823</f>
        <v>-2.5547452606873841E-2</v>
      </c>
      <c r="U3822" s="21"/>
    </row>
    <row r="3823" spans="1:21" x14ac:dyDescent="0.25">
      <c r="A3823" s="2">
        <v>40756</v>
      </c>
      <c r="B3823" s="21">
        <v>27.510000228881836</v>
      </c>
      <c r="C3823" s="21">
        <v>27.690000534057617</v>
      </c>
      <c r="D3823" s="21">
        <v>26.75</v>
      </c>
      <c r="E3823" s="21">
        <v>27.270000457763672</v>
      </c>
      <c r="F3823" s="16">
        <f>(StockData[[#This Row],[Close]]-E3824)/E3824</f>
        <v>-4.7444949845431668E-3</v>
      </c>
      <c r="G3823" s="21">
        <v>61838400</v>
      </c>
      <c r="H3823" s="21">
        <f>IF(ISNUMBER(E3823),MAX($E$2:E3823),"")</f>
        <v>542.07000732421875</v>
      </c>
      <c r="I3823" s="21">
        <f>IF(AND(ISNUMBER(E3823),ISNUMBER(H3823)),E3823/H3823-1,"")</f>
        <v>-0.94969284393288123</v>
      </c>
      <c r="L3823"/>
      <c r="M3823"/>
      <c r="N3823" s="2">
        <v>40756</v>
      </c>
      <c r="O3823" s="21">
        <v>130.83999633789063</v>
      </c>
      <c r="P3823" s="21">
        <v>130.96000671386719</v>
      </c>
      <c r="Q3823" s="21">
        <v>127.52999877929688</v>
      </c>
      <c r="R3823" s="21">
        <v>128.77999877929688</v>
      </c>
      <c r="S3823">
        <v>325790900</v>
      </c>
      <c r="T3823" s="16">
        <f>(SP500_Data[[#This Row],[Close]]-R3824)/R3824</f>
        <v>-4.2527104613845753E-3</v>
      </c>
      <c r="U3823" s="21"/>
    </row>
    <row r="3824" spans="1:21" x14ac:dyDescent="0.25">
      <c r="A3824" s="2">
        <v>40753</v>
      </c>
      <c r="B3824" s="21">
        <v>27.520000457763672</v>
      </c>
      <c r="C3824" s="21">
        <v>27.709999084472656</v>
      </c>
      <c r="D3824" s="21">
        <v>27.260000228881836</v>
      </c>
      <c r="E3824" s="21">
        <v>27.399999618530273</v>
      </c>
      <c r="F3824" s="16">
        <f>(StockData[[#This Row],[Close]]-E3825)/E3825</f>
        <v>-1.1544000820737917E-2</v>
      </c>
      <c r="G3824" s="21">
        <v>104394800</v>
      </c>
      <c r="H3824" s="21">
        <f>IF(ISNUMBER(E3824),MAX($E$2:E3824),"")</f>
        <v>542.07000732421875</v>
      </c>
      <c r="I3824" s="21">
        <f>IF(AND(ISNUMBER(E3824),ISNUMBER(H3824)),E3824/H3824-1,"")</f>
        <v>-0.94945302405904553</v>
      </c>
      <c r="L3824"/>
      <c r="M3824"/>
      <c r="N3824" s="2">
        <v>40753</v>
      </c>
      <c r="O3824" s="21">
        <v>128.91000366210938</v>
      </c>
      <c r="P3824" s="21">
        <v>130.55000305175781</v>
      </c>
      <c r="Q3824" s="21">
        <v>127.97000122070313</v>
      </c>
      <c r="R3824" s="21">
        <v>129.33000183105469</v>
      </c>
      <c r="S3824">
        <v>307038400</v>
      </c>
      <c r="T3824" s="16">
        <f>(SP500_Data[[#This Row],[Close]]-R3825)/R3825</f>
        <v>-6.8345828698006513E-3</v>
      </c>
      <c r="U3824" s="21"/>
    </row>
    <row r="3825" spans="1:21" x14ac:dyDescent="0.25">
      <c r="A3825" s="2">
        <v>40752</v>
      </c>
      <c r="B3825" s="21">
        <v>27.290000915527344</v>
      </c>
      <c r="C3825" s="21">
        <v>28.069999694824219</v>
      </c>
      <c r="D3825" s="21">
        <v>27.209999084472656</v>
      </c>
      <c r="E3825" s="21">
        <v>27.719999313354492</v>
      </c>
      <c r="F3825" s="16">
        <f>(StockData[[#This Row],[Close]]-E3826)/E3826</f>
        <v>1.4270010638022426E-2</v>
      </c>
      <c r="G3825" s="21">
        <v>83761400</v>
      </c>
      <c r="H3825" s="21">
        <f>IF(ISNUMBER(E3825),MAX($E$2:E3825),"")</f>
        <v>542.07000732421875</v>
      </c>
      <c r="I3825" s="21">
        <f>IF(AND(ISNUMBER(E3825),ISNUMBER(H3825)),E3825/H3825-1,"")</f>
        <v>-0.9488626949677833</v>
      </c>
      <c r="L3825"/>
      <c r="M3825"/>
      <c r="N3825" s="2">
        <v>40752</v>
      </c>
      <c r="O3825" s="21">
        <v>130.60000610351563</v>
      </c>
      <c r="P3825" s="21">
        <v>131.77000427246094</v>
      </c>
      <c r="Q3825" s="21">
        <v>130.00999450683594</v>
      </c>
      <c r="R3825" s="21">
        <v>130.22000122070313</v>
      </c>
      <c r="S3825">
        <v>207939900</v>
      </c>
      <c r="T3825" s="16">
        <f>(SP500_Data[[#This Row],[Close]]-R3826)/R3826</f>
        <v>-2.9096850310351605E-3</v>
      </c>
      <c r="U3825" s="21"/>
    </row>
    <row r="3826" spans="1:21" x14ac:dyDescent="0.25">
      <c r="A3826" s="2">
        <v>40751</v>
      </c>
      <c r="B3826" s="21">
        <v>27.879999160766602</v>
      </c>
      <c r="C3826" s="21">
        <v>27.989999771118164</v>
      </c>
      <c r="D3826" s="21">
        <v>27.200000762939453</v>
      </c>
      <c r="E3826" s="21">
        <v>27.329999923706055</v>
      </c>
      <c r="F3826" s="16">
        <f>(StockData[[#This Row],[Close]]-E3827)/E3827</f>
        <v>-2.670940178197171E-2</v>
      </c>
      <c r="G3826" s="21">
        <v>71488700</v>
      </c>
      <c r="H3826" s="21">
        <f>IF(ISNUMBER(E3826),MAX($E$2:E3826),"")</f>
        <v>542.07000732421875</v>
      </c>
      <c r="I3826" s="21">
        <f>IF(AND(ISNUMBER(E3826),ISNUMBER(H3826)),E3826/H3826-1,"")</f>
        <v>-0.94958215810792934</v>
      </c>
      <c r="L3826"/>
      <c r="M3826"/>
      <c r="N3826" s="2">
        <v>40751</v>
      </c>
      <c r="O3826" s="21">
        <v>132.58999633789063</v>
      </c>
      <c r="P3826" s="21">
        <v>132.6300048828125</v>
      </c>
      <c r="Q3826" s="21">
        <v>130.42999267578125</v>
      </c>
      <c r="R3826" s="21">
        <v>130.60000610351563</v>
      </c>
      <c r="S3826">
        <v>249020100</v>
      </c>
      <c r="T3826" s="16">
        <f>(SP500_Data[[#This Row],[Close]]-R3827)/R3827</f>
        <v>-2.0475479562344107E-2</v>
      </c>
      <c r="U3826" s="21"/>
    </row>
    <row r="3827" spans="1:21" x14ac:dyDescent="0.25">
      <c r="A3827" s="2">
        <v>40750</v>
      </c>
      <c r="B3827" s="21">
        <v>27.819999694824219</v>
      </c>
      <c r="C3827" s="21">
        <v>28.149999618530273</v>
      </c>
      <c r="D3827" s="21">
        <v>27.780000686645508</v>
      </c>
      <c r="E3827" s="21">
        <v>28.079999923706055</v>
      </c>
      <c r="F3827" s="16">
        <f>(StockData[[#This Row],[Close]]-E3828)/E3828</f>
        <v>6.0910095744664853E-3</v>
      </c>
      <c r="G3827" s="21">
        <v>74636500</v>
      </c>
      <c r="H3827" s="21">
        <f>IF(ISNUMBER(E3827),MAX($E$2:E3827),"")</f>
        <v>542.07000732421875</v>
      </c>
      <c r="I3827" s="21">
        <f>IF(AND(ISNUMBER(E3827),ISNUMBER(H3827)),E3827/H3827-1,"")</f>
        <v>-0.94819857298079391</v>
      </c>
      <c r="L3827"/>
      <c r="M3827"/>
      <c r="N3827" s="2">
        <v>40750</v>
      </c>
      <c r="O3827" s="21">
        <v>133.74000549316406</v>
      </c>
      <c r="P3827" s="21">
        <v>133.96000671386719</v>
      </c>
      <c r="Q3827" s="21">
        <v>133.02999877929688</v>
      </c>
      <c r="R3827" s="21">
        <v>133.33000183105469</v>
      </c>
      <c r="S3827">
        <v>131278200</v>
      </c>
      <c r="T3827" s="16">
        <f>(SP500_Data[[#This Row],[Close]]-R3828)/R3828</f>
        <v>-3.7360830393710501E-3</v>
      </c>
      <c r="U3827" s="21"/>
    </row>
    <row r="3828" spans="1:21" x14ac:dyDescent="0.25">
      <c r="A3828" s="2">
        <v>40749</v>
      </c>
      <c r="B3828" s="21">
        <v>27.260000228881836</v>
      </c>
      <c r="C3828" s="21">
        <v>28.090000152587891</v>
      </c>
      <c r="D3828" s="21">
        <v>27.190000534057617</v>
      </c>
      <c r="E3828" s="21">
        <v>27.909999847412109</v>
      </c>
      <c r="F3828" s="16">
        <f>(StockData[[#This Row],[Close]]-E3829)/E3829</f>
        <v>1.3803093036279322E-2</v>
      </c>
      <c r="G3828" s="21">
        <v>108482400</v>
      </c>
      <c r="H3828" s="21">
        <f>IF(ISNUMBER(E3828),MAX($E$2:E3828),"")</f>
        <v>542.07000732421875</v>
      </c>
      <c r="I3828" s="21">
        <f>IF(AND(ISNUMBER(E3828),ISNUMBER(H3828)),E3828/H3828-1,"")</f>
        <v>-0.94851218575035678</v>
      </c>
      <c r="L3828"/>
      <c r="M3828"/>
      <c r="N3828" s="2">
        <v>40749</v>
      </c>
      <c r="O3828" s="21">
        <v>133.30000305175781</v>
      </c>
      <c r="P3828" s="21">
        <v>134.49000549316406</v>
      </c>
      <c r="Q3828" s="21">
        <v>133.16000366210938</v>
      </c>
      <c r="R3828" s="21">
        <v>133.83000183105469</v>
      </c>
      <c r="S3828">
        <v>136653800</v>
      </c>
      <c r="T3828" s="16">
        <f>(SP500_Data[[#This Row],[Close]]-R3829)/R3829</f>
        <v>-5.5728933704542087E-3</v>
      </c>
      <c r="U3828" s="21"/>
    </row>
    <row r="3829" spans="1:21" x14ac:dyDescent="0.25">
      <c r="A3829" s="2">
        <v>40746</v>
      </c>
      <c r="B3829" s="21">
        <v>26.860000610351559</v>
      </c>
      <c r="C3829" s="21">
        <v>27.549999237060547</v>
      </c>
      <c r="D3829" s="21">
        <v>26.680000305175781</v>
      </c>
      <c r="E3829" s="21">
        <v>27.530000686645508</v>
      </c>
      <c r="F3829" s="16">
        <f>(StockData[[#This Row],[Close]]-E3830)/E3830</f>
        <v>1.5867169709333447E-2</v>
      </c>
      <c r="G3829" s="21">
        <v>76380600</v>
      </c>
      <c r="H3829" s="21">
        <f>IF(ISNUMBER(E3829),MAX($E$2:E3829),"")</f>
        <v>542.07000732421875</v>
      </c>
      <c r="I3829" s="21">
        <f>IF(AND(ISNUMBER(E3829),ISNUMBER(H3829)),E3829/H3829-1,"")</f>
        <v>-0.949213200666571</v>
      </c>
      <c r="L3829"/>
      <c r="M3829"/>
      <c r="N3829" s="2">
        <v>40746</v>
      </c>
      <c r="O3829" s="21">
        <v>134.52000427246094</v>
      </c>
      <c r="P3829" s="21">
        <v>134.72000122070313</v>
      </c>
      <c r="Q3829" s="21">
        <v>133.75999450683594</v>
      </c>
      <c r="R3829" s="21">
        <v>134.58000183105469</v>
      </c>
      <c r="S3829">
        <v>126019400</v>
      </c>
      <c r="T3829" s="16">
        <f>(SP500_Data[[#This Row],[Close]]-R3830)/R3830</f>
        <v>6.6916747873282955E-4</v>
      </c>
      <c r="U3829" s="21"/>
    </row>
    <row r="3830" spans="1:21" x14ac:dyDescent="0.25">
      <c r="A3830" s="2">
        <v>40745</v>
      </c>
      <c r="B3830" s="21">
        <v>27.040000915527344</v>
      </c>
      <c r="C3830" s="21">
        <v>27.309999465942383</v>
      </c>
      <c r="D3830" s="21">
        <v>26.649999618530273</v>
      </c>
      <c r="E3830" s="21">
        <v>27.100000381469727</v>
      </c>
      <c r="F3830" s="16">
        <f>(StockData[[#This Row],[Close]]-E3831)/E3831</f>
        <v>1.4782304625574276E-3</v>
      </c>
      <c r="G3830" s="21">
        <v>81737400</v>
      </c>
      <c r="H3830" s="21">
        <f>IF(ISNUMBER(E3830),MAX($E$2:E3830),"")</f>
        <v>542.07000732421875</v>
      </c>
      <c r="I3830" s="21">
        <f>IF(AND(ISNUMBER(E3830),ISNUMBER(H3830)),E3830/H3830-1,"")</f>
        <v>-0.95000645670244421</v>
      </c>
      <c r="L3830"/>
      <c r="M3830"/>
      <c r="N3830" s="2">
        <v>40745</v>
      </c>
      <c r="O3830" s="21">
        <v>133.39999389648438</v>
      </c>
      <c r="P3830" s="21">
        <v>134.82000732421875</v>
      </c>
      <c r="Q3830" s="21">
        <v>132.66999816894531</v>
      </c>
      <c r="R3830" s="21">
        <v>134.49000549316406</v>
      </c>
      <c r="S3830">
        <v>245246300</v>
      </c>
      <c r="T3830" s="16">
        <f>(SP500_Data[[#This Row],[Close]]-R3831)/R3831</f>
        <v>1.3871177394215119E-2</v>
      </c>
      <c r="U3830" s="21"/>
    </row>
    <row r="3831" spans="1:21" x14ac:dyDescent="0.25">
      <c r="A3831" s="2">
        <v>40744</v>
      </c>
      <c r="B3831" s="21">
        <v>27.280000686645508</v>
      </c>
      <c r="C3831" s="21">
        <v>27.350000381469727</v>
      </c>
      <c r="D3831" s="21">
        <v>26.979999542236328</v>
      </c>
      <c r="E3831" s="21">
        <v>27.059999465942383</v>
      </c>
      <c r="F3831" s="16">
        <f>(StockData[[#This Row],[Close]]-E3832)/E3832</f>
        <v>-1.7429245955991636E-2</v>
      </c>
      <c r="G3831" s="21">
        <v>49795400</v>
      </c>
      <c r="H3831" s="21">
        <f>IF(ISNUMBER(E3831),MAX($E$2:E3831),"")</f>
        <v>542.07000732421875</v>
      </c>
      <c r="I3831" s="21">
        <f>IF(AND(ISNUMBER(E3831),ISNUMBER(H3831)),E3831/H3831-1,"")</f>
        <v>-0.95008024959817139</v>
      </c>
      <c r="L3831"/>
      <c r="M3831"/>
      <c r="N3831" s="2">
        <v>40744</v>
      </c>
      <c r="O3831" s="21">
        <v>133.07000732421875</v>
      </c>
      <c r="P3831" s="21">
        <v>133.14999389648438</v>
      </c>
      <c r="Q3831" s="21">
        <v>132.41999816894531</v>
      </c>
      <c r="R3831" s="21">
        <v>132.64999389648438</v>
      </c>
      <c r="S3831">
        <v>137145400</v>
      </c>
      <c r="T3831" s="16">
        <f>(SP500_Data[[#This Row],[Close]]-R3832)/R3832</f>
        <v>-6.0274115595476186E-4</v>
      </c>
      <c r="U3831" s="21"/>
    </row>
    <row r="3832" spans="1:21" x14ac:dyDescent="0.25">
      <c r="A3832" s="2">
        <v>40743</v>
      </c>
      <c r="B3832" s="21">
        <v>26.809999465942383</v>
      </c>
      <c r="C3832" s="21">
        <v>27.639999389648441</v>
      </c>
      <c r="D3832" s="21">
        <v>26.780000686645508</v>
      </c>
      <c r="E3832" s="21">
        <v>27.540000915527344</v>
      </c>
      <c r="F3832" s="16">
        <f>(StockData[[#This Row],[Close]]-E3833)/E3833</f>
        <v>3.5727745674608187E-2</v>
      </c>
      <c r="G3832" s="21">
        <v>86730600</v>
      </c>
      <c r="H3832" s="21">
        <f>IF(ISNUMBER(E3832),MAX($E$2:E3832),"")</f>
        <v>542.07000732421875</v>
      </c>
      <c r="I3832" s="21">
        <f>IF(AND(ISNUMBER(E3832),ISNUMBER(H3832)),E3832/H3832-1,"")</f>
        <v>-0.94919475244263918</v>
      </c>
      <c r="L3832"/>
      <c r="M3832"/>
      <c r="N3832" s="2">
        <v>40743</v>
      </c>
      <c r="O3832" s="21">
        <v>131.33999633789063</v>
      </c>
      <c r="P3832" s="21">
        <v>132.88999938964844</v>
      </c>
      <c r="Q3832" s="21">
        <v>131.30999755859375</v>
      </c>
      <c r="R3832" s="21">
        <v>132.72999572753906</v>
      </c>
      <c r="S3832">
        <v>166554900</v>
      </c>
      <c r="T3832" s="16">
        <f>(SP500_Data[[#This Row],[Close]]-R3833)/R3833</f>
        <v>1.6231491518877449E-2</v>
      </c>
      <c r="U3832" s="21"/>
    </row>
    <row r="3833" spans="1:21" x14ac:dyDescent="0.25">
      <c r="A3833" s="2">
        <v>40742</v>
      </c>
      <c r="B3833" s="21">
        <v>26.629999160766602</v>
      </c>
      <c r="C3833" s="21">
        <v>26.899999618530273</v>
      </c>
      <c r="D3833" s="21">
        <v>26.260000228881836</v>
      </c>
      <c r="E3833" s="21">
        <v>26.590000152587891</v>
      </c>
      <c r="F3833" s="16">
        <f>(StockData[[#This Row],[Close]]-E3834)/E3834</f>
        <v>-7.0948666611635128E-3</v>
      </c>
      <c r="G3833" s="21">
        <v>44501900</v>
      </c>
      <c r="H3833" s="21">
        <f>IF(ISNUMBER(E3833),MAX($E$2:E3833),"")</f>
        <v>542.07000732421875</v>
      </c>
      <c r="I3833" s="21">
        <f>IF(AND(ISNUMBER(E3833),ISNUMBER(H3833)),E3833/H3833-1,"")</f>
        <v>-0.95094729501113295</v>
      </c>
      <c r="L3833"/>
      <c r="M3833"/>
      <c r="N3833" s="2">
        <v>40742</v>
      </c>
      <c r="O3833" s="21">
        <v>131.08000183105469</v>
      </c>
      <c r="P3833" s="21">
        <v>131.27999877929688</v>
      </c>
      <c r="Q3833" s="21">
        <v>129.6300048828125</v>
      </c>
      <c r="R3833" s="21">
        <v>130.61000061035156</v>
      </c>
      <c r="S3833">
        <v>196872100</v>
      </c>
      <c r="T3833" s="16">
        <f>(SP500_Data[[#This Row],[Close]]-R3834)/R3834</f>
        <v>-8.2010920421633389E-3</v>
      </c>
      <c r="U3833" s="21"/>
    </row>
    <row r="3834" spans="1:21" x14ac:dyDescent="0.25">
      <c r="A3834" s="2">
        <v>40739</v>
      </c>
      <c r="B3834" s="21">
        <v>26.469999313354492</v>
      </c>
      <c r="C3834" s="21">
        <v>26.930000305175781</v>
      </c>
      <c r="D3834" s="21">
        <v>26.469999313354492</v>
      </c>
      <c r="E3834" s="21">
        <v>26.780000686645508</v>
      </c>
      <c r="F3834" s="16">
        <f>(StockData[[#This Row],[Close]]-E3835)/E3835</f>
        <v>1.1711423548644202E-2</v>
      </c>
      <c r="G3834" s="21">
        <v>49132400</v>
      </c>
      <c r="H3834" s="21">
        <f>IF(ISNUMBER(E3834),MAX($E$2:E3834),"")</f>
        <v>542.07000732421875</v>
      </c>
      <c r="I3834" s="21">
        <f>IF(AND(ISNUMBER(E3834),ISNUMBER(H3834)),E3834/H3834-1,"")</f>
        <v>-0.95059678579370643</v>
      </c>
      <c r="L3834"/>
      <c r="M3834"/>
      <c r="N3834" s="2">
        <v>40739</v>
      </c>
      <c r="O3834" s="21">
        <v>131.66000366210938</v>
      </c>
      <c r="P3834" s="21">
        <v>131.8699951171875</v>
      </c>
      <c r="Q3834" s="21">
        <v>130.77000427246094</v>
      </c>
      <c r="R3834" s="21">
        <v>131.69000244140625</v>
      </c>
      <c r="S3834">
        <v>220012800</v>
      </c>
      <c r="T3834" s="16">
        <f>(SP500_Data[[#This Row],[Close]]-R3835)/R3835</f>
        <v>5.8047033387299855E-3</v>
      </c>
      <c r="U3834" s="21"/>
    </row>
    <row r="3835" spans="1:21" x14ac:dyDescent="0.25">
      <c r="A3835" s="2">
        <v>40738</v>
      </c>
      <c r="B3835" s="21">
        <v>26.620000839233398</v>
      </c>
      <c r="C3835" s="21">
        <v>27.010000228881836</v>
      </c>
      <c r="D3835" s="21">
        <v>26.360000610351559</v>
      </c>
      <c r="E3835" s="21">
        <v>26.469999313354492</v>
      </c>
      <c r="F3835" s="16">
        <f>(StockData[[#This Row],[Close]]-E3836)/E3836</f>
        <v>-6.0082558187922767E-3</v>
      </c>
      <c r="G3835" s="21">
        <v>46382300</v>
      </c>
      <c r="H3835" s="21">
        <f>IF(ISNUMBER(E3835),MAX($E$2:E3835),"")</f>
        <v>542.07000732421875</v>
      </c>
      <c r="I3835" s="21">
        <f>IF(AND(ISNUMBER(E3835),ISNUMBER(H3835)),E3835/H3835-1,"")</f>
        <v>-0.95116867017967577</v>
      </c>
      <c r="L3835"/>
      <c r="M3835"/>
      <c r="N3835" s="2">
        <v>40738</v>
      </c>
      <c r="O3835" s="21">
        <v>132.16999816894531</v>
      </c>
      <c r="P3835" s="21">
        <v>132.77999877929688</v>
      </c>
      <c r="Q3835" s="21">
        <v>130.67999267578125</v>
      </c>
      <c r="R3835" s="21">
        <v>130.92999267578125</v>
      </c>
      <c r="S3835">
        <v>226111800</v>
      </c>
      <c r="T3835" s="16">
        <f>(SP500_Data[[#This Row],[Close]]-R3836)/R3836</f>
        <v>-6.9023337938901421E-3</v>
      </c>
      <c r="U3835" s="21"/>
    </row>
    <row r="3836" spans="1:21" x14ac:dyDescent="0.25">
      <c r="A3836" s="2">
        <v>40737</v>
      </c>
      <c r="B3836" s="21">
        <v>26.600000381469727</v>
      </c>
      <c r="C3836" s="21">
        <v>26.959999084472656</v>
      </c>
      <c r="D3836" s="21">
        <v>26.510000228881836</v>
      </c>
      <c r="E3836" s="21">
        <v>26.629999160766602</v>
      </c>
      <c r="F3836" s="16">
        <f>(StockData[[#This Row],[Close]]-E3837)/E3837</f>
        <v>3.3910415273046939E-3</v>
      </c>
      <c r="G3836" s="21">
        <v>40861800</v>
      </c>
      <c r="H3836" s="21">
        <f>IF(ISNUMBER(E3836),MAX($E$2:E3836),"")</f>
        <v>542.07000732421875</v>
      </c>
      <c r="I3836" s="21">
        <f>IF(AND(ISNUMBER(E3836),ISNUMBER(H3836)),E3836/H3836-1,"")</f>
        <v>-0.95087350563404471</v>
      </c>
      <c r="L3836"/>
      <c r="M3836"/>
      <c r="N3836" s="2">
        <v>40737</v>
      </c>
      <c r="O3836" s="21">
        <v>132.08999633789063</v>
      </c>
      <c r="P3836" s="21">
        <v>133.22000122070313</v>
      </c>
      <c r="Q3836" s="21">
        <v>131.52000427246094</v>
      </c>
      <c r="R3836" s="21">
        <v>131.83999633789063</v>
      </c>
      <c r="S3836">
        <v>204062600</v>
      </c>
      <c r="T3836" s="16">
        <f>(SP500_Data[[#This Row],[Close]]-R3837)/R3837</f>
        <v>3.3485727689826195E-3</v>
      </c>
      <c r="U3836" s="21"/>
    </row>
    <row r="3837" spans="1:21" x14ac:dyDescent="0.25">
      <c r="A3837" s="2">
        <v>40736</v>
      </c>
      <c r="B3837" s="21">
        <v>26.549999237060547</v>
      </c>
      <c r="C3837" s="21">
        <v>26.790000915527344</v>
      </c>
      <c r="D3837" s="21">
        <v>26.340000152587891</v>
      </c>
      <c r="E3837" s="21">
        <v>26.540000915527344</v>
      </c>
      <c r="F3837" s="16">
        <f>(StockData[[#This Row],[Close]]-E3838)/E3838</f>
        <v>-3.3795812270189731E-3</v>
      </c>
      <c r="G3837" s="21">
        <v>47319300</v>
      </c>
      <c r="H3837" s="21">
        <f>IF(ISNUMBER(E3837),MAX($E$2:E3837),"")</f>
        <v>542.07000732421875</v>
      </c>
      <c r="I3837" s="21">
        <f>IF(AND(ISNUMBER(E3837),ISNUMBER(H3837)),E3837/H3837-1,"")</f>
        <v>-0.95103953261215313</v>
      </c>
      <c r="L3837"/>
      <c r="M3837"/>
      <c r="N3837" s="2">
        <v>40736</v>
      </c>
      <c r="O3837" s="21">
        <v>131.69000244140625</v>
      </c>
      <c r="P3837" s="21">
        <v>132.77999877929688</v>
      </c>
      <c r="Q3837" s="21">
        <v>131.36000061035156</v>
      </c>
      <c r="R3837" s="21">
        <v>131.39999389648438</v>
      </c>
      <c r="S3837">
        <v>214675700</v>
      </c>
      <c r="T3837" s="16">
        <f>(SP500_Data[[#This Row],[Close]]-R3838)/R3838</f>
        <v>-4.3192189054047586E-3</v>
      </c>
      <c r="U3837" s="21"/>
    </row>
    <row r="3838" spans="1:21" x14ac:dyDescent="0.25">
      <c r="A3838" s="2">
        <v>40735</v>
      </c>
      <c r="B3838" s="21">
        <v>26.620000839233398</v>
      </c>
      <c r="C3838" s="21">
        <v>26.799999237060547</v>
      </c>
      <c r="D3838" s="21">
        <v>26.489999771118164</v>
      </c>
      <c r="E3838" s="21">
        <v>26.629999160766602</v>
      </c>
      <c r="F3838" s="16">
        <f>(StockData[[#This Row],[Close]]-E3839)/E3839</f>
        <v>-1.0772693711198085E-2</v>
      </c>
      <c r="G3838" s="21">
        <v>43999800</v>
      </c>
      <c r="H3838" s="21">
        <f>IF(ISNUMBER(E3838),MAX($E$2:E3838),"")</f>
        <v>542.07000732421875</v>
      </c>
      <c r="I3838" s="21">
        <f>IF(AND(ISNUMBER(E3838),ISNUMBER(H3838)),E3838/H3838-1,"")</f>
        <v>-0.95087350563404471</v>
      </c>
      <c r="L3838"/>
      <c r="M3838"/>
      <c r="N3838" s="2">
        <v>40735</v>
      </c>
      <c r="O3838" s="21">
        <v>132.75</v>
      </c>
      <c r="P3838" s="21">
        <v>133.17999267578125</v>
      </c>
      <c r="Q3838" s="21">
        <v>131.66000366210938</v>
      </c>
      <c r="R3838" s="21">
        <v>131.97000122070313</v>
      </c>
      <c r="S3838">
        <v>195918600</v>
      </c>
      <c r="T3838" s="16">
        <f>(SP500_Data[[#This Row],[Close]]-R3839)/R3839</f>
        <v>-1.8080303468263875E-2</v>
      </c>
      <c r="U3838" s="21"/>
    </row>
    <row r="3839" spans="1:21" x14ac:dyDescent="0.25">
      <c r="A3839" s="2">
        <v>40732</v>
      </c>
      <c r="B3839" s="21">
        <v>26.540000915527344</v>
      </c>
      <c r="C3839" s="21">
        <v>26.979999542236328</v>
      </c>
      <c r="D3839" s="21">
        <v>26.510000228881836</v>
      </c>
      <c r="E3839" s="21">
        <v>26.920000076293945</v>
      </c>
      <c r="F3839" s="16">
        <f>(StockData[[#This Row],[Close]]-E3840)/E3840</f>
        <v>5.6032729161486234E-3</v>
      </c>
      <c r="G3839" s="21">
        <v>58320700</v>
      </c>
      <c r="H3839" s="21">
        <f>IF(ISNUMBER(E3839),MAX($E$2:E3839),"")</f>
        <v>542.07000732421875</v>
      </c>
      <c r="I3839" s="21">
        <f>IF(AND(ISNUMBER(E3839),ISNUMBER(H3839)),E3839/H3839-1,"")</f>
        <v>-0.95033851769593891</v>
      </c>
      <c r="L3839"/>
      <c r="M3839"/>
      <c r="N3839" s="2">
        <v>40732</v>
      </c>
      <c r="O3839" s="21">
        <v>133.83000183105469</v>
      </c>
      <c r="P3839" s="21">
        <v>135.36000061035156</v>
      </c>
      <c r="Q3839" s="21">
        <v>133.38999938964844</v>
      </c>
      <c r="R3839" s="21">
        <v>134.39999389648438</v>
      </c>
      <c r="S3839">
        <v>194100500</v>
      </c>
      <c r="T3839" s="16">
        <f>(SP500_Data[[#This Row],[Close]]-R3840)/R3840</f>
        <v>-7.0922481496632885E-3</v>
      </c>
      <c r="U3839" s="21"/>
    </row>
    <row r="3840" spans="1:21" x14ac:dyDescent="0.25">
      <c r="A3840" s="2">
        <v>40731</v>
      </c>
      <c r="B3840" s="21">
        <v>26.489999771118164</v>
      </c>
      <c r="C3840" s="21">
        <v>26.879999160766602</v>
      </c>
      <c r="D3840" s="21">
        <v>26.360000610351559</v>
      </c>
      <c r="E3840" s="21">
        <v>26.770000457763672</v>
      </c>
      <c r="F3840" s="16">
        <f>(StockData[[#This Row],[Close]]-E3841)/E3841</f>
        <v>1.6710996404578998E-2</v>
      </c>
      <c r="G3840" s="21">
        <v>51946500</v>
      </c>
      <c r="H3840" s="21">
        <f>IF(ISNUMBER(E3840),MAX($E$2:E3840),"")</f>
        <v>542.07000732421875</v>
      </c>
      <c r="I3840" s="21">
        <f>IF(AND(ISNUMBER(E3840),ISNUMBER(H3840)),E3840/H3840-1,"")</f>
        <v>-0.95061523401763826</v>
      </c>
      <c r="L3840"/>
      <c r="M3840"/>
      <c r="N3840" s="2">
        <v>40731</v>
      </c>
      <c r="O3840" s="21">
        <v>135.16000366210938</v>
      </c>
      <c r="P3840" s="21">
        <v>135.69999694824219</v>
      </c>
      <c r="Q3840" s="21">
        <v>134.8800048828125</v>
      </c>
      <c r="R3840" s="21">
        <v>135.36000061035156</v>
      </c>
      <c r="S3840">
        <v>170464200</v>
      </c>
      <c r="T3840" s="16">
        <f>(SP500_Data[[#This Row],[Close]]-R3841)/R3841</f>
        <v>1.0375452541487574E-2</v>
      </c>
      <c r="U3840" s="21"/>
    </row>
    <row r="3841" spans="1:21" x14ac:dyDescent="0.25">
      <c r="A3841" s="2">
        <v>40730</v>
      </c>
      <c r="B3841" s="21">
        <v>25.969999313354492</v>
      </c>
      <c r="C3841" s="21">
        <v>26.370000839233398</v>
      </c>
      <c r="D3841" s="21">
        <v>25.959999084472656</v>
      </c>
      <c r="E3841" s="21">
        <v>26.329999923706055</v>
      </c>
      <c r="F3841" s="16">
        <f>(StockData[[#This Row],[Close]]-E3842)/E3842</f>
        <v>1.1525133659118924E-2</v>
      </c>
      <c r="G3841" s="21">
        <v>48744200</v>
      </c>
      <c r="H3841" s="21">
        <f>IF(ISNUMBER(E3841),MAX($E$2:E3841),"")</f>
        <v>542.07000732421875</v>
      </c>
      <c r="I3841" s="21">
        <f>IF(AND(ISNUMBER(E3841),ISNUMBER(H3841)),E3841/H3841-1,"")</f>
        <v>-0.95142693827744329</v>
      </c>
      <c r="L3841"/>
      <c r="M3841"/>
      <c r="N3841" s="2">
        <v>40730</v>
      </c>
      <c r="O3841" s="21">
        <v>133.49000549316406</v>
      </c>
      <c r="P3841" s="21">
        <v>134.13999938964844</v>
      </c>
      <c r="Q3841" s="21">
        <v>133.11000061035156</v>
      </c>
      <c r="R3841" s="21">
        <v>133.97000122070313</v>
      </c>
      <c r="S3841">
        <v>143331600</v>
      </c>
      <c r="T3841" s="16">
        <f>(SP500_Data[[#This Row],[Close]]-R3842)/R3842</f>
        <v>1.1957526719131085E-3</v>
      </c>
      <c r="U3841" s="21"/>
    </row>
    <row r="3842" spans="1:21" x14ac:dyDescent="0.25">
      <c r="A3842" s="2">
        <v>40729</v>
      </c>
      <c r="B3842" s="21">
        <v>26.100000381469727</v>
      </c>
      <c r="C3842" s="21">
        <v>26.149999618530273</v>
      </c>
      <c r="D3842" s="21">
        <v>25.899999618530273</v>
      </c>
      <c r="E3842" s="21">
        <v>26.030000686645508</v>
      </c>
      <c r="F3842" s="16">
        <f>(StockData[[#This Row],[Close]]-E3843)/E3843</f>
        <v>3.8432854365504581E-4</v>
      </c>
      <c r="G3842" s="21">
        <v>37805300</v>
      </c>
      <c r="H3842" s="21">
        <f>IF(ISNUMBER(E3842),MAX($E$2:E3842),"")</f>
        <v>542.07000732421875</v>
      </c>
      <c r="I3842" s="21">
        <f>IF(AND(ISNUMBER(E3842),ISNUMBER(H3842)),E3842/H3842-1,"")</f>
        <v>-0.95198037092084187</v>
      </c>
      <c r="L3842"/>
      <c r="M3842"/>
      <c r="N3842" s="2">
        <v>40729</v>
      </c>
      <c r="O3842" s="21">
        <v>133.77999877929688</v>
      </c>
      <c r="P3842" s="21">
        <v>134.08000183105469</v>
      </c>
      <c r="Q3842" s="21">
        <v>133.38999938964844</v>
      </c>
      <c r="R3842" s="21">
        <v>133.80999755859375</v>
      </c>
      <c r="S3842">
        <v>165936000</v>
      </c>
      <c r="T3842" s="16">
        <f>(SP500_Data[[#This Row],[Close]]-R3843)/R3843</f>
        <v>-8.2139047084508197E-4</v>
      </c>
      <c r="U3842" s="21"/>
    </row>
    <row r="3843" spans="1:21" x14ac:dyDescent="0.25">
      <c r="A3843" s="2">
        <v>40725</v>
      </c>
      <c r="B3843" s="21">
        <v>25.930000305175781</v>
      </c>
      <c r="C3843" s="21">
        <v>26.170000076293945</v>
      </c>
      <c r="D3843" s="21">
        <v>25.840000152587891</v>
      </c>
      <c r="E3843" s="21">
        <v>26.020000457763672</v>
      </c>
      <c r="F3843" s="16">
        <f>(StockData[[#This Row],[Close]]-E3844)/E3844</f>
        <v>7.6924837552584137E-4</v>
      </c>
      <c r="G3843" s="21">
        <v>52906200</v>
      </c>
      <c r="H3843" s="21">
        <f>IF(ISNUMBER(E3843),MAX($E$2:E3843),"")</f>
        <v>542.07000732421875</v>
      </c>
      <c r="I3843" s="21">
        <f>IF(AND(ISNUMBER(E3843),ISNUMBER(H3843)),E3843/H3843-1,"")</f>
        <v>-0.95199881914477369</v>
      </c>
      <c r="L3843"/>
      <c r="M3843"/>
      <c r="N3843" s="2">
        <v>40725</v>
      </c>
      <c r="O3843" s="21">
        <v>132.08999633789063</v>
      </c>
      <c r="P3843" s="21">
        <v>134.10000610351563</v>
      </c>
      <c r="Q3843" s="21">
        <v>131.77999877929688</v>
      </c>
      <c r="R3843" s="21">
        <v>133.91999816894531</v>
      </c>
      <c r="S3843">
        <v>202385700</v>
      </c>
      <c r="T3843" s="16">
        <f>(SP500_Data[[#This Row],[Close]]-R3844)/R3844</f>
        <v>1.4776062212661985E-2</v>
      </c>
      <c r="U3843" s="21"/>
    </row>
    <row r="3844" spans="1:21" x14ac:dyDescent="0.25">
      <c r="A3844" s="2">
        <v>40724</v>
      </c>
      <c r="B3844" s="21">
        <v>25.739999771118164</v>
      </c>
      <c r="C3844" s="21">
        <v>26</v>
      </c>
      <c r="D3844" s="21">
        <v>25.659999847412109</v>
      </c>
      <c r="E3844" s="21">
        <v>26</v>
      </c>
      <c r="F3844" s="16">
        <f>(StockData[[#This Row],[Close]]-E3845)/E3845</f>
        <v>1.4832129130327222E-2</v>
      </c>
      <c r="G3844" s="21">
        <v>52535400</v>
      </c>
      <c r="H3844" s="21">
        <f>IF(ISNUMBER(E3844),MAX($E$2:E3844),"")</f>
        <v>542.07000732421875</v>
      </c>
      <c r="I3844" s="21">
        <f>IF(AND(ISNUMBER(E3844),ISNUMBER(H3844)),E3844/H3844-1,"")</f>
        <v>-0.95203571559263733</v>
      </c>
      <c r="L3844"/>
      <c r="M3844"/>
      <c r="N3844" s="2">
        <v>40724</v>
      </c>
      <c r="O3844" s="21">
        <v>131.13999938964844</v>
      </c>
      <c r="P3844" s="21">
        <v>132.17999267578125</v>
      </c>
      <c r="Q3844" s="21">
        <v>130.71000671386719</v>
      </c>
      <c r="R3844" s="21">
        <v>131.97000122070313</v>
      </c>
      <c r="S3844">
        <v>223322700</v>
      </c>
      <c r="T3844" s="16">
        <f>(SP500_Data[[#This Row],[Close]]-R3845)/R3845</f>
        <v>9.5624234113151768E-3</v>
      </c>
      <c r="U3844" s="21"/>
    </row>
    <row r="3845" spans="1:21" x14ac:dyDescent="0.25">
      <c r="A3845" s="2">
        <v>40723</v>
      </c>
      <c r="B3845" s="21">
        <v>25.709999084472656</v>
      </c>
      <c r="C3845" s="21">
        <v>25.709999084472656</v>
      </c>
      <c r="D3845" s="21">
        <v>25.360000610351559</v>
      </c>
      <c r="E3845" s="21">
        <v>25.620000839233398</v>
      </c>
      <c r="F3845" s="16">
        <f>(StockData[[#This Row],[Close]]-E3846)/E3846</f>
        <v>-6.976682292633124E-3</v>
      </c>
      <c r="G3845" s="21">
        <v>66051000</v>
      </c>
      <c r="H3845" s="21">
        <f>IF(ISNUMBER(E3845),MAX($E$2:E3845),"")</f>
        <v>542.07000732421875</v>
      </c>
      <c r="I3845" s="21">
        <f>IF(AND(ISNUMBER(E3845),ISNUMBER(H3845)),E3845/H3845-1,"")</f>
        <v>-0.95273673050885144</v>
      </c>
      <c r="L3845"/>
      <c r="M3845"/>
      <c r="N3845" s="2">
        <v>40723</v>
      </c>
      <c r="O3845" s="21">
        <v>130.19999694824219</v>
      </c>
      <c r="P3845" s="21">
        <v>130.92999267578125</v>
      </c>
      <c r="Q3845" s="21">
        <v>129.6300048828125</v>
      </c>
      <c r="R3845" s="21">
        <v>130.72000122070313</v>
      </c>
      <c r="S3845">
        <v>244295500</v>
      </c>
      <c r="T3845" s="16">
        <f>(SP500_Data[[#This Row],[Close]]-R3846)/R3846</f>
        <v>8.5641586692725476E-3</v>
      </c>
      <c r="U3845" s="21"/>
    </row>
    <row r="3846" spans="1:21" x14ac:dyDescent="0.25">
      <c r="A3846" s="2">
        <v>40722</v>
      </c>
      <c r="B3846" s="21">
        <v>25.299999237060547</v>
      </c>
      <c r="C3846" s="21">
        <v>25.920000076293945</v>
      </c>
      <c r="D3846" s="21">
        <v>25.159999847412109</v>
      </c>
      <c r="E3846" s="21">
        <v>25.799999237060547</v>
      </c>
      <c r="F3846" s="16">
        <f>(StockData[[#This Row],[Close]]-E3847)/E3847</f>
        <v>2.3809462537933153E-2</v>
      </c>
      <c r="G3846" s="21">
        <v>81032100</v>
      </c>
      <c r="H3846" s="21">
        <f>IF(ISNUMBER(E3846),MAX($E$2:E3846),"")</f>
        <v>542.07000732421875</v>
      </c>
      <c r="I3846" s="21">
        <f>IF(AND(ISNUMBER(E3846),ISNUMBER(H3846)),E3846/H3846-1,"")</f>
        <v>-0.95240467303399567</v>
      </c>
      <c r="L3846"/>
      <c r="M3846"/>
      <c r="N3846" s="2">
        <v>40722</v>
      </c>
      <c r="O3846" s="21">
        <v>128.44999694824219</v>
      </c>
      <c r="P3846" s="21">
        <v>129.6300048828125</v>
      </c>
      <c r="Q3846" s="21">
        <v>128.27000427246094</v>
      </c>
      <c r="R3846" s="21">
        <v>129.61000061035156</v>
      </c>
      <c r="S3846">
        <v>165556300</v>
      </c>
      <c r="T3846" s="16">
        <f>(SP500_Data[[#This Row],[Close]]-R3847)/R3847</f>
        <v>1.3052979029839786E-2</v>
      </c>
      <c r="U3846" s="21"/>
    </row>
    <row r="3847" spans="1:21" x14ac:dyDescent="0.25">
      <c r="A3847" s="2">
        <v>40721</v>
      </c>
      <c r="B3847" s="21">
        <v>24.229999542236328</v>
      </c>
      <c r="C3847" s="21">
        <v>25.459999084472656</v>
      </c>
      <c r="D3847" s="21">
        <v>24.229999542236328</v>
      </c>
      <c r="E3847" s="21">
        <v>25.200000762939453</v>
      </c>
      <c r="F3847" s="16">
        <f>(StockData[[#This Row],[Close]]-E3848)/E3848</f>
        <v>3.7037100993249868E-2</v>
      </c>
      <c r="G3847" s="21">
        <v>92044200</v>
      </c>
      <c r="H3847" s="21">
        <f>IF(ISNUMBER(E3847),MAX($E$2:E3847),"")</f>
        <v>542.07000732421875</v>
      </c>
      <c r="I3847" s="21">
        <f>IF(AND(ISNUMBER(E3847),ISNUMBER(H3847)),E3847/H3847-1,"")</f>
        <v>-0.95351153832079294</v>
      </c>
      <c r="L3847"/>
      <c r="M3847"/>
      <c r="N3847" s="2">
        <v>40721</v>
      </c>
      <c r="O3847" s="21">
        <v>126.88999938964844</v>
      </c>
      <c r="P3847" s="21">
        <v>128.42999267578125</v>
      </c>
      <c r="Q3847" s="21">
        <v>126.63999938964844</v>
      </c>
      <c r="R3847" s="21">
        <v>127.94000244140624</v>
      </c>
      <c r="S3847">
        <v>168904700</v>
      </c>
      <c r="T3847" s="16">
        <f>(SP500_Data[[#This Row],[Close]]-R3848)/R3848</f>
        <v>8.9110078429765933E-3</v>
      </c>
      <c r="U3847" s="21"/>
    </row>
    <row r="3848" spans="1:21" x14ac:dyDescent="0.25">
      <c r="A3848" s="2">
        <v>40718</v>
      </c>
      <c r="B3848" s="21">
        <v>24.510000228881836</v>
      </c>
      <c r="C3848" s="21">
        <v>24.540000915527344</v>
      </c>
      <c r="D3848" s="21">
        <v>24.190000534057617</v>
      </c>
      <c r="E3848" s="21">
        <v>24.299999237060547</v>
      </c>
      <c r="F3848" s="16">
        <f>(StockData[[#This Row],[Close]]-E3849)/E3849</f>
        <v>-1.3398292121410837E-2</v>
      </c>
      <c r="G3848" s="21">
        <v>101387200</v>
      </c>
      <c r="H3848" s="21">
        <f>IF(ISNUMBER(E3848),MAX($E$2:E3848),"")</f>
        <v>542.07000732421875</v>
      </c>
      <c r="I3848" s="21">
        <f>IF(AND(ISNUMBER(E3848),ISNUMBER(H3848)),E3848/H3848-1,"")</f>
        <v>-0.95517184328826665</v>
      </c>
      <c r="L3848"/>
      <c r="M3848"/>
      <c r="N3848" s="2">
        <v>40718</v>
      </c>
      <c r="O3848" s="21">
        <v>128.27000427246094</v>
      </c>
      <c r="P3848" s="21">
        <v>128.3699951171875</v>
      </c>
      <c r="Q3848" s="21">
        <v>126.62000274658205</v>
      </c>
      <c r="R3848" s="21">
        <v>126.80999755859376</v>
      </c>
      <c r="S3848">
        <v>226129300</v>
      </c>
      <c r="T3848" s="16">
        <f>(SP500_Data[[#This Row],[Close]]-R3849)/R3849</f>
        <v>-1.161344861825889E-2</v>
      </c>
      <c r="U3848" s="21"/>
    </row>
    <row r="3849" spans="1:21" x14ac:dyDescent="0.25">
      <c r="A3849" s="2">
        <v>40717</v>
      </c>
      <c r="B3849" s="21">
        <v>24.440000534057617</v>
      </c>
      <c r="C3849" s="21">
        <v>24.649999618530273</v>
      </c>
      <c r="D3849" s="21">
        <v>24.200000762939453</v>
      </c>
      <c r="E3849" s="21">
        <v>24.629999160766602</v>
      </c>
      <c r="F3849" s="16">
        <f>(StockData[[#This Row],[Close]]-E3850)/E3850</f>
        <v>-8.1137760945995414E-4</v>
      </c>
      <c r="G3849" s="21">
        <v>59470400</v>
      </c>
      <c r="H3849" s="21">
        <f>IF(ISNUMBER(E3849),MAX($E$2:E3849),"")</f>
        <v>542.07000732421875</v>
      </c>
      <c r="I3849" s="21">
        <f>IF(AND(ISNUMBER(E3849),ISNUMBER(H3849)),E3849/H3849-1,"")</f>
        <v>-0.95456306597307261</v>
      </c>
      <c r="L3849"/>
      <c r="M3849"/>
      <c r="N3849" s="2">
        <v>40717</v>
      </c>
      <c r="O3849" s="21">
        <v>127.16000366210938</v>
      </c>
      <c r="P3849" s="21">
        <v>128.63999938964844</v>
      </c>
      <c r="Q3849" s="21">
        <v>126.19000244140624</v>
      </c>
      <c r="R3849" s="21">
        <v>128.30000305175781</v>
      </c>
      <c r="S3849">
        <v>334286500</v>
      </c>
      <c r="T3849" s="16">
        <f>(SP500_Data[[#This Row],[Close]]-R3850)/R3850</f>
        <v>-2.8755352642633272E-3</v>
      </c>
      <c r="U3849" s="21"/>
    </row>
    <row r="3850" spans="1:21" x14ac:dyDescent="0.25">
      <c r="A3850" s="2">
        <v>40716</v>
      </c>
      <c r="B3850" s="21">
        <v>24.600000381469727</v>
      </c>
      <c r="C3850" s="21">
        <v>24.809999465942383</v>
      </c>
      <c r="D3850" s="21">
        <v>24.590000152587891</v>
      </c>
      <c r="E3850" s="21">
        <v>24.649999618530273</v>
      </c>
      <c r="F3850" s="16">
        <f>(StockData[[#This Row],[Close]]-E3851)/E3851</f>
        <v>-4.4426740442130496E-3</v>
      </c>
      <c r="G3850" s="21">
        <v>44287300</v>
      </c>
      <c r="H3850" s="21">
        <f>IF(ISNUMBER(E3850),MAX($E$2:E3850),"")</f>
        <v>542.07000732421875</v>
      </c>
      <c r="I3850" s="21">
        <f>IF(AND(ISNUMBER(E3850),ISNUMBER(H3850)),E3850/H3850-1,"")</f>
        <v>-0.95452616952520897</v>
      </c>
      <c r="L3850"/>
      <c r="M3850"/>
      <c r="N3850" s="2">
        <v>40716</v>
      </c>
      <c r="O3850" s="21">
        <v>129.05000305175781</v>
      </c>
      <c r="P3850" s="21">
        <v>129.80999755859375</v>
      </c>
      <c r="Q3850" s="21">
        <v>128.58999633789063</v>
      </c>
      <c r="R3850" s="21">
        <v>128.66999816894531</v>
      </c>
      <c r="S3850">
        <v>176703000</v>
      </c>
      <c r="T3850" s="16">
        <f>(SP500_Data[[#This Row],[Close]]-R3851)/R3851</f>
        <v>-6.0254831802641204E-3</v>
      </c>
      <c r="U3850" s="21"/>
    </row>
    <row r="3851" spans="1:21" x14ac:dyDescent="0.25">
      <c r="A3851" s="2">
        <v>40715</v>
      </c>
      <c r="B3851" s="21">
        <v>24.520000457763672</v>
      </c>
      <c r="C3851" s="21">
        <v>24.860000610351559</v>
      </c>
      <c r="D3851" s="21">
        <v>24.399999618530273</v>
      </c>
      <c r="E3851" s="21">
        <v>24.760000228881836</v>
      </c>
      <c r="F3851" s="16">
        <f>(StockData[[#This Row],[Close]]-E3852)/E3852</f>
        <v>1.1851284171024715E-2</v>
      </c>
      <c r="G3851" s="21">
        <v>49708700</v>
      </c>
      <c r="H3851" s="21">
        <f>IF(ISNUMBER(E3851),MAX($E$2:E3851),"")</f>
        <v>542.07000732421875</v>
      </c>
      <c r="I3851" s="21">
        <f>IF(AND(ISNUMBER(E3851),ISNUMBER(H3851)),E3851/H3851-1,"")</f>
        <v>-0.95432324258059797</v>
      </c>
      <c r="L3851"/>
      <c r="M3851"/>
      <c r="N3851" s="2">
        <v>40715</v>
      </c>
      <c r="O3851" s="21">
        <v>128.36000061035156</v>
      </c>
      <c r="P3851" s="21">
        <v>129.69999694824219</v>
      </c>
      <c r="Q3851" s="21">
        <v>127.75</v>
      </c>
      <c r="R3851" s="21">
        <v>129.44999694824219</v>
      </c>
      <c r="S3851">
        <v>193157300</v>
      </c>
      <c r="T3851" s="16">
        <f>(SP500_Data[[#This Row],[Close]]-R3852)/R3852</f>
        <v>1.3703994062813285E-2</v>
      </c>
      <c r="U3851" s="21"/>
    </row>
    <row r="3852" spans="1:21" x14ac:dyDescent="0.25">
      <c r="A3852" s="2">
        <v>40714</v>
      </c>
      <c r="B3852" s="21">
        <v>24.170000076293945</v>
      </c>
      <c r="C3852" s="21">
        <v>24.659999847412109</v>
      </c>
      <c r="D3852" s="21">
        <v>24.159999847412109</v>
      </c>
      <c r="E3852" s="21">
        <v>24.469999313354492</v>
      </c>
      <c r="F3852" s="16">
        <f>(StockData[[#This Row],[Close]]-E3853)/E3853</f>
        <v>8.6561864176179885E-3</v>
      </c>
      <c r="G3852" s="21">
        <v>54338400</v>
      </c>
      <c r="H3852" s="21">
        <f>IF(ISNUMBER(E3852),MAX($E$2:E3852),"")</f>
        <v>542.07000732421875</v>
      </c>
      <c r="I3852" s="21">
        <f>IF(AND(ISNUMBER(E3852),ISNUMBER(H3852)),E3852/H3852-1,"")</f>
        <v>-0.95485823051870367</v>
      </c>
      <c r="L3852"/>
      <c r="M3852"/>
      <c r="N3852" s="2">
        <v>40714</v>
      </c>
      <c r="O3852" s="21">
        <v>126.62000274658205</v>
      </c>
      <c r="P3852" s="21">
        <v>127.97000122070313</v>
      </c>
      <c r="Q3852" s="21">
        <v>126.58000183105467</v>
      </c>
      <c r="R3852" s="21">
        <v>127.6999969482422</v>
      </c>
      <c r="S3852">
        <v>159479000</v>
      </c>
      <c r="T3852" s="16">
        <f>(SP500_Data[[#This Row],[Close]]-R3853)/R3853</f>
        <v>5.1160478620343522E-3</v>
      </c>
      <c r="U3852" s="21"/>
    </row>
    <row r="3853" spans="1:21" x14ac:dyDescent="0.25">
      <c r="A3853" s="2">
        <v>40711</v>
      </c>
      <c r="B3853" s="21">
        <v>24.219999313354492</v>
      </c>
      <c r="C3853" s="21">
        <v>24.299999237060547</v>
      </c>
      <c r="D3853" s="21">
        <v>23.979999542236328</v>
      </c>
      <c r="E3853" s="21">
        <v>24.260000228881836</v>
      </c>
      <c r="F3853" s="16">
        <f>(StockData[[#This Row],[Close]]-E3854)/E3854</f>
        <v>1.0833342870076498E-2</v>
      </c>
      <c r="G3853" s="21">
        <v>83320400</v>
      </c>
      <c r="H3853" s="21">
        <f>IF(ISNUMBER(E3853),MAX($E$2:E3853),"")</f>
        <v>542.07000732421875</v>
      </c>
      <c r="I3853" s="21">
        <f>IF(AND(ISNUMBER(E3853),ISNUMBER(H3853)),E3853/H3853-1,"")</f>
        <v>-0.95524563266535489</v>
      </c>
      <c r="L3853"/>
      <c r="M3853"/>
      <c r="N3853" s="2">
        <v>40711</v>
      </c>
      <c r="O3853" s="21">
        <v>127.93000030517578</v>
      </c>
      <c r="P3853" s="21">
        <v>127.94000244140624</v>
      </c>
      <c r="Q3853" s="21">
        <v>126.62000274658205</v>
      </c>
      <c r="R3853" s="21">
        <v>127.0500030517578</v>
      </c>
      <c r="S3853">
        <v>233284900</v>
      </c>
      <c r="T3853" s="16">
        <f>(SP500_Data[[#This Row],[Close]]-R3854)/R3854</f>
        <v>-1.9638648390161834E-3</v>
      </c>
      <c r="U3853" s="21"/>
    </row>
    <row r="3854" spans="1:21" x14ac:dyDescent="0.25">
      <c r="A3854" s="2">
        <v>40710</v>
      </c>
      <c r="B3854" s="21">
        <v>23.75</v>
      </c>
      <c r="C3854" s="21">
        <v>24.100000381469727</v>
      </c>
      <c r="D3854" s="21">
        <v>23.649999618530273</v>
      </c>
      <c r="E3854" s="21">
        <v>24</v>
      </c>
      <c r="F3854" s="16">
        <f>(StockData[[#This Row],[Close]]-E3855)/E3855</f>
        <v>1.0951989527739991E-2</v>
      </c>
      <c r="G3854" s="21">
        <v>57184100</v>
      </c>
      <c r="H3854" s="21">
        <f>IF(ISNUMBER(E3854),MAX($E$2:E3854),"")</f>
        <v>542.07000732421875</v>
      </c>
      <c r="I3854" s="21">
        <f>IF(AND(ISNUMBER(E3854),ISNUMBER(H3854)),E3854/H3854-1,"")</f>
        <v>-0.95572527593166523</v>
      </c>
      <c r="L3854"/>
      <c r="M3854"/>
      <c r="N3854" s="2">
        <v>40710</v>
      </c>
      <c r="O3854" s="21">
        <v>127.05999755859376</v>
      </c>
      <c r="P3854" s="21">
        <v>127.97000122070313</v>
      </c>
      <c r="Q3854" s="21">
        <v>126.31999969482422</v>
      </c>
      <c r="R3854" s="21">
        <v>127.3000030517578</v>
      </c>
      <c r="S3854">
        <v>308032800</v>
      </c>
      <c r="T3854" s="16">
        <f>(SP500_Data[[#This Row],[Close]]-R3855)/R3855</f>
        <v>2.2044277758739546E-3</v>
      </c>
      <c r="U3854" s="21"/>
    </row>
    <row r="3855" spans="1:21" x14ac:dyDescent="0.25">
      <c r="A3855" s="2">
        <v>40709</v>
      </c>
      <c r="B3855" s="21">
        <v>24</v>
      </c>
      <c r="C3855" s="21">
        <v>24.010000228881836</v>
      </c>
      <c r="D3855" s="21">
        <v>23.670000076293945</v>
      </c>
      <c r="E3855" s="21">
        <v>23.739999771118164</v>
      </c>
      <c r="F3855" s="16">
        <f>(StockData[[#This Row],[Close]]-E3856)/E3856</f>
        <v>-1.9818313618682252E-2</v>
      </c>
      <c r="G3855" s="21">
        <v>49410200</v>
      </c>
      <c r="H3855" s="21">
        <f>IF(ISNUMBER(E3855),MAX($E$2:E3855),"")</f>
        <v>542.07000732421875</v>
      </c>
      <c r="I3855" s="21">
        <f>IF(AND(ISNUMBER(E3855),ISNUMBER(H3855)),E3855/H3855-1,"")</f>
        <v>-0.95620491919797557</v>
      </c>
      <c r="L3855"/>
      <c r="M3855"/>
      <c r="N3855" s="2">
        <v>40709</v>
      </c>
      <c r="O3855" s="21">
        <v>128.24000549316406</v>
      </c>
      <c r="P3855" s="21">
        <v>129.30000305175781</v>
      </c>
      <c r="Q3855" s="21">
        <v>126.68000030517578</v>
      </c>
      <c r="R3855" s="21">
        <v>127.01999664306641</v>
      </c>
      <c r="S3855">
        <v>300958000</v>
      </c>
      <c r="T3855" s="16">
        <f>(SP500_Data[[#This Row],[Close]]-R3856)/R3856</f>
        <v>-1.7785420282153071E-2</v>
      </c>
      <c r="U3855" s="21"/>
    </row>
    <row r="3856" spans="1:21" x14ac:dyDescent="0.25">
      <c r="A3856" s="2">
        <v>40708</v>
      </c>
      <c r="B3856" s="21">
        <v>24.299999237060547</v>
      </c>
      <c r="C3856" s="21">
        <v>24.450000762939453</v>
      </c>
      <c r="D3856" s="21">
        <v>24.190000534057617</v>
      </c>
      <c r="E3856" s="21">
        <v>24.219999313354492</v>
      </c>
      <c r="F3856" s="16">
        <f>(StockData[[#This Row],[Close]]-E3857)/E3857</f>
        <v>7.4874538673951616E-3</v>
      </c>
      <c r="G3856" s="21">
        <v>42894500</v>
      </c>
      <c r="H3856" s="21">
        <f>IF(ISNUMBER(E3856),MAX($E$2:E3856),"")</f>
        <v>542.07000732421875</v>
      </c>
      <c r="I3856" s="21">
        <f>IF(AND(ISNUMBER(E3856),ISNUMBER(H3856)),E3856/H3856-1,"")</f>
        <v>-0.95531942556108218</v>
      </c>
      <c r="L3856"/>
      <c r="M3856"/>
      <c r="N3856" s="2">
        <v>40708</v>
      </c>
      <c r="O3856" s="21">
        <v>128.8699951171875</v>
      </c>
      <c r="P3856" s="21">
        <v>129.77000427246094</v>
      </c>
      <c r="Q3856" s="21">
        <v>128.82000732421875</v>
      </c>
      <c r="R3856" s="21">
        <v>129.32000732421875</v>
      </c>
      <c r="S3856">
        <v>160570400</v>
      </c>
      <c r="T3856" s="16">
        <f>(SP500_Data[[#This Row],[Close]]-R3857)/R3857</f>
        <v>1.268606432804498E-2</v>
      </c>
      <c r="U3856" s="21"/>
    </row>
    <row r="3857" spans="1:21" x14ac:dyDescent="0.25">
      <c r="A3857" s="2">
        <v>40707</v>
      </c>
      <c r="B3857" s="21">
        <v>23.790000915527344</v>
      </c>
      <c r="C3857" s="21">
        <v>24.190000534057617</v>
      </c>
      <c r="D3857" s="21">
        <v>23.700000762939453</v>
      </c>
      <c r="E3857" s="21">
        <v>24.040000915527344</v>
      </c>
      <c r="F3857" s="16">
        <f>(StockData[[#This Row],[Close]]-E3858)/E3858</f>
        <v>1.3918255748512492E-2</v>
      </c>
      <c r="G3857" s="21">
        <v>47572500</v>
      </c>
      <c r="H3857" s="21">
        <f>IF(ISNUMBER(E3857),MAX($E$2:E3857),"")</f>
        <v>542.07000732421875</v>
      </c>
      <c r="I3857" s="21">
        <f>IF(AND(ISNUMBER(E3857),ISNUMBER(H3857)),E3857/H3857-1,"")</f>
        <v>-0.95565148303593794</v>
      </c>
      <c r="L3857"/>
      <c r="M3857"/>
      <c r="N3857" s="2">
        <v>40707</v>
      </c>
      <c r="O3857" s="21">
        <v>127.88999938964844</v>
      </c>
      <c r="P3857" s="21">
        <v>128.24000549316406</v>
      </c>
      <c r="Q3857" s="21">
        <v>127.0500030517578</v>
      </c>
      <c r="R3857" s="21">
        <v>127.6999969482422</v>
      </c>
      <c r="S3857">
        <v>207599800</v>
      </c>
      <c r="T3857" s="16">
        <f>(SP500_Data[[#This Row],[Close]]-R3858)/R3858</f>
        <v>7.8368711063416603E-4</v>
      </c>
      <c r="U3857" s="21"/>
    </row>
    <row r="3858" spans="1:21" x14ac:dyDescent="0.25">
      <c r="A3858" s="2">
        <v>40704</v>
      </c>
      <c r="B3858" s="21">
        <v>24.020000457763672</v>
      </c>
      <c r="C3858" s="21">
        <v>24.020000457763672</v>
      </c>
      <c r="D3858" s="21">
        <v>23.690000534057617</v>
      </c>
      <c r="E3858" s="21">
        <v>23.709999084472656</v>
      </c>
      <c r="F3858" s="16">
        <f>(StockData[[#This Row],[Close]]-E3859)/E3859</f>
        <v>-1.0434057159960961E-2</v>
      </c>
      <c r="G3858" s="21">
        <v>49327200</v>
      </c>
      <c r="H3858" s="21">
        <f>IF(ISNUMBER(E3858),MAX($E$2:E3858),"")</f>
        <v>542.07000732421875</v>
      </c>
      <c r="I3858" s="21">
        <f>IF(AND(ISNUMBER(E3858),ISNUMBER(H3858)),E3858/H3858-1,"")</f>
        <v>-0.95626026386977092</v>
      </c>
      <c r="L3858"/>
      <c r="M3858"/>
      <c r="N3858" s="2">
        <v>40704</v>
      </c>
      <c r="O3858" s="21">
        <v>128.85000610351563</v>
      </c>
      <c r="P3858" s="21">
        <v>128.92999267578125</v>
      </c>
      <c r="Q3858" s="21">
        <v>127.26000213623048</v>
      </c>
      <c r="R3858" s="21">
        <v>127.59999847412109</v>
      </c>
      <c r="S3858">
        <v>238629400</v>
      </c>
      <c r="T3858" s="16">
        <f>(SP500_Data[[#This Row],[Close]]-R3859)/R3859</f>
        <v>-1.3910320767118558E-2</v>
      </c>
      <c r="U3858" s="21"/>
    </row>
    <row r="3859" spans="1:21" x14ac:dyDescent="0.25">
      <c r="A3859" s="2">
        <v>40703</v>
      </c>
      <c r="B3859" s="21">
        <v>24.010000228881836</v>
      </c>
      <c r="C3859" s="21">
        <v>24.040000915527344</v>
      </c>
      <c r="D3859" s="21">
        <v>23.819999694824219</v>
      </c>
      <c r="E3859" s="21">
        <v>23.959999084472656</v>
      </c>
      <c r="F3859" s="16">
        <f>(StockData[[#This Row],[Close]]-E3860)/E3860</f>
        <v>8.3536131866783568E-4</v>
      </c>
      <c r="G3859" s="21">
        <v>42878700</v>
      </c>
      <c r="H3859" s="21">
        <f>IF(ISNUMBER(E3859),MAX($E$2:E3859),"")</f>
        <v>542.07000732421875</v>
      </c>
      <c r="I3859" s="21">
        <f>IF(AND(ISNUMBER(E3859),ISNUMBER(H3859)),E3859/H3859-1,"")</f>
        <v>-0.95579906882739252</v>
      </c>
      <c r="L3859"/>
      <c r="M3859"/>
      <c r="N3859" s="2">
        <v>40703</v>
      </c>
      <c r="O3859" s="21">
        <v>128.77000427246094</v>
      </c>
      <c r="P3859" s="21">
        <v>129.92999267578125</v>
      </c>
      <c r="Q3859" s="21">
        <v>128.46000671386719</v>
      </c>
      <c r="R3859" s="21">
        <v>129.39999389648438</v>
      </c>
      <c r="S3859">
        <v>160964400</v>
      </c>
      <c r="T3859" s="16">
        <f>(SP500_Data[[#This Row],[Close]]-R3860)/R3860</f>
        <v>7.6311769312580966E-3</v>
      </c>
      <c r="U3859" s="21"/>
    </row>
    <row r="3860" spans="1:21" x14ac:dyDescent="0.25">
      <c r="A3860" s="2">
        <v>40702</v>
      </c>
      <c r="B3860" s="21">
        <v>23.899999618530273</v>
      </c>
      <c r="C3860" s="21">
        <v>24.020000457763672</v>
      </c>
      <c r="D3860" s="21">
        <v>23.860000610351559</v>
      </c>
      <c r="E3860" s="21">
        <v>23.940000534057617</v>
      </c>
      <c r="F3860" s="16">
        <f>(StockData[[#This Row],[Close]]-E3861)/E3861</f>
        <v>-4.9874868889597255E-3</v>
      </c>
      <c r="G3860" s="21">
        <v>42205000</v>
      </c>
      <c r="H3860" s="21">
        <f>IF(ISNUMBER(E3860),MAX($E$2:E3860),"")</f>
        <v>542.07000732421875</v>
      </c>
      <c r="I3860" s="21">
        <f>IF(AND(ISNUMBER(E3860),ISNUMBER(H3860)),E3860/H3860-1,"")</f>
        <v>-0.95583596175661711</v>
      </c>
      <c r="L3860"/>
      <c r="M3860"/>
      <c r="N3860" s="2">
        <v>40702</v>
      </c>
      <c r="O3860" s="21">
        <v>128.75999450683594</v>
      </c>
      <c r="P3860" s="21">
        <v>129.19000244140625</v>
      </c>
      <c r="Q3860" s="21">
        <v>128.17999267578125</v>
      </c>
      <c r="R3860" s="21">
        <v>128.41999816894531</v>
      </c>
      <c r="S3860">
        <v>198696400</v>
      </c>
      <c r="T3860" s="16">
        <f>(SP500_Data[[#This Row],[Close]]-R3861)/R3861</f>
        <v>-4.1874109553982162E-3</v>
      </c>
      <c r="U3860" s="21"/>
    </row>
    <row r="3861" spans="1:21" x14ac:dyDescent="0.25">
      <c r="A3861" s="2">
        <v>40701</v>
      </c>
      <c r="B3861" s="21">
        <v>24.090000152587891</v>
      </c>
      <c r="C3861" s="21">
        <v>24.170000076293945</v>
      </c>
      <c r="D3861" s="21">
        <v>23.899999618530273</v>
      </c>
      <c r="E3861" s="21">
        <v>24.059999465942383</v>
      </c>
      <c r="F3861" s="16">
        <f>(StockData[[#This Row],[Close]]-E3862)/E3862</f>
        <v>2.0824338435616657E-3</v>
      </c>
      <c r="G3861" s="21">
        <v>41112600</v>
      </c>
      <c r="H3861" s="21">
        <f>IF(ISNUMBER(E3861),MAX($E$2:E3861),"")</f>
        <v>542.07000732421875</v>
      </c>
      <c r="I3861" s="21">
        <f>IF(AND(ISNUMBER(E3861),ISNUMBER(H3861)),E3861/H3861-1,"")</f>
        <v>-0.95561459010671324</v>
      </c>
      <c r="L3861"/>
      <c r="M3861"/>
      <c r="N3861" s="2">
        <v>40701</v>
      </c>
      <c r="O3861" s="21">
        <v>129.69999694824219</v>
      </c>
      <c r="P3861" s="21">
        <v>130.07000732421875</v>
      </c>
      <c r="Q3861" s="21">
        <v>128.85000610351563</v>
      </c>
      <c r="R3861" s="21">
        <v>128.96000671386719</v>
      </c>
      <c r="S3861">
        <v>161660500</v>
      </c>
      <c r="T3861" s="16">
        <f>(SP500_Data[[#This Row],[Close]]-R3862)/R3862</f>
        <v>-6.198587757848303E-4</v>
      </c>
      <c r="U3861" s="21"/>
    </row>
    <row r="3862" spans="1:21" x14ac:dyDescent="0.25">
      <c r="A3862" s="2">
        <v>40700</v>
      </c>
      <c r="B3862" s="21">
        <v>23.889999389648441</v>
      </c>
      <c r="C3862" s="21">
        <v>24.25</v>
      </c>
      <c r="D3862" s="21">
        <v>23.770000457763672</v>
      </c>
      <c r="E3862" s="21">
        <v>24.010000228881836</v>
      </c>
      <c r="F3862" s="16">
        <f>(StockData[[#This Row],[Close]]-E3863)/E3863</f>
        <v>4.1823664620621098E-3</v>
      </c>
      <c r="G3862" s="21">
        <v>54778700</v>
      </c>
      <c r="H3862" s="21">
        <f>IF(ISNUMBER(E3862),MAX($E$2:E3862),"")</f>
        <v>542.07000732421875</v>
      </c>
      <c r="I3862" s="21">
        <f>IF(AND(ISNUMBER(E3862),ISNUMBER(H3862)),E3862/H3862-1,"")</f>
        <v>-0.95570682770773341</v>
      </c>
      <c r="L3862"/>
      <c r="M3862"/>
      <c r="N3862" s="2">
        <v>40700</v>
      </c>
      <c r="O3862" s="21">
        <v>130.08999633789063</v>
      </c>
      <c r="P3862" s="21">
        <v>130.36000061035156</v>
      </c>
      <c r="Q3862" s="21">
        <v>128.8699951171875</v>
      </c>
      <c r="R3862" s="21">
        <v>129.03999328613281</v>
      </c>
      <c r="S3862">
        <v>179951200</v>
      </c>
      <c r="T3862" s="16">
        <f>(SP500_Data[[#This Row],[Close]]-R3863)/R3863</f>
        <v>-1.0581236790272376E-2</v>
      </c>
      <c r="U3862" s="21"/>
    </row>
    <row r="3863" spans="1:21" x14ac:dyDescent="0.25">
      <c r="A3863" s="2">
        <v>40697</v>
      </c>
      <c r="B3863" s="21">
        <v>24.049999237060547</v>
      </c>
      <c r="C3863" s="21">
        <v>24.139999389648441</v>
      </c>
      <c r="D3863" s="21">
        <v>23.840000152587891</v>
      </c>
      <c r="E3863" s="21">
        <v>23.909999847412109</v>
      </c>
      <c r="F3863" s="16">
        <f>(StockData[[#This Row],[Close]]-E3864)/E3864</f>
        <v>-1.2799317701526706E-2</v>
      </c>
      <c r="G3863" s="21">
        <v>60697700</v>
      </c>
      <c r="H3863" s="21">
        <f>IF(ISNUMBER(E3863),MAX($E$2:E3863),"")</f>
        <v>542.07000732421875</v>
      </c>
      <c r="I3863" s="21">
        <f>IF(AND(ISNUMBER(E3863),ISNUMBER(H3863)),E3863/H3863-1,"")</f>
        <v>-0.95589130642841258</v>
      </c>
      <c r="L3863"/>
      <c r="M3863"/>
      <c r="N3863" s="2">
        <v>40697</v>
      </c>
      <c r="O3863" s="21">
        <v>130.14999389648438</v>
      </c>
      <c r="P3863" s="21">
        <v>131.41999816894531</v>
      </c>
      <c r="Q3863" s="21">
        <v>130.08000183105469</v>
      </c>
      <c r="R3863" s="21">
        <v>130.41999816894531</v>
      </c>
      <c r="S3863">
        <v>234690200</v>
      </c>
      <c r="T3863" s="16">
        <f>(SP500_Data[[#This Row],[Close]]-R3864)/R3864</f>
        <v>-9.9445654071321429E-3</v>
      </c>
      <c r="U3863" s="21"/>
    </row>
    <row r="3864" spans="1:21" x14ac:dyDescent="0.25">
      <c r="A3864" s="2">
        <v>40696</v>
      </c>
      <c r="B3864" s="21">
        <v>24.489999771118164</v>
      </c>
      <c r="C3864" s="21">
        <v>24.649999618530273</v>
      </c>
      <c r="D3864" s="21">
        <v>24.180000305175781</v>
      </c>
      <c r="E3864" s="21">
        <v>24.219999313354492</v>
      </c>
      <c r="F3864" s="16">
        <f>(StockData[[#This Row],[Close]]-E3865)/E3865</f>
        <v>-8.5960290297989843E-3</v>
      </c>
      <c r="G3864" s="21">
        <v>51487800</v>
      </c>
      <c r="H3864" s="21">
        <f>IF(ISNUMBER(E3864),MAX($E$2:E3864),"")</f>
        <v>542.07000732421875</v>
      </c>
      <c r="I3864" s="21">
        <f>IF(AND(ISNUMBER(E3864),ISNUMBER(H3864)),E3864/H3864-1,"")</f>
        <v>-0.95531942556108218</v>
      </c>
      <c r="L3864"/>
      <c r="M3864"/>
      <c r="N3864" s="2">
        <v>40696</v>
      </c>
      <c r="O3864" s="21">
        <v>131.96000671386719</v>
      </c>
      <c r="P3864" s="21">
        <v>132.24000549316406</v>
      </c>
      <c r="Q3864" s="21">
        <v>130.96000671386719</v>
      </c>
      <c r="R3864" s="21">
        <v>131.72999572753906</v>
      </c>
      <c r="S3864">
        <v>200466800</v>
      </c>
      <c r="T3864" s="16">
        <f>(SP500_Data[[#This Row],[Close]]-R3865)/R3865</f>
        <v>-1.0616470374782811E-3</v>
      </c>
      <c r="U3864" s="21"/>
    </row>
    <row r="3865" spans="1:21" x14ac:dyDescent="0.25">
      <c r="A3865" s="2">
        <v>40695</v>
      </c>
      <c r="B3865" s="21">
        <v>24.989999771118164</v>
      </c>
      <c r="C3865" s="21">
        <v>25.100000381469727</v>
      </c>
      <c r="D3865" s="21">
        <v>24.370000839233398</v>
      </c>
      <c r="E3865" s="21">
        <v>24.430000305175781</v>
      </c>
      <c r="F3865" s="16">
        <f>(StockData[[#This Row],[Close]]-E3866)/E3866</f>
        <v>-2.3190720447745703E-2</v>
      </c>
      <c r="G3865" s="21">
        <v>74033500</v>
      </c>
      <c r="H3865" s="21">
        <f>IF(ISNUMBER(E3865),MAX($E$2:E3865),"")</f>
        <v>542.07000732421875</v>
      </c>
      <c r="I3865" s="21">
        <f>IF(AND(ISNUMBER(E3865),ISNUMBER(H3865)),E3865/H3865-1,"")</f>
        <v>-0.95493201989579202</v>
      </c>
      <c r="L3865"/>
      <c r="M3865"/>
      <c r="N3865" s="2">
        <v>40695</v>
      </c>
      <c r="O3865" s="21">
        <v>134.50999450683594</v>
      </c>
      <c r="P3865" s="21">
        <v>134.91999816894531</v>
      </c>
      <c r="Q3865" s="21">
        <v>131.75999450683594</v>
      </c>
      <c r="R3865" s="21">
        <v>131.8699951171875</v>
      </c>
      <c r="S3865">
        <v>233094300</v>
      </c>
      <c r="T3865" s="16">
        <f>(SP500_Data[[#This Row],[Close]]-R3866)/R3866</f>
        <v>-2.2461074250469924E-2</v>
      </c>
      <c r="U3865" s="21"/>
    </row>
    <row r="3866" spans="1:21" x14ac:dyDescent="0.25">
      <c r="A3866" s="2">
        <v>40694</v>
      </c>
      <c r="B3866" s="21">
        <v>24.959999084472656</v>
      </c>
      <c r="C3866" s="21">
        <v>25.059999465942383</v>
      </c>
      <c r="D3866" s="21">
        <v>24.700000762939453</v>
      </c>
      <c r="E3866" s="21">
        <v>25.010000228881836</v>
      </c>
      <c r="F3866" s="16">
        <f>(StockData[[#This Row],[Close]]-E3867)/E3867</f>
        <v>1.0096930439781746E-2</v>
      </c>
      <c r="G3866" s="21">
        <v>60196300</v>
      </c>
      <c r="H3866" s="21">
        <f>IF(ISNUMBER(E3866),MAX($E$2:E3866),"")</f>
        <v>542.07000732421875</v>
      </c>
      <c r="I3866" s="21">
        <f>IF(AND(ISNUMBER(E3866),ISNUMBER(H3866)),E3866/H3866-1,"")</f>
        <v>-0.95386204753821946</v>
      </c>
      <c r="L3866"/>
      <c r="M3866"/>
      <c r="N3866" s="2">
        <v>40694</v>
      </c>
      <c r="O3866" s="21">
        <v>134.77000427246094</v>
      </c>
      <c r="P3866" s="21">
        <v>134.91999816894531</v>
      </c>
      <c r="Q3866" s="21">
        <v>133.83999633789063</v>
      </c>
      <c r="R3866" s="21">
        <v>134.89999389648438</v>
      </c>
      <c r="S3866">
        <v>164731200</v>
      </c>
      <c r="T3866" s="16">
        <f>(SP500_Data[[#This Row],[Close]]-R3867)/R3867</f>
        <v>1.0411201009953358E-2</v>
      </c>
      <c r="U3866" s="21"/>
    </row>
    <row r="3867" spans="1:21" x14ac:dyDescent="0.25">
      <c r="A3867" s="2">
        <v>40690</v>
      </c>
      <c r="B3867" s="21">
        <v>24.680000305175781</v>
      </c>
      <c r="C3867" s="21">
        <v>24.899999618530273</v>
      </c>
      <c r="D3867" s="21">
        <v>24.649999618530273</v>
      </c>
      <c r="E3867" s="21">
        <v>24.760000228881836</v>
      </c>
      <c r="F3867" s="16">
        <f>(StockData[[#This Row],[Close]]-E3868)/E3868</f>
        <v>3.6481618285187662E-3</v>
      </c>
      <c r="G3867" s="21">
        <v>50251000</v>
      </c>
      <c r="H3867" s="21">
        <f>IF(ISNUMBER(E3867),MAX($E$2:E3867),"")</f>
        <v>542.07000732421875</v>
      </c>
      <c r="I3867" s="21">
        <f>IF(AND(ISNUMBER(E3867),ISNUMBER(H3867)),E3867/H3867-1,"")</f>
        <v>-0.95432324258059797</v>
      </c>
      <c r="L3867"/>
      <c r="M3867"/>
      <c r="N3867" s="2">
        <v>40690</v>
      </c>
      <c r="O3867" s="21">
        <v>133.3699951171875</v>
      </c>
      <c r="P3867" s="21">
        <v>133.8699951171875</v>
      </c>
      <c r="Q3867" s="21">
        <v>132.96000671386719</v>
      </c>
      <c r="R3867" s="21">
        <v>133.50999450683594</v>
      </c>
      <c r="S3867">
        <v>120921900</v>
      </c>
      <c r="T3867" s="16">
        <f>(SP500_Data[[#This Row],[Close]]-R3868)/R3868</f>
        <v>3.8345451641799812E-3</v>
      </c>
      <c r="U3867" s="21"/>
    </row>
    <row r="3868" spans="1:21" x14ac:dyDescent="0.25">
      <c r="A3868" s="2">
        <v>40689</v>
      </c>
      <c r="B3868" s="21">
        <v>24.350000381469727</v>
      </c>
      <c r="C3868" s="21">
        <v>25.030000686645508</v>
      </c>
      <c r="D3868" s="21">
        <v>24.319999694824219</v>
      </c>
      <c r="E3868" s="21">
        <v>24.670000076293945</v>
      </c>
      <c r="F3868" s="16">
        <f>(StockData[[#This Row],[Close]]-E3869)/E3869</f>
        <v>1.9842890931752007E-2</v>
      </c>
      <c r="G3868" s="21">
        <v>78016600</v>
      </c>
      <c r="H3868" s="21">
        <f>IF(ISNUMBER(E3868),MAX($E$2:E3868),"")</f>
        <v>542.07000732421875</v>
      </c>
      <c r="I3868" s="21">
        <f>IF(AND(ISNUMBER(E3868),ISNUMBER(H3868)),E3868/H3868-1,"")</f>
        <v>-0.95448927307734532</v>
      </c>
      <c r="L3868"/>
      <c r="M3868"/>
      <c r="N3868" s="2">
        <v>40689</v>
      </c>
      <c r="O3868" s="21">
        <v>132.02999877929688</v>
      </c>
      <c r="P3868" s="21">
        <v>133.24000549316406</v>
      </c>
      <c r="Q3868" s="21">
        <v>131.77999877929688</v>
      </c>
      <c r="R3868" s="21">
        <v>133</v>
      </c>
      <c r="S3868">
        <v>164850000</v>
      </c>
      <c r="T3868" s="16">
        <f>(SP500_Data[[#This Row],[Close]]-R3869)/R3869</f>
        <v>4.6076033927322339E-3</v>
      </c>
      <c r="U3868" s="21"/>
    </row>
    <row r="3869" spans="1:21" x14ac:dyDescent="0.25">
      <c r="A3869" s="2">
        <v>40688</v>
      </c>
      <c r="B3869" s="21">
        <v>24.170000076293945</v>
      </c>
      <c r="C3869" s="21">
        <v>24.309999465942383</v>
      </c>
      <c r="D3869" s="21">
        <v>24.159999847412109</v>
      </c>
      <c r="E3869" s="21">
        <v>24.190000534057617</v>
      </c>
      <c r="F3869" s="16">
        <f>(StockData[[#This Row],[Close]]-E3870)/E3870</f>
        <v>1.6563526359913928E-3</v>
      </c>
      <c r="G3869" s="21">
        <v>34904200</v>
      </c>
      <c r="H3869" s="21">
        <f>IF(ISNUMBER(E3869),MAX($E$2:E3869),"")</f>
        <v>542.07000732421875</v>
      </c>
      <c r="I3869" s="21">
        <f>IF(AND(ISNUMBER(E3869),ISNUMBER(H3869)),E3869/H3869-1,"")</f>
        <v>-0.95537476671423871</v>
      </c>
      <c r="L3869"/>
      <c r="M3869"/>
      <c r="N3869" s="2">
        <v>40688</v>
      </c>
      <c r="O3869" s="21">
        <v>131.41999816894531</v>
      </c>
      <c r="P3869" s="21">
        <v>132.94000244140625</v>
      </c>
      <c r="Q3869" s="21">
        <v>131.3800048828125</v>
      </c>
      <c r="R3869" s="21">
        <v>132.38999938964844</v>
      </c>
      <c r="S3869">
        <v>151050100</v>
      </c>
      <c r="T3869" s="16">
        <f>(SP500_Data[[#This Row],[Close]]-R3870)/R3870</f>
        <v>3.3346150176785708E-3</v>
      </c>
      <c r="U3869" s="21"/>
    </row>
    <row r="3870" spans="1:21" x14ac:dyDescent="0.25">
      <c r="A3870" s="2">
        <v>40687</v>
      </c>
      <c r="B3870" s="21">
        <v>24.200000762939453</v>
      </c>
      <c r="C3870" s="21">
        <v>24.290000915527344</v>
      </c>
      <c r="D3870" s="21">
        <v>24.040000915527344</v>
      </c>
      <c r="E3870" s="21">
        <v>24.149999618530273</v>
      </c>
      <c r="F3870" s="16">
        <f>(StockData[[#This Row],[Close]]-E3871)/E3871</f>
        <v>-8.2749100953824245E-4</v>
      </c>
      <c r="G3870" s="21">
        <v>47691800</v>
      </c>
      <c r="H3870" s="21">
        <f>IF(ISNUMBER(E3870),MAX($E$2:E3870),"")</f>
        <v>542.07000732421875</v>
      </c>
      <c r="I3870" s="21">
        <f>IF(AND(ISNUMBER(E3870),ISNUMBER(H3870)),E3870/H3870-1,"")</f>
        <v>-0.95544855960996589</v>
      </c>
      <c r="L3870"/>
      <c r="M3870"/>
      <c r="N3870" s="2">
        <v>40687</v>
      </c>
      <c r="O3870" s="21">
        <v>132.44000244140625</v>
      </c>
      <c r="P3870" s="21">
        <v>132.72999572753906</v>
      </c>
      <c r="Q3870" s="21">
        <v>131.69999694824219</v>
      </c>
      <c r="R3870" s="21">
        <v>131.94999694824219</v>
      </c>
      <c r="S3870">
        <v>147199600</v>
      </c>
      <c r="T3870" s="16">
        <f>(SP500_Data[[#This Row],[Close]]-R3871)/R3871</f>
        <v>-8.3295935472629617E-4</v>
      </c>
      <c r="U3870" s="21"/>
    </row>
    <row r="3871" spans="1:21" x14ac:dyDescent="0.25">
      <c r="A3871" s="2">
        <v>40686</v>
      </c>
      <c r="B3871" s="21">
        <v>24.209999084472656</v>
      </c>
      <c r="C3871" s="21">
        <v>24.25</v>
      </c>
      <c r="D3871" s="21">
        <v>24.030000686645508</v>
      </c>
      <c r="E3871" s="21">
        <v>24.170000076293945</v>
      </c>
      <c r="F3871" s="16">
        <f>(StockData[[#This Row],[Close]]-E3872)/E3872</f>
        <v>-1.3066545439563645E-2</v>
      </c>
      <c r="G3871" s="21">
        <v>52692500</v>
      </c>
      <c r="H3871" s="21">
        <f>IF(ISNUMBER(E3871),MAX($E$2:E3871),"")</f>
        <v>542.07000732421875</v>
      </c>
      <c r="I3871" s="21">
        <f>IF(AND(ISNUMBER(E3871),ISNUMBER(H3871)),E3871/H3871-1,"")</f>
        <v>-0.95541166316210224</v>
      </c>
      <c r="L3871"/>
      <c r="M3871"/>
      <c r="N3871" s="2">
        <v>40686</v>
      </c>
      <c r="O3871" s="21">
        <v>131.97999572753906</v>
      </c>
      <c r="P3871" s="21">
        <v>132.72000122070313</v>
      </c>
      <c r="Q3871" s="21">
        <v>131.58999633789063</v>
      </c>
      <c r="R3871" s="21">
        <v>132.05999755859375</v>
      </c>
      <c r="S3871">
        <v>168700000</v>
      </c>
      <c r="T3871" s="16">
        <f>(SP500_Data[[#This Row],[Close]]-R3872)/R3872</f>
        <v>-1.1600950862039923E-2</v>
      </c>
      <c r="U3871" s="21"/>
    </row>
    <row r="3872" spans="1:21" x14ac:dyDescent="0.25">
      <c r="A3872" s="2">
        <v>40683</v>
      </c>
      <c r="B3872" s="21">
        <v>24.719999313354492</v>
      </c>
      <c r="C3872" s="21">
        <v>24.870000839233398</v>
      </c>
      <c r="D3872" s="21">
        <v>24.440000534057617</v>
      </c>
      <c r="E3872" s="21">
        <v>24.489999771118164</v>
      </c>
      <c r="F3872" s="16">
        <f>(StockData[[#This Row],[Close]]-E3873)/E3873</f>
        <v>-9.3041888602349351E-3</v>
      </c>
      <c r="G3872" s="21">
        <v>45451500</v>
      </c>
      <c r="H3872" s="21">
        <f>IF(ISNUMBER(E3872),MAX($E$2:E3872),"")</f>
        <v>542.07000732421875</v>
      </c>
      <c r="I3872" s="21">
        <f>IF(AND(ISNUMBER(E3872),ISNUMBER(H3872)),E3872/H3872-1,"")</f>
        <v>-0.95482133407084002</v>
      </c>
      <c r="L3872"/>
      <c r="M3872"/>
      <c r="N3872" s="2">
        <v>40683</v>
      </c>
      <c r="O3872" s="21">
        <v>134.33000183105469</v>
      </c>
      <c r="P3872" s="21">
        <v>134.67999267578125</v>
      </c>
      <c r="Q3872" s="21">
        <v>133.36000061035156</v>
      </c>
      <c r="R3872" s="21">
        <v>133.61000061035156</v>
      </c>
      <c r="S3872">
        <v>182594900</v>
      </c>
      <c r="T3872" s="16">
        <f>(SP500_Data[[#This Row],[Close]]-R3873)/R3873</f>
        <v>-7.9446994625661134E-3</v>
      </c>
      <c r="U3872" s="21"/>
    </row>
    <row r="3873" spans="1:21" x14ac:dyDescent="0.25">
      <c r="A3873" s="2">
        <v>40682</v>
      </c>
      <c r="B3873" s="21">
        <v>24.850000381469727</v>
      </c>
      <c r="C3873" s="21">
        <v>24.879999160766602</v>
      </c>
      <c r="D3873" s="21">
        <v>24.5</v>
      </c>
      <c r="E3873" s="21">
        <v>24.719999313354492</v>
      </c>
      <c r="F3873" s="16">
        <f>(StockData[[#This Row],[Close]]-E3874)/E3874</f>
        <v>1.2150173611982877E-3</v>
      </c>
      <c r="G3873" s="21">
        <v>37783600</v>
      </c>
      <c r="H3873" s="21">
        <f>IF(ISNUMBER(E3873),MAX($E$2:E3873),"")</f>
        <v>542.07000732421875</v>
      </c>
      <c r="I3873" s="21">
        <f>IF(AND(ISNUMBER(E3873),ISNUMBER(H3873)),E3873/H3873-1,"")</f>
        <v>-0.95439703547632515</v>
      </c>
      <c r="L3873"/>
      <c r="M3873"/>
      <c r="N3873" s="2">
        <v>40682</v>
      </c>
      <c r="O3873" s="21">
        <v>134.80000305175781</v>
      </c>
      <c r="P3873" s="21">
        <v>135.02999877929688</v>
      </c>
      <c r="Q3873" s="21">
        <v>133.94000244140625</v>
      </c>
      <c r="R3873" s="21">
        <v>134.67999267578125</v>
      </c>
      <c r="S3873">
        <v>119489500</v>
      </c>
      <c r="T3873" s="16">
        <f>(SP500_Data[[#This Row],[Close]]-R3874)/R3874</f>
        <v>2.3816021433170059E-3</v>
      </c>
      <c r="U3873" s="21"/>
    </row>
    <row r="3874" spans="1:21" x14ac:dyDescent="0.25">
      <c r="A3874" s="2">
        <v>40681</v>
      </c>
      <c r="B3874" s="21">
        <v>24.530000686645508</v>
      </c>
      <c r="C3874" s="21">
        <v>24.739999771118164</v>
      </c>
      <c r="D3874" s="21">
        <v>24.25</v>
      </c>
      <c r="E3874" s="21">
        <v>24.690000534057617</v>
      </c>
      <c r="F3874" s="16">
        <f>(StockData[[#This Row],[Close]]-E3875)/E3875</f>
        <v>6.9331188058815415E-3</v>
      </c>
      <c r="G3874" s="21">
        <v>53931100</v>
      </c>
      <c r="H3874" s="21">
        <f>IF(ISNUMBER(E3874),MAX($E$2:E3874),"")</f>
        <v>542.07000732421875</v>
      </c>
      <c r="I3874" s="21">
        <f>IF(AND(ISNUMBER(E3874),ISNUMBER(H3874)),E3874/H3874-1,"")</f>
        <v>-0.95445237662948168</v>
      </c>
      <c r="L3874"/>
      <c r="M3874"/>
      <c r="N3874" s="2">
        <v>40681</v>
      </c>
      <c r="O3874" s="21">
        <v>133.24000549316406</v>
      </c>
      <c r="P3874" s="21">
        <v>134.5</v>
      </c>
      <c r="Q3874" s="21">
        <v>132.94999694824219</v>
      </c>
      <c r="R3874" s="21">
        <v>134.36000061035156</v>
      </c>
      <c r="S3874">
        <v>135217900</v>
      </c>
      <c r="T3874" s="16">
        <f>(SP500_Data[[#This Row],[Close]]-R3875)/R3875</f>
        <v>8.935964990376891E-3</v>
      </c>
      <c r="U3874" s="21"/>
    </row>
    <row r="3875" spans="1:21" x14ac:dyDescent="0.25">
      <c r="A3875" s="2">
        <v>40680</v>
      </c>
      <c r="B3875" s="21">
        <v>24.399999618530273</v>
      </c>
      <c r="C3875" s="21">
        <v>24.700000762939453</v>
      </c>
      <c r="D3875" s="21">
        <v>24.270000457763672</v>
      </c>
      <c r="E3875" s="21">
        <v>24.520000457763672</v>
      </c>
      <c r="F3875" s="16">
        <f>(StockData[[#This Row],[Close]]-E3876)/E3876</f>
        <v>-2.0349710086109379E-3</v>
      </c>
      <c r="G3875" s="21">
        <v>82882100</v>
      </c>
      <c r="H3875" s="21">
        <f>IF(ISNUMBER(E3875),MAX($E$2:E3875),"")</f>
        <v>542.07000732421875</v>
      </c>
      <c r="I3875" s="21">
        <f>IF(AND(ISNUMBER(E3875),ISNUMBER(H3875)),E3875/H3875-1,"")</f>
        <v>-0.95476598939904467</v>
      </c>
      <c r="L3875"/>
      <c r="M3875"/>
      <c r="N3875" s="2">
        <v>40680</v>
      </c>
      <c r="O3875" s="21">
        <v>132.69000244140625</v>
      </c>
      <c r="P3875" s="21">
        <v>133.35000610351563</v>
      </c>
      <c r="Q3875" s="21">
        <v>132.1199951171875</v>
      </c>
      <c r="R3875" s="21">
        <v>133.16999816894531</v>
      </c>
      <c r="S3875">
        <v>192686200</v>
      </c>
      <c r="T3875" s="16">
        <f>(SP500_Data[[#This Row],[Close]]-R3876)/R3876</f>
        <v>-1.5019349871802802E-4</v>
      </c>
      <c r="U3875" s="21"/>
    </row>
    <row r="3876" spans="1:21" x14ac:dyDescent="0.25">
      <c r="A3876" s="2">
        <v>40679</v>
      </c>
      <c r="B3876" s="21">
        <v>24.959999084472656</v>
      </c>
      <c r="C3876" s="21">
        <v>25.069999694824219</v>
      </c>
      <c r="D3876" s="21">
        <v>24.5</v>
      </c>
      <c r="E3876" s="21">
        <v>24.569999694824219</v>
      </c>
      <c r="F3876" s="16">
        <f>(StockData[[#This Row],[Close]]-E3877)/E3877</f>
        <v>-1.8377985585382655E-2</v>
      </c>
      <c r="G3876" s="21">
        <v>91350900</v>
      </c>
      <c r="H3876" s="21">
        <f>IF(ISNUMBER(E3876),MAX($E$2:E3876),"")</f>
        <v>542.07000732421875</v>
      </c>
      <c r="I3876" s="21">
        <f>IF(AND(ISNUMBER(E3876),ISNUMBER(H3876)),E3876/H3876-1,"")</f>
        <v>-0.95467375179802449</v>
      </c>
      <c r="L3876"/>
      <c r="M3876"/>
      <c r="N3876" s="2">
        <v>40679</v>
      </c>
      <c r="O3876" s="21">
        <v>133.55999755859375</v>
      </c>
      <c r="P3876" s="21">
        <v>134.61000061035156</v>
      </c>
      <c r="Q3876" s="21">
        <v>132.97000122070313</v>
      </c>
      <c r="R3876" s="21">
        <v>133.19000244140625</v>
      </c>
      <c r="S3876">
        <v>141675400</v>
      </c>
      <c r="T3876" s="16">
        <f>(SP500_Data[[#This Row],[Close]]-R3877)/R3877</f>
        <v>-6.3413226447430662E-3</v>
      </c>
      <c r="U3876" s="21"/>
    </row>
    <row r="3877" spans="1:21" x14ac:dyDescent="0.25">
      <c r="A3877" s="2">
        <v>40676</v>
      </c>
      <c r="B3877" s="21">
        <v>25.280000686645508</v>
      </c>
      <c r="C3877" s="21">
        <v>25.319999694824219</v>
      </c>
      <c r="D3877" s="21">
        <v>24.950000762939453</v>
      </c>
      <c r="E3877" s="21">
        <v>25.030000686645508</v>
      </c>
      <c r="F3877" s="16">
        <f>(StockData[[#This Row],[Close]]-E3878)/E3878</f>
        <v>-1.145335749107418E-2</v>
      </c>
      <c r="G3877" s="21">
        <v>66812300</v>
      </c>
      <c r="H3877" s="21">
        <f>IF(ISNUMBER(E3877),MAX($E$2:E3877),"")</f>
        <v>542.07000732421875</v>
      </c>
      <c r="I3877" s="21">
        <f>IF(AND(ISNUMBER(E3877),ISNUMBER(H3877)),E3877/H3877-1,"")</f>
        <v>-0.95382515109035582</v>
      </c>
      <c r="L3877"/>
      <c r="M3877"/>
      <c r="N3877" s="2">
        <v>40676</v>
      </c>
      <c r="O3877" s="21">
        <v>135.14999389648438</v>
      </c>
      <c r="P3877" s="21">
        <v>135.33999633789063</v>
      </c>
      <c r="Q3877" s="21">
        <v>133.55999755859375</v>
      </c>
      <c r="R3877" s="21">
        <v>134.03999328613281</v>
      </c>
      <c r="S3877">
        <v>157444900</v>
      </c>
      <c r="T3877" s="16">
        <f>(SP500_Data[[#This Row],[Close]]-R3878)/R3878</f>
        <v>-7.6992044034957857E-3</v>
      </c>
      <c r="U3877" s="21"/>
    </row>
    <row r="3878" spans="1:21" x14ac:dyDescent="0.25">
      <c r="A3878" s="2">
        <v>40675</v>
      </c>
      <c r="B3878" s="21">
        <v>25.350000381469727</v>
      </c>
      <c r="C3878" s="21">
        <v>25.389999389648441</v>
      </c>
      <c r="D3878" s="21">
        <v>25.100000381469727</v>
      </c>
      <c r="E3878" s="21">
        <v>25.319999694824219</v>
      </c>
      <c r="F3878" s="16">
        <f>(StockData[[#This Row],[Close]]-E3879)/E3879</f>
        <v>-1.5773231295196596E-3</v>
      </c>
      <c r="G3878" s="21">
        <v>77400000</v>
      </c>
      <c r="H3878" s="21">
        <f>IF(ISNUMBER(E3878),MAX($E$2:E3878),"")</f>
        <v>542.07000732421875</v>
      </c>
      <c r="I3878" s="21">
        <f>IF(AND(ISNUMBER(E3878),ISNUMBER(H3878)),E3878/H3878-1,"")</f>
        <v>-0.95329016667088906</v>
      </c>
      <c r="L3878"/>
      <c r="M3878"/>
      <c r="N3878" s="2">
        <v>40675</v>
      </c>
      <c r="O3878" s="21">
        <v>134.08000183105469</v>
      </c>
      <c r="P3878" s="21">
        <v>135.36000061035156</v>
      </c>
      <c r="Q3878" s="21">
        <v>133.38999938964844</v>
      </c>
      <c r="R3878" s="21">
        <v>135.08000183105469</v>
      </c>
      <c r="S3878">
        <v>171550700</v>
      </c>
      <c r="T3878" s="16">
        <f>(SP500_Data[[#This Row],[Close]]-R3879)/R3879</f>
        <v>4.760483323610263E-3</v>
      </c>
      <c r="U3878" s="21"/>
    </row>
    <row r="3879" spans="1:21" x14ac:dyDescent="0.25">
      <c r="A3879" s="2">
        <v>40674</v>
      </c>
      <c r="B3879" s="21">
        <v>25.649999618530273</v>
      </c>
      <c r="C3879" s="21">
        <v>25.659999847412109</v>
      </c>
      <c r="D3879" s="21">
        <v>25.209999084472656</v>
      </c>
      <c r="E3879" s="21">
        <v>25.360000610351559</v>
      </c>
      <c r="F3879" s="16">
        <f>(StockData[[#This Row],[Close]]-E3880)/E3880</f>
        <v>-1.2076332879666352E-2</v>
      </c>
      <c r="G3879" s="21">
        <v>78600000</v>
      </c>
      <c r="H3879" s="21">
        <f>IF(ISNUMBER(E3879),MAX($E$2:E3879),"")</f>
        <v>542.07000732421875</v>
      </c>
      <c r="I3879" s="21">
        <f>IF(AND(ISNUMBER(E3879),ISNUMBER(H3879)),E3879/H3879-1,"")</f>
        <v>-0.95321637377516177</v>
      </c>
      <c r="L3879"/>
      <c r="M3879"/>
      <c r="N3879" s="2">
        <v>40674</v>
      </c>
      <c r="O3879" s="21">
        <v>135.66999816894531</v>
      </c>
      <c r="P3879" s="21">
        <v>135.69000244140625</v>
      </c>
      <c r="Q3879" s="21">
        <v>133.82000732421875</v>
      </c>
      <c r="R3879" s="21">
        <v>134.44000244140625</v>
      </c>
      <c r="S3879">
        <v>193564200</v>
      </c>
      <c r="T3879" s="16">
        <f>(SP500_Data[[#This Row],[Close]]-R3880)/R3880</f>
        <v>-1.0524712792900929E-2</v>
      </c>
      <c r="U3879" s="21"/>
    </row>
    <row r="3880" spans="1:21" x14ac:dyDescent="0.25">
      <c r="A3880" s="2">
        <v>40673</v>
      </c>
      <c r="B3880" s="21">
        <v>25.379999160766602</v>
      </c>
      <c r="C3880" s="21">
        <v>25.850000381469727</v>
      </c>
      <c r="D3880" s="21">
        <v>25.25</v>
      </c>
      <c r="E3880" s="21">
        <v>25.670000076293945</v>
      </c>
      <c r="F3880" s="16">
        <f>(StockData[[#This Row],[Close]]-E3881)/E3881</f>
        <v>-6.194341768668221E-3</v>
      </c>
      <c r="G3880" s="21">
        <v>120798700</v>
      </c>
      <c r="H3880" s="21">
        <f>IF(ISNUMBER(E3880),MAX($E$2:E3880),"")</f>
        <v>542.07000732421875</v>
      </c>
      <c r="I3880" s="21">
        <f>IF(AND(ISNUMBER(E3880),ISNUMBER(H3880)),E3880/H3880-1,"")</f>
        <v>-0.95264449290783138</v>
      </c>
      <c r="L3880"/>
      <c r="M3880"/>
      <c r="N3880" s="2">
        <v>40673</v>
      </c>
      <c r="O3880" s="21">
        <v>135.16999816894531</v>
      </c>
      <c r="P3880" s="21">
        <v>136.11000061035156</v>
      </c>
      <c r="Q3880" s="21">
        <v>135</v>
      </c>
      <c r="R3880" s="21">
        <v>135.8699951171875</v>
      </c>
      <c r="S3880">
        <v>114806900</v>
      </c>
      <c r="T3880" s="16">
        <f>(SP500_Data[[#This Row],[Close]]-R3881)/R3881</f>
        <v>8.536177895369923E-3</v>
      </c>
      <c r="U3880" s="21"/>
    </row>
    <row r="3881" spans="1:21" x14ac:dyDescent="0.25">
      <c r="A3881" s="2">
        <v>40672</v>
      </c>
      <c r="B3881" s="21">
        <v>25.799999237060547</v>
      </c>
      <c r="C3881" s="21">
        <v>25.959999084472656</v>
      </c>
      <c r="D3881" s="21">
        <v>25.670000076293945</v>
      </c>
      <c r="E3881" s="21">
        <v>25.829999923706055</v>
      </c>
      <c r="F3881" s="16">
        <f>(StockData[[#This Row],[Close]]-E3882)/E3882</f>
        <v>-1.546227840343939E-3</v>
      </c>
      <c r="G3881" s="21">
        <v>38696400</v>
      </c>
      <c r="H3881" s="21">
        <f>IF(ISNUMBER(E3881),MAX($E$2:E3881),"")</f>
        <v>542.07000732421875</v>
      </c>
      <c r="I3881" s="21">
        <f>IF(AND(ISNUMBER(E3881),ISNUMBER(H3881)),E3881/H3881-1,"")</f>
        <v>-0.95234932836220021</v>
      </c>
      <c r="L3881"/>
      <c r="M3881"/>
      <c r="N3881" s="2">
        <v>40672</v>
      </c>
      <c r="O3881" s="21">
        <v>134.19000244140625</v>
      </c>
      <c r="P3881" s="21">
        <v>135.11000061035156</v>
      </c>
      <c r="Q3881" s="21">
        <v>133.97999572753906</v>
      </c>
      <c r="R3881" s="21">
        <v>134.72000122070313</v>
      </c>
      <c r="S3881">
        <v>114104500</v>
      </c>
      <c r="T3881" s="16">
        <f>(SP500_Data[[#This Row],[Close]]-R3882)/R3882</f>
        <v>3.874845635514366E-3</v>
      </c>
      <c r="U3881" s="21"/>
    </row>
    <row r="3882" spans="1:21" x14ac:dyDescent="0.25">
      <c r="A3882" s="2">
        <v>40669</v>
      </c>
      <c r="B3882" s="21">
        <v>26.069999694824219</v>
      </c>
      <c r="C3882" s="21">
        <v>26.219999313354492</v>
      </c>
      <c r="D3882" s="21">
        <v>25.75</v>
      </c>
      <c r="E3882" s="21">
        <v>25.870000839233398</v>
      </c>
      <c r="F3882" s="16">
        <f>(StockData[[#This Row],[Close]]-E3883)/E3883</f>
        <v>3.1019744422687966E-3</v>
      </c>
      <c r="G3882" s="21">
        <v>55993000</v>
      </c>
      <c r="H3882" s="21">
        <f>IF(ISNUMBER(E3882),MAX($E$2:E3882),"")</f>
        <v>542.07000732421875</v>
      </c>
      <c r="I3882" s="21">
        <f>IF(AND(ISNUMBER(E3882),ISNUMBER(H3882)),E3882/H3882-1,"")</f>
        <v>-0.95227553546647303</v>
      </c>
      <c r="L3882"/>
      <c r="M3882"/>
      <c r="N3882" s="2">
        <v>40669</v>
      </c>
      <c r="O3882" s="21">
        <v>134.94000244140625</v>
      </c>
      <c r="P3882" s="21">
        <v>135.6300048828125</v>
      </c>
      <c r="Q3882" s="21">
        <v>133.67999267578125</v>
      </c>
      <c r="R3882" s="21">
        <v>134.19999694824219</v>
      </c>
      <c r="S3882">
        <v>222787200</v>
      </c>
      <c r="T3882" s="16">
        <f>(SP500_Data[[#This Row],[Close]]-R3883)/R3883</f>
        <v>4.4158097088199139E-3</v>
      </c>
      <c r="U3882" s="21"/>
    </row>
    <row r="3883" spans="1:21" x14ac:dyDescent="0.25">
      <c r="A3883" s="2">
        <v>40668</v>
      </c>
      <c r="B3883" s="21">
        <v>26.049999237060547</v>
      </c>
      <c r="C3883" s="21">
        <v>26.079999923706055</v>
      </c>
      <c r="D3883" s="21">
        <v>25.680000305175781</v>
      </c>
      <c r="E3883" s="21">
        <v>25.790000915527344</v>
      </c>
      <c r="F3883" s="16">
        <f>(StockData[[#This Row],[Close]]-E3884)/E3884</f>
        <v>-1.0360650650353931E-2</v>
      </c>
      <c r="G3883" s="21">
        <v>55600000</v>
      </c>
      <c r="H3883" s="21">
        <f>IF(ISNUMBER(E3883),MAX($E$2:E3883),"")</f>
        <v>542.07000732421875</v>
      </c>
      <c r="I3883" s="21">
        <f>IF(AND(ISNUMBER(E3883),ISNUMBER(H3883)),E3883/H3883-1,"")</f>
        <v>-0.95242311773928856</v>
      </c>
      <c r="L3883"/>
      <c r="M3883"/>
      <c r="N3883" s="2">
        <v>40668</v>
      </c>
      <c r="O3883" s="21">
        <v>134.08000183105469</v>
      </c>
      <c r="P3883" s="21">
        <v>134.94999694824219</v>
      </c>
      <c r="Q3883" s="21">
        <v>133.02000427246094</v>
      </c>
      <c r="R3883" s="21">
        <v>133.61000061035156</v>
      </c>
      <c r="S3883">
        <v>226900000</v>
      </c>
      <c r="T3883" s="16">
        <f>(SP500_Data[[#This Row],[Close]]-R3884)/R3884</f>
        <v>-9.0484402887705696E-3</v>
      </c>
      <c r="U3883" s="21"/>
    </row>
    <row r="3884" spans="1:21" x14ac:dyDescent="0.25">
      <c r="A3884" s="2">
        <v>40667</v>
      </c>
      <c r="B3884" s="21">
        <v>25.850000381469727</v>
      </c>
      <c r="C3884" s="21">
        <v>26.25</v>
      </c>
      <c r="D3884" s="21">
        <v>25.790000915527344</v>
      </c>
      <c r="E3884" s="21">
        <v>26.059999465942383</v>
      </c>
      <c r="F3884" s="16">
        <f>(StockData[[#This Row],[Close]]-E3885)/E3885</f>
        <v>9.6861683523042225E-3</v>
      </c>
      <c r="G3884" s="21">
        <v>73292300</v>
      </c>
      <c r="H3884" s="21">
        <f>IF(ISNUMBER(E3884),MAX($E$2:E3884),"")</f>
        <v>542.07000732421875</v>
      </c>
      <c r="I3884" s="21">
        <f>IF(AND(ISNUMBER(E3884),ISNUMBER(H3884)),E3884/H3884-1,"")</f>
        <v>-0.95192502976768534</v>
      </c>
      <c r="L3884"/>
      <c r="M3884"/>
      <c r="N3884" s="2">
        <v>40667</v>
      </c>
      <c r="O3884" s="21">
        <v>135.66999816894531</v>
      </c>
      <c r="P3884" s="21">
        <v>135.72999572753906</v>
      </c>
      <c r="Q3884" s="21">
        <v>134.22999572753906</v>
      </c>
      <c r="R3884" s="21">
        <v>134.83000183105469</v>
      </c>
      <c r="S3884">
        <v>182678500</v>
      </c>
      <c r="T3884" s="16">
        <f>(SP500_Data[[#This Row],[Close]]-R3885)/R3885</f>
        <v>-6.6307664098877589E-3</v>
      </c>
      <c r="U3884" s="21"/>
    </row>
    <row r="3885" spans="1:21" x14ac:dyDescent="0.25">
      <c r="A3885" s="2">
        <v>40666</v>
      </c>
      <c r="B3885" s="21">
        <v>25.600000381469727</v>
      </c>
      <c r="C3885" s="21">
        <v>25.850000381469727</v>
      </c>
      <c r="D3885" s="21">
        <v>25.489999771118164</v>
      </c>
      <c r="E3885" s="21">
        <v>25.809999465942383</v>
      </c>
      <c r="F3885" s="16">
        <f>(StockData[[#This Row],[Close]]-E3886)/E3886</f>
        <v>5.8456593695343055E-3</v>
      </c>
      <c r="G3885" s="21">
        <v>71892900</v>
      </c>
      <c r="H3885" s="21">
        <f>IF(ISNUMBER(E3885),MAX($E$2:E3885),"")</f>
        <v>542.07000732421875</v>
      </c>
      <c r="I3885" s="21">
        <f>IF(AND(ISNUMBER(E3885),ISNUMBER(H3885)),E3885/H3885-1,"")</f>
        <v>-0.95238622481006385</v>
      </c>
      <c r="L3885"/>
      <c r="M3885"/>
      <c r="N3885" s="2">
        <v>40666</v>
      </c>
      <c r="O3885" s="21">
        <v>135.96000671386719</v>
      </c>
      <c r="P3885" s="21">
        <v>136.19000244140625</v>
      </c>
      <c r="Q3885" s="21">
        <v>135.03999328613281</v>
      </c>
      <c r="R3885" s="21">
        <v>135.72999572753906</v>
      </c>
      <c r="S3885">
        <v>138375000</v>
      </c>
      <c r="T3885" s="16">
        <f>(SP500_Data[[#This Row],[Close]]-R3886)/R3886</f>
        <v>-3.5971625956026641E-3</v>
      </c>
      <c r="U3885" s="21"/>
    </row>
    <row r="3886" spans="1:21" x14ac:dyDescent="0.25">
      <c r="A3886" s="2">
        <v>40665</v>
      </c>
      <c r="B3886" s="21">
        <v>25.940000534057617</v>
      </c>
      <c r="C3886" s="21">
        <v>26</v>
      </c>
      <c r="D3886" s="21">
        <v>25.479999542236328</v>
      </c>
      <c r="E3886" s="21">
        <v>25.659999847412109</v>
      </c>
      <c r="F3886" s="16">
        <f>(StockData[[#This Row],[Close]]-E3887)/E3887</f>
        <v>-1.0030872998323344E-2</v>
      </c>
      <c r="G3886" s="21">
        <v>89825600</v>
      </c>
      <c r="H3886" s="21">
        <f>IF(ISNUMBER(E3886),MAX($E$2:E3886),"")</f>
        <v>542.07000732421875</v>
      </c>
      <c r="I3886" s="21">
        <f>IF(AND(ISNUMBER(E3886),ISNUMBER(H3886)),E3886/H3886-1,"")</f>
        <v>-0.9526629411317632</v>
      </c>
      <c r="L3886"/>
      <c r="M3886"/>
      <c r="N3886" s="2">
        <v>40665</v>
      </c>
      <c r="O3886" s="21">
        <v>137.07000732421875</v>
      </c>
      <c r="P3886" s="21">
        <v>137.17999267578125</v>
      </c>
      <c r="Q3886" s="21">
        <v>135.94999694824219</v>
      </c>
      <c r="R3886" s="21">
        <v>136.22000122070313</v>
      </c>
      <c r="S3886">
        <v>126278700</v>
      </c>
      <c r="T3886" s="16">
        <f>(SP500_Data[[#This Row],[Close]]-R3887)/R3887</f>
        <v>-1.5391883482480185E-3</v>
      </c>
      <c r="U3886" s="21"/>
    </row>
    <row r="3887" spans="1:21" x14ac:dyDescent="0.25">
      <c r="A3887" s="2">
        <v>40662</v>
      </c>
      <c r="B3887" s="21">
        <v>26.549999237060547</v>
      </c>
      <c r="C3887" s="21">
        <v>26.639999389648441</v>
      </c>
      <c r="D3887" s="21">
        <v>25.360000610351559</v>
      </c>
      <c r="E3887" s="21">
        <v>25.920000076293945</v>
      </c>
      <c r="F3887" s="16">
        <f>(StockData[[#This Row],[Close]]-E3888)/E3888</f>
        <v>-2.9576901357438144E-2</v>
      </c>
      <c r="G3887" s="21">
        <v>319317900</v>
      </c>
      <c r="H3887" s="21">
        <f>IF(ISNUMBER(E3887),MAX($E$2:E3887),"")</f>
        <v>542.07000732421875</v>
      </c>
      <c r="I3887" s="21">
        <f>IF(AND(ISNUMBER(E3887),ISNUMBER(H3887)),E3887/H3887-1,"")</f>
        <v>-0.95218329786545286</v>
      </c>
      <c r="L3887"/>
      <c r="M3887"/>
      <c r="N3887" s="2">
        <v>40662</v>
      </c>
      <c r="O3887" s="21">
        <v>136.16000366210938</v>
      </c>
      <c r="P3887" s="21">
        <v>136.57000732421875</v>
      </c>
      <c r="Q3887" s="21">
        <v>135.97999572753906</v>
      </c>
      <c r="R3887" s="21">
        <v>136.42999267578125</v>
      </c>
      <c r="S3887">
        <v>115094100</v>
      </c>
      <c r="T3887" s="16">
        <f>(SP500_Data[[#This Row],[Close]]-R3888)/R3888</f>
        <v>2.3509812945026994E-3</v>
      </c>
      <c r="U3887" s="21"/>
    </row>
    <row r="3888" spans="1:21" x14ac:dyDescent="0.25">
      <c r="A3888" s="2">
        <v>40661</v>
      </c>
      <c r="B3888" s="21">
        <v>26.459999084472656</v>
      </c>
      <c r="C3888" s="21">
        <v>26.870000839233398</v>
      </c>
      <c r="D3888" s="21">
        <v>26.399999618530273</v>
      </c>
      <c r="E3888" s="21">
        <v>26.709999084472656</v>
      </c>
      <c r="F3888" s="16">
        <f>(StockData[[#This Row],[Close]]-E3889)/E3889</f>
        <v>1.2509474382275336E-2</v>
      </c>
      <c r="G3888" s="21">
        <v>80200000</v>
      </c>
      <c r="H3888" s="21">
        <f>IF(ISNUMBER(E3888),MAX($E$2:E3888),"")</f>
        <v>542.07000732421875</v>
      </c>
      <c r="I3888" s="21">
        <f>IF(AND(ISNUMBER(E3888),ISNUMBER(H3888)),E3888/H3888-1,"")</f>
        <v>-0.95072592336122907</v>
      </c>
      <c r="L3888"/>
      <c r="M3888"/>
      <c r="N3888" s="2">
        <v>40661</v>
      </c>
      <c r="O3888" s="21">
        <v>135.42999267578125</v>
      </c>
      <c r="P3888" s="21">
        <v>136.28999328613281</v>
      </c>
      <c r="Q3888" s="21">
        <v>135.41000366210938</v>
      </c>
      <c r="R3888" s="21">
        <v>136.11000061035156</v>
      </c>
      <c r="S3888">
        <v>124791100</v>
      </c>
      <c r="T3888" s="16">
        <f>(SP500_Data[[#This Row],[Close]]-R3889)/R3889</f>
        <v>3.243181597587476E-3</v>
      </c>
      <c r="U3888" s="21"/>
    </row>
    <row r="3889" spans="1:21" x14ac:dyDescent="0.25">
      <c r="A3889" s="2">
        <v>40660</v>
      </c>
      <c r="B3889" s="21">
        <v>26.299999237060547</v>
      </c>
      <c r="C3889" s="21">
        <v>26.389999389648441</v>
      </c>
      <c r="D3889" s="21">
        <v>26.129999160766602</v>
      </c>
      <c r="E3889" s="21">
        <v>26.379999160766602</v>
      </c>
      <c r="F3889" s="16">
        <f>(StockData[[#This Row],[Close]]-E3890)/E3890</f>
        <v>7.254624774135042E-3</v>
      </c>
      <c r="G3889" s="21">
        <v>52689000</v>
      </c>
      <c r="H3889" s="21">
        <f>IF(ISNUMBER(E3889),MAX($E$2:E3889),"")</f>
        <v>542.07000732421875</v>
      </c>
      <c r="I3889" s="21">
        <f>IF(AND(ISNUMBER(E3889),ISNUMBER(H3889)),E3889/H3889-1,"")</f>
        <v>-0.95133470067642312</v>
      </c>
      <c r="L3889"/>
      <c r="M3889"/>
      <c r="N3889" s="2">
        <v>40660</v>
      </c>
      <c r="O3889" s="21">
        <v>135.05000305175781</v>
      </c>
      <c r="P3889" s="21">
        <v>135.8699951171875</v>
      </c>
      <c r="Q3889" s="21">
        <v>134.5</v>
      </c>
      <c r="R3889" s="21">
        <v>135.66999816894531</v>
      </c>
      <c r="S3889">
        <v>143031000</v>
      </c>
      <c r="T3889" s="16">
        <f>(SP500_Data[[#This Row],[Close]]-R3890)/R3890</f>
        <v>6.5287107845196021E-3</v>
      </c>
      <c r="U3889" s="21"/>
    </row>
    <row r="3890" spans="1:21" x14ac:dyDescent="0.25">
      <c r="A3890" s="2">
        <v>40659</v>
      </c>
      <c r="B3890" s="21">
        <v>25.739999771118164</v>
      </c>
      <c r="C3890" s="21">
        <v>26.440000534057617</v>
      </c>
      <c r="D3890" s="21">
        <v>25.670000076293945</v>
      </c>
      <c r="E3890" s="21">
        <v>26.190000534057617</v>
      </c>
      <c r="F3890" s="16">
        <f>(StockData[[#This Row],[Close]]-E3891)/E3891</f>
        <v>2.2647399839249606E-2</v>
      </c>
      <c r="G3890" s="21">
        <v>69200000</v>
      </c>
      <c r="H3890" s="21">
        <f>IF(ISNUMBER(E3890),MAX($E$2:E3890),"")</f>
        <v>542.07000732421875</v>
      </c>
      <c r="I3890" s="21">
        <f>IF(AND(ISNUMBER(E3890),ISNUMBER(H3890)),E3890/H3890-1,"")</f>
        <v>-0.95168520637521081</v>
      </c>
      <c r="L3890"/>
      <c r="M3890"/>
      <c r="N3890" s="2">
        <v>40659</v>
      </c>
      <c r="O3890" s="21">
        <v>134.05000305175781</v>
      </c>
      <c r="P3890" s="21">
        <v>135.05999755859375</v>
      </c>
      <c r="Q3890" s="21">
        <v>133.91000366210938</v>
      </c>
      <c r="R3890" s="21">
        <v>134.78999328613281</v>
      </c>
      <c r="S3890">
        <v>146600000</v>
      </c>
      <c r="T3890" s="16">
        <f>(SP500_Data[[#This Row],[Close]]-R3891)/R3891</f>
        <v>8.6051623895282044E-3</v>
      </c>
      <c r="U3890" s="21"/>
    </row>
    <row r="3891" spans="1:21" x14ac:dyDescent="0.25">
      <c r="A3891" s="2">
        <v>40658</v>
      </c>
      <c r="B3891" s="21">
        <v>25.559999465942383</v>
      </c>
      <c r="C3891" s="21">
        <v>25.620000839233398</v>
      </c>
      <c r="D3891" s="21">
        <v>25.340000152587891</v>
      </c>
      <c r="E3891" s="21">
        <v>25.610000610351559</v>
      </c>
      <c r="F3891" s="16">
        <f>(StockData[[#This Row],[Close]]-E3892)/E3892</f>
        <v>3.5266516839151272E-3</v>
      </c>
      <c r="G3891" s="21">
        <v>33525100</v>
      </c>
      <c r="H3891" s="21">
        <f>IF(ISNUMBER(E3891),MAX($E$2:E3891),"")</f>
        <v>542.07000732421875</v>
      </c>
      <c r="I3891" s="21">
        <f>IF(AND(ISNUMBER(E3891),ISNUMBER(H3891)),E3891/H3891-1,"")</f>
        <v>-0.95275517873278326</v>
      </c>
      <c r="L3891"/>
      <c r="M3891"/>
      <c r="N3891" s="2">
        <v>40658</v>
      </c>
      <c r="O3891" s="21">
        <v>133.67999267578125</v>
      </c>
      <c r="P3891" s="21">
        <v>133.86000061035156</v>
      </c>
      <c r="Q3891" s="21">
        <v>133.19999694824219</v>
      </c>
      <c r="R3891" s="21">
        <v>133.63999938964844</v>
      </c>
      <c r="S3891">
        <v>65757100</v>
      </c>
      <c r="T3891" s="16">
        <f>(SP500_Data[[#This Row],[Close]]-R3892)/R3892</f>
        <v>-1.0464896914777302E-3</v>
      </c>
      <c r="U3891" s="21"/>
    </row>
    <row r="3892" spans="1:21" x14ac:dyDescent="0.25">
      <c r="A3892" s="2">
        <v>40654</v>
      </c>
      <c r="B3892" s="21">
        <v>25.790000915527344</v>
      </c>
      <c r="C3892" s="21">
        <v>25.889999389648441</v>
      </c>
      <c r="D3892" s="21">
        <v>25.360000610351559</v>
      </c>
      <c r="E3892" s="21">
        <v>25.520000457763672</v>
      </c>
      <c r="F3892" s="16">
        <f>(StockData[[#This Row],[Close]]-E3893)/E3893</f>
        <v>-9.316761218390009E-3</v>
      </c>
      <c r="G3892" s="21">
        <v>46892300</v>
      </c>
      <c r="H3892" s="21">
        <f>IF(ISNUMBER(E3892),MAX($E$2:E3892),"")</f>
        <v>542.07000732421875</v>
      </c>
      <c r="I3892" s="21">
        <f>IF(AND(ISNUMBER(E3892),ISNUMBER(H3892)),E3892/H3892-1,"")</f>
        <v>-0.95292120922953072</v>
      </c>
      <c r="L3892"/>
      <c r="M3892"/>
      <c r="N3892" s="2">
        <v>40654</v>
      </c>
      <c r="O3892" s="21">
        <v>133.78999328613281</v>
      </c>
      <c r="P3892" s="21">
        <v>133.83999633789063</v>
      </c>
      <c r="Q3892" s="21">
        <v>133.10000610351563</v>
      </c>
      <c r="R3892" s="21">
        <v>133.77999877929688</v>
      </c>
      <c r="S3892">
        <v>135935400</v>
      </c>
      <c r="T3892" s="16">
        <f>(SP500_Data[[#This Row],[Close]]-R3893)/R3893</f>
        <v>5.1088853839150131E-3</v>
      </c>
      <c r="U3892" s="21"/>
    </row>
    <row r="3893" spans="1:21" x14ac:dyDescent="0.25">
      <c r="A3893" s="2">
        <v>40653</v>
      </c>
      <c r="B3893" s="21">
        <v>25.540000915527344</v>
      </c>
      <c r="C3893" s="21">
        <v>26</v>
      </c>
      <c r="D3893" s="21">
        <v>25.510000228881836</v>
      </c>
      <c r="E3893" s="21">
        <v>25.760000228881836</v>
      </c>
      <c r="F3893" s="16">
        <f>(StockData[[#This Row],[Close]]-E3894)/E3894</f>
        <v>2.4254497797372529E-2</v>
      </c>
      <c r="G3893" s="21">
        <v>61608600</v>
      </c>
      <c r="H3893" s="21">
        <f>IF(ISNUMBER(E3893),MAX($E$2:E3893),"")</f>
        <v>542.07000732421875</v>
      </c>
      <c r="I3893" s="21">
        <f>IF(AND(ISNUMBER(E3893),ISNUMBER(H3893)),E3893/H3893-1,"")</f>
        <v>-0.95247846241108403</v>
      </c>
      <c r="L3893"/>
      <c r="M3893"/>
      <c r="N3893" s="2">
        <v>40653</v>
      </c>
      <c r="O3893" s="21">
        <v>132.8800048828125</v>
      </c>
      <c r="P3893" s="21">
        <v>133.38999938964844</v>
      </c>
      <c r="Q3893" s="21">
        <v>132.78999328613281</v>
      </c>
      <c r="R3893" s="21">
        <v>133.10000610351563</v>
      </c>
      <c r="S3893">
        <v>156133800</v>
      </c>
      <c r="T3893" s="16">
        <f>(SP500_Data[[#This Row],[Close]]-R3894)/R3894</f>
        <v>1.3631928856925987E-2</v>
      </c>
      <c r="U3893" s="21"/>
    </row>
    <row r="3894" spans="1:21" x14ac:dyDescent="0.25">
      <c r="A3894" s="2">
        <v>40652</v>
      </c>
      <c r="B3894" s="21">
        <v>25</v>
      </c>
      <c r="C3894" s="21">
        <v>25.170000076293945</v>
      </c>
      <c r="D3894" s="21">
        <v>24.870000839233398</v>
      </c>
      <c r="E3894" s="21">
        <v>25.149999618530273</v>
      </c>
      <c r="F3894" s="16">
        <f>(StockData[[#This Row],[Close]]-E3895)/E3895</f>
        <v>2.7910564209393724E-3</v>
      </c>
      <c r="G3894" s="21">
        <v>38892400</v>
      </c>
      <c r="H3894" s="21">
        <f>IF(ISNUMBER(E3894),MAX($E$2:E3894),"")</f>
        <v>542.07000732421875</v>
      </c>
      <c r="I3894" s="21">
        <f>IF(AND(ISNUMBER(E3894),ISNUMBER(H3894)),E3894/H3894-1,"")</f>
        <v>-0.95360377944045194</v>
      </c>
      <c r="L3894"/>
      <c r="M3894"/>
      <c r="N3894" s="2">
        <v>40652</v>
      </c>
      <c r="O3894" s="21">
        <v>130.75999450683594</v>
      </c>
      <c r="P3894" s="21">
        <v>131.35000610351563</v>
      </c>
      <c r="Q3894" s="21">
        <v>130.44000244140625</v>
      </c>
      <c r="R3894" s="21">
        <v>131.30999755859375</v>
      </c>
      <c r="S3894">
        <v>124258800</v>
      </c>
      <c r="T3894" s="16">
        <f>(SP500_Data[[#This Row],[Close]]-R3895)/R3895</f>
        <v>5.7444854015366309E-3</v>
      </c>
      <c r="U3894" s="21"/>
    </row>
    <row r="3895" spans="1:21" x14ac:dyDescent="0.25">
      <c r="A3895" s="2">
        <v>40651</v>
      </c>
      <c r="B3895" s="21">
        <v>25.100000381469727</v>
      </c>
      <c r="C3895" s="21">
        <v>25.280000686645508</v>
      </c>
      <c r="D3895" s="21">
        <v>24.719999313354492</v>
      </c>
      <c r="E3895" s="21">
        <v>25.079999923706055</v>
      </c>
      <c r="F3895" s="16">
        <f>(StockData[[#This Row],[Close]]-E3896)/E3896</f>
        <v>-1.1430859516522849E-2</v>
      </c>
      <c r="G3895" s="21">
        <v>58045100</v>
      </c>
      <c r="H3895" s="21">
        <f>IF(ISNUMBER(E3895),MAX($E$2:E3895),"")</f>
        <v>542.07000732421875</v>
      </c>
      <c r="I3895" s="21">
        <f>IF(AND(ISNUMBER(E3895),ISNUMBER(H3895)),E3895/H3895-1,"")</f>
        <v>-0.95373291348933575</v>
      </c>
      <c r="L3895"/>
      <c r="M3895"/>
      <c r="N3895" s="2">
        <v>40651</v>
      </c>
      <c r="O3895" s="21">
        <v>130.58999633789063</v>
      </c>
      <c r="P3895" s="21">
        <v>132.02999877929688</v>
      </c>
      <c r="Q3895" s="21">
        <v>129.50999450683594</v>
      </c>
      <c r="R3895" s="21">
        <v>130.55999755859375</v>
      </c>
      <c r="S3895">
        <v>210759300</v>
      </c>
      <c r="T3895" s="16">
        <f>(SP500_Data[[#This Row],[Close]]-R3896)/R3896</f>
        <v>-1.1208692841508161E-2</v>
      </c>
      <c r="U3895" s="21"/>
    </row>
    <row r="3896" spans="1:21" x14ac:dyDescent="0.25">
      <c r="A3896" s="2">
        <v>40648</v>
      </c>
      <c r="B3896" s="21">
        <v>25.459999084472656</v>
      </c>
      <c r="C3896" s="21">
        <v>25.559999465942383</v>
      </c>
      <c r="D3896" s="21">
        <v>25.180000305175781</v>
      </c>
      <c r="E3896" s="21">
        <v>25.370000839233398</v>
      </c>
      <c r="F3896" s="16">
        <f>(StockData[[#This Row],[Close]]-E3897)/E3897</f>
        <v>-1.9669251341653186E-3</v>
      </c>
      <c r="G3896" s="21">
        <v>65080400</v>
      </c>
      <c r="H3896" s="21">
        <f>IF(ISNUMBER(E3896),MAX($E$2:E3896),"")</f>
        <v>542.07000732421875</v>
      </c>
      <c r="I3896" s="21">
        <f>IF(AND(ISNUMBER(E3896),ISNUMBER(H3896)),E3896/H3896-1,"")</f>
        <v>-0.95319792555122995</v>
      </c>
      <c r="L3896"/>
      <c r="M3896"/>
      <c r="N3896" s="2">
        <v>40648</v>
      </c>
      <c r="O3896" s="21">
        <v>131.80000305175781</v>
      </c>
      <c r="P3896" s="21">
        <v>132.3699951171875</v>
      </c>
      <c r="Q3896" s="21">
        <v>131.41000366210938</v>
      </c>
      <c r="R3896" s="21">
        <v>132.03999328613281</v>
      </c>
      <c r="S3896">
        <v>170006700</v>
      </c>
      <c r="T3896" s="16">
        <f>(SP500_Data[[#This Row],[Close]]-R3897)/R3897</f>
        <v>3.6484929799826394E-3</v>
      </c>
      <c r="U3896" s="21"/>
    </row>
    <row r="3897" spans="1:21" x14ac:dyDescent="0.25">
      <c r="A3897" s="2">
        <v>40647</v>
      </c>
      <c r="B3897" s="21">
        <v>25.420000076293945</v>
      </c>
      <c r="C3897" s="21">
        <v>25.440000534057617</v>
      </c>
      <c r="D3897" s="21">
        <v>25.090000152587891</v>
      </c>
      <c r="E3897" s="21">
        <v>25.420000076293945</v>
      </c>
      <c r="F3897" s="16">
        <f>(StockData[[#This Row],[Close]]-E3898)/E3898</f>
        <v>-8.1934877623450961E-3</v>
      </c>
      <c r="G3897" s="21">
        <v>55239900</v>
      </c>
      <c r="H3897" s="21">
        <f>IF(ISNUMBER(E3897),MAX($E$2:E3897),"")</f>
        <v>542.07000732421875</v>
      </c>
      <c r="I3897" s="21">
        <f>IF(AND(ISNUMBER(E3897),ISNUMBER(H3897)),E3897/H3897-1,"")</f>
        <v>-0.95310568795020989</v>
      </c>
      <c r="L3897"/>
      <c r="M3897"/>
      <c r="N3897" s="2">
        <v>40647</v>
      </c>
      <c r="O3897" s="21">
        <v>130.69999694824219</v>
      </c>
      <c r="P3897" s="21">
        <v>131.75999450683594</v>
      </c>
      <c r="Q3897" s="21">
        <v>130.27000427246094</v>
      </c>
      <c r="R3897" s="21">
        <v>131.55999755859375</v>
      </c>
      <c r="S3897">
        <v>161220400</v>
      </c>
      <c r="T3897" s="16">
        <f>(SP500_Data[[#This Row],[Close]]-R3898)/R3898</f>
        <v>7.6061797976475283E-4</v>
      </c>
      <c r="U3897" s="21"/>
    </row>
    <row r="3898" spans="1:21" x14ac:dyDescent="0.25">
      <c r="A3898" s="2">
        <v>40646</v>
      </c>
      <c r="B3898" s="21">
        <v>25.649999618530273</v>
      </c>
      <c r="C3898" s="21">
        <v>25.870000839233398</v>
      </c>
      <c r="D3898" s="21">
        <v>25.559999465942383</v>
      </c>
      <c r="E3898" s="21">
        <v>25.629999160766602</v>
      </c>
      <c r="F3898" s="16">
        <f>(StockData[[#This Row],[Close]]-E3899)/E3899</f>
        <v>-3.9002453665723768E-4</v>
      </c>
      <c r="G3898" s="21">
        <v>38144700</v>
      </c>
      <c r="H3898" s="21">
        <f>IF(ISNUMBER(E3898),MAX($E$2:E3898),"")</f>
        <v>542.07000732421875</v>
      </c>
      <c r="I3898" s="21">
        <f>IF(AND(ISNUMBER(E3898),ISNUMBER(H3898)),E3898/H3898-1,"")</f>
        <v>-0.95271828580355866</v>
      </c>
      <c r="L3898"/>
      <c r="M3898"/>
      <c r="N3898" s="2">
        <v>40646</v>
      </c>
      <c r="O3898" s="21">
        <v>132.08000183105469</v>
      </c>
      <c r="P3898" s="21">
        <v>132.17999267578125</v>
      </c>
      <c r="Q3898" s="21">
        <v>130.96000671386719</v>
      </c>
      <c r="R3898" s="21">
        <v>131.46000671386719</v>
      </c>
      <c r="S3898">
        <v>162059000</v>
      </c>
      <c r="T3898" s="16">
        <f>(SP500_Data[[#This Row],[Close]]-R3899)/R3899</f>
        <v>-7.6021196798799638E-5</v>
      </c>
      <c r="U3898" s="21"/>
    </row>
    <row r="3899" spans="1:21" x14ac:dyDescent="0.25">
      <c r="A3899" s="2">
        <v>40645</v>
      </c>
      <c r="B3899" s="21">
        <v>25.829999923706055</v>
      </c>
      <c r="C3899" s="21">
        <v>25.850000381469727</v>
      </c>
      <c r="D3899" s="21">
        <v>25.549999237060547</v>
      </c>
      <c r="E3899" s="21">
        <v>25.639999389648441</v>
      </c>
      <c r="F3899" s="16">
        <f>(StockData[[#This Row],[Close]]-E3900)/E3900</f>
        <v>-1.308699609617546E-2</v>
      </c>
      <c r="G3899" s="21">
        <v>36920400</v>
      </c>
      <c r="H3899" s="21">
        <f>IF(ISNUMBER(E3899),MAX($E$2:E3899),"")</f>
        <v>542.07000732421875</v>
      </c>
      <c r="I3899" s="21">
        <f>IF(AND(ISNUMBER(E3899),ISNUMBER(H3899)),E3899/H3899-1,"")</f>
        <v>-0.95269983757962684</v>
      </c>
      <c r="L3899"/>
      <c r="M3899"/>
      <c r="N3899" s="2">
        <v>40645</v>
      </c>
      <c r="O3899" s="21">
        <v>131.72000122070313</v>
      </c>
      <c r="P3899" s="21">
        <v>131.97999572753906</v>
      </c>
      <c r="Q3899" s="21">
        <v>130.99000549316406</v>
      </c>
      <c r="R3899" s="21">
        <v>131.47000122070313</v>
      </c>
      <c r="S3899">
        <v>161187400</v>
      </c>
      <c r="T3899" s="16">
        <f>(SP500_Data[[#This Row],[Close]]-R3900)/R3900</f>
        <v>-7.4739954928631242E-3</v>
      </c>
      <c r="U3899" s="21"/>
    </row>
    <row r="3900" spans="1:21" x14ac:dyDescent="0.25">
      <c r="A3900" s="2">
        <v>40644</v>
      </c>
      <c r="B3900" s="21">
        <v>26.190000534057617</v>
      </c>
      <c r="C3900" s="21">
        <v>26.25</v>
      </c>
      <c r="D3900" s="21">
        <v>25.799999237060547</v>
      </c>
      <c r="E3900" s="21">
        <v>25.979999542236328</v>
      </c>
      <c r="F3900" s="16">
        <f>(StockData[[#This Row],[Close]]-E3901)/E3901</f>
        <v>-3.4522498519920855E-3</v>
      </c>
      <c r="G3900" s="21">
        <v>34286300</v>
      </c>
      <c r="H3900" s="21">
        <f>IF(ISNUMBER(E3900),MAX($E$2:E3900),"")</f>
        <v>542.07000732421875</v>
      </c>
      <c r="I3900" s="21">
        <f>IF(AND(ISNUMBER(E3900),ISNUMBER(H3900)),E3900/H3900-1,"")</f>
        <v>-0.95207261204050098</v>
      </c>
      <c r="L3900"/>
      <c r="M3900"/>
      <c r="N3900" s="2">
        <v>40644</v>
      </c>
      <c r="O3900" s="21">
        <v>133</v>
      </c>
      <c r="P3900" s="21">
        <v>133.44999694824219</v>
      </c>
      <c r="Q3900" s="21">
        <v>132.13999938964844</v>
      </c>
      <c r="R3900" s="21">
        <v>132.46000671386719</v>
      </c>
      <c r="S3900">
        <v>121385400</v>
      </c>
      <c r="T3900" s="16">
        <f>(SP500_Data[[#This Row],[Close]]-R3901)/R3901</f>
        <v>-3.0106419889118241E-3</v>
      </c>
      <c r="U3900" s="21"/>
    </row>
    <row r="3901" spans="1:21" x14ac:dyDescent="0.25">
      <c r="A3901" s="2">
        <v>40641</v>
      </c>
      <c r="B3901" s="21">
        <v>26.170000076293945</v>
      </c>
      <c r="C3901" s="21">
        <v>26.280000686645508</v>
      </c>
      <c r="D3901" s="21">
        <v>25.959999084472656</v>
      </c>
      <c r="E3901" s="21">
        <v>26.069999694824219</v>
      </c>
      <c r="F3901" s="16">
        <f>(StockData[[#This Row],[Close]]-E3902)/E3902</f>
        <v>-4.9618726843368684E-3</v>
      </c>
      <c r="G3901" s="21">
        <v>39887600</v>
      </c>
      <c r="H3901" s="21">
        <f>IF(ISNUMBER(E3901),MAX($E$2:E3901),"")</f>
        <v>542.07000732421875</v>
      </c>
      <c r="I3901" s="21">
        <f>IF(AND(ISNUMBER(E3901),ISNUMBER(H3901)),E3901/H3901-1,"")</f>
        <v>-0.95190658154375352</v>
      </c>
      <c r="L3901"/>
      <c r="M3901"/>
      <c r="N3901" s="2">
        <v>40641</v>
      </c>
      <c r="O3901" s="21">
        <v>133.91000366210938</v>
      </c>
      <c r="P3901" s="21">
        <v>133.99000549316406</v>
      </c>
      <c r="Q3901" s="21">
        <v>132.30999755859375</v>
      </c>
      <c r="R3901" s="21">
        <v>132.86000061035156</v>
      </c>
      <c r="S3901">
        <v>147945400</v>
      </c>
      <c r="T3901" s="16">
        <f>(SP500_Data[[#This Row],[Close]]-R3902)/R3902</f>
        <v>-3.4503952039884357E-3</v>
      </c>
      <c r="U3901" s="21"/>
    </row>
    <row r="3902" spans="1:21" x14ac:dyDescent="0.25">
      <c r="A3902" s="2">
        <v>40640</v>
      </c>
      <c r="B3902" s="21">
        <v>26.190000534057617</v>
      </c>
      <c r="C3902" s="21">
        <v>26.260000228881836</v>
      </c>
      <c r="D3902" s="21">
        <v>25.969999313354492</v>
      </c>
      <c r="E3902" s="21">
        <v>26.200000762939453</v>
      </c>
      <c r="F3902" s="16">
        <f>(StockData[[#This Row],[Close]]-E3903)/E3903</f>
        <v>1.9120896802517788E-3</v>
      </c>
      <c r="G3902" s="21">
        <v>46134700</v>
      </c>
      <c r="H3902" s="21">
        <f>IF(ISNUMBER(E3902),MAX($E$2:E3902),"")</f>
        <v>542.07000732421875</v>
      </c>
      <c r="I3902" s="21">
        <f>IF(AND(ISNUMBER(E3902),ISNUMBER(H3902)),E3902/H3902-1,"")</f>
        <v>-0.95166675815127899</v>
      </c>
      <c r="L3902"/>
      <c r="M3902"/>
      <c r="N3902" s="2">
        <v>40640</v>
      </c>
      <c r="O3902" s="21">
        <v>133.41999816894531</v>
      </c>
      <c r="P3902" s="21">
        <v>133.97999572753906</v>
      </c>
      <c r="Q3902" s="21">
        <v>132.66000366210938</v>
      </c>
      <c r="R3902" s="21">
        <v>133.32000732421875</v>
      </c>
      <c r="S3902">
        <v>170731500</v>
      </c>
      <c r="T3902" s="16">
        <f>(SP500_Data[[#This Row],[Close]]-R3903)/R3903</f>
        <v>-2.5437403005773591E-3</v>
      </c>
      <c r="U3902" s="21"/>
    </row>
    <row r="3903" spans="1:21" x14ac:dyDescent="0.25">
      <c r="A3903" s="2">
        <v>40639</v>
      </c>
      <c r="B3903" s="21">
        <v>25.979999542236328</v>
      </c>
      <c r="C3903" s="21">
        <v>26.309999465942383</v>
      </c>
      <c r="D3903" s="21">
        <v>25.860000610351559</v>
      </c>
      <c r="E3903" s="21">
        <v>26.149999618530273</v>
      </c>
      <c r="F3903" s="16">
        <f>(StockData[[#This Row],[Close]]-E3904)/E3904</f>
        <v>1.4352169202091277E-2</v>
      </c>
      <c r="G3903" s="21">
        <v>65581400</v>
      </c>
      <c r="H3903" s="21">
        <f>IF(ISNUMBER(E3903),MAX($E$2:E3903),"")</f>
        <v>542.07000732421875</v>
      </c>
      <c r="I3903" s="21">
        <f>IF(AND(ISNUMBER(E3903),ISNUMBER(H3903)),E3903/H3903-1,"")</f>
        <v>-0.95175899927093799</v>
      </c>
      <c r="L3903"/>
      <c r="M3903"/>
      <c r="N3903" s="2">
        <v>40639</v>
      </c>
      <c r="O3903" s="21">
        <v>133.8800048828125</v>
      </c>
      <c r="P3903" s="21">
        <v>134</v>
      </c>
      <c r="Q3903" s="21">
        <v>133.1199951171875</v>
      </c>
      <c r="R3903" s="21">
        <v>133.66000366210938</v>
      </c>
      <c r="S3903">
        <v>120411600</v>
      </c>
      <c r="T3903" s="16">
        <f>(SP500_Data[[#This Row],[Close]]-R3904)/R3904</f>
        <v>3.1521926720939732E-3</v>
      </c>
      <c r="U3903" s="21"/>
    </row>
    <row r="3904" spans="1:21" x14ac:dyDescent="0.25">
      <c r="A3904" s="2">
        <v>40638</v>
      </c>
      <c r="B3904" s="21">
        <v>25.819999694824219</v>
      </c>
      <c r="C3904" s="21">
        <v>26.180000305175781</v>
      </c>
      <c r="D3904" s="21">
        <v>25.739999771118164</v>
      </c>
      <c r="E3904" s="21">
        <v>25.780000686645508</v>
      </c>
      <c r="F3904" s="16">
        <f>(StockData[[#This Row],[Close]]-E3905)/E3905</f>
        <v>9.0020139511918802E-3</v>
      </c>
      <c r="G3904" s="21">
        <v>73651100</v>
      </c>
      <c r="H3904" s="21">
        <f>IF(ISNUMBER(E3904),MAX($E$2:E3904),"")</f>
        <v>542.07000732421875</v>
      </c>
      <c r="I3904" s="21">
        <f>IF(AND(ISNUMBER(E3904),ISNUMBER(H3904)),E3904/H3904-1,"")</f>
        <v>-0.95244156596322038</v>
      </c>
      <c r="L3904"/>
      <c r="M3904"/>
      <c r="N3904" s="2">
        <v>40638</v>
      </c>
      <c r="O3904" s="21">
        <v>133</v>
      </c>
      <c r="P3904" s="21">
        <v>133.83000183105469</v>
      </c>
      <c r="Q3904" s="21">
        <v>132.94000244140625</v>
      </c>
      <c r="R3904" s="21">
        <v>133.24000549316406</v>
      </c>
      <c r="S3904">
        <v>120791500</v>
      </c>
      <c r="T3904" s="16">
        <f>(SP500_Data[[#This Row],[Close]]-R3905)/R3905</f>
        <v>-1.5000010877870483E-4</v>
      </c>
      <c r="U3904" s="21"/>
    </row>
    <row r="3905" spans="1:21" x14ac:dyDescent="0.25">
      <c r="A3905" s="2">
        <v>40637</v>
      </c>
      <c r="B3905" s="21">
        <v>25.450000762939453</v>
      </c>
      <c r="C3905" s="21">
        <v>25.659999847412109</v>
      </c>
      <c r="D3905" s="21">
        <v>25.409999847412109</v>
      </c>
      <c r="E3905" s="21">
        <v>25.549999237060547</v>
      </c>
      <c r="F3905" s="16">
        <f>(StockData[[#This Row],[Close]]-E3906)/E3906</f>
        <v>2.7472408195371189E-3</v>
      </c>
      <c r="G3905" s="21">
        <v>35433700</v>
      </c>
      <c r="H3905" s="21">
        <f>IF(ISNUMBER(E3905),MAX($E$2:E3905),"")</f>
        <v>542.07000732421875</v>
      </c>
      <c r="I3905" s="21">
        <f>IF(AND(ISNUMBER(E3905),ISNUMBER(H3905)),E3905/H3905-1,"")</f>
        <v>-0.95286586807637419</v>
      </c>
      <c r="L3905"/>
      <c r="M3905"/>
      <c r="N3905" s="2">
        <v>40637</v>
      </c>
      <c r="O3905" s="21">
        <v>133.42999267578125</v>
      </c>
      <c r="P3905" s="21">
        <v>133.66999816894531</v>
      </c>
      <c r="Q3905" s="21">
        <v>132.8800048828125</v>
      </c>
      <c r="R3905" s="21">
        <v>133.25999450683594</v>
      </c>
      <c r="S3905">
        <v>100768900</v>
      </c>
      <c r="T3905" s="16">
        <f>(SP500_Data[[#This Row],[Close]]-R3906)/R3906</f>
        <v>8.2614055872267604E-4</v>
      </c>
      <c r="U3905" s="21"/>
    </row>
    <row r="3906" spans="1:21" x14ac:dyDescent="0.25">
      <c r="A3906" s="2">
        <v>40634</v>
      </c>
      <c r="B3906" s="21">
        <v>25.530000686645508</v>
      </c>
      <c r="C3906" s="21">
        <v>25.530000686645508</v>
      </c>
      <c r="D3906" s="21">
        <v>25.309999465942383</v>
      </c>
      <c r="E3906" s="21">
        <v>25.479999542236328</v>
      </c>
      <c r="F3906" s="16">
        <f>(StockData[[#This Row],[Close]]-E3907)/E3907</f>
        <v>3.5447087338088055E-3</v>
      </c>
      <c r="G3906" s="21">
        <v>63114200</v>
      </c>
      <c r="H3906" s="21">
        <f>IF(ISNUMBER(E3906),MAX($E$2:E3906),"")</f>
        <v>542.07000732421875</v>
      </c>
      <c r="I3906" s="21">
        <f>IF(AND(ISNUMBER(E3906),ISNUMBER(H3906)),E3906/H3906-1,"")</f>
        <v>-0.9529950021252579</v>
      </c>
      <c r="L3906"/>
      <c r="M3906"/>
      <c r="N3906" s="2">
        <v>40634</v>
      </c>
      <c r="O3906" s="21">
        <v>133.41000366210938</v>
      </c>
      <c r="P3906" s="21">
        <v>133.77000427246094</v>
      </c>
      <c r="Q3906" s="21">
        <v>132.83000183105469</v>
      </c>
      <c r="R3906" s="21">
        <v>133.14999389648438</v>
      </c>
      <c r="S3906">
        <v>153850100</v>
      </c>
      <c r="T3906" s="16">
        <f>(SP500_Data[[#This Row],[Close]]-R3907)/R3907</f>
        <v>4.2235279739103355E-3</v>
      </c>
      <c r="U3906" s="21"/>
    </row>
    <row r="3907" spans="1:21" x14ac:dyDescent="0.25">
      <c r="A3907" s="2">
        <v>40633</v>
      </c>
      <c r="B3907" s="21">
        <v>25.600000381469727</v>
      </c>
      <c r="C3907" s="21">
        <v>25.680000305175781</v>
      </c>
      <c r="D3907" s="21">
        <v>25.340000152587891</v>
      </c>
      <c r="E3907" s="21">
        <v>25.389999389648441</v>
      </c>
      <c r="F3907" s="16">
        <f>(StockData[[#This Row],[Close]]-E3908)/E3908</f>
        <v>-8.5904418375606535E-3</v>
      </c>
      <c r="G3907" s="21">
        <v>63233700</v>
      </c>
      <c r="H3907" s="21">
        <f>IF(ISNUMBER(E3907),MAX($E$2:E3907),"")</f>
        <v>542.07000732421875</v>
      </c>
      <c r="I3907" s="21">
        <f>IF(AND(ISNUMBER(E3907),ISNUMBER(H3907)),E3907/H3907-1,"")</f>
        <v>-0.95316103262200524</v>
      </c>
      <c r="L3907"/>
      <c r="M3907"/>
      <c r="N3907" s="2">
        <v>40633</v>
      </c>
      <c r="O3907" s="21">
        <v>132.60000610351563</v>
      </c>
      <c r="P3907" s="21">
        <v>132.96000671386719</v>
      </c>
      <c r="Q3907" s="21">
        <v>132.44999694824219</v>
      </c>
      <c r="R3907" s="21">
        <v>132.58999633789063</v>
      </c>
      <c r="S3907">
        <v>132537100</v>
      </c>
      <c r="T3907" s="16">
        <f>(SP500_Data[[#This Row],[Close]]-R3908)/R3908</f>
        <v>-1.3557876687336195E-3</v>
      </c>
      <c r="U3907" s="21"/>
    </row>
    <row r="3908" spans="1:21" x14ac:dyDescent="0.25">
      <c r="A3908" s="2">
        <v>40632</v>
      </c>
      <c r="B3908" s="21">
        <v>25.600000381469727</v>
      </c>
      <c r="C3908" s="21">
        <v>25.719999313354492</v>
      </c>
      <c r="D3908" s="21">
        <v>25.5</v>
      </c>
      <c r="E3908" s="21">
        <v>25.610000610351559</v>
      </c>
      <c r="F3908" s="16">
        <f>(StockData[[#This Row],[Close]]-E3909)/E3909</f>
        <v>4.7077614872858371E-3</v>
      </c>
      <c r="G3908" s="21">
        <v>41999300</v>
      </c>
      <c r="H3908" s="21">
        <f>IF(ISNUMBER(E3908),MAX($E$2:E3908),"")</f>
        <v>542.07000732421875</v>
      </c>
      <c r="I3908" s="21">
        <f>IF(AND(ISNUMBER(E3908),ISNUMBER(H3908)),E3908/H3908-1,"")</f>
        <v>-0.95275517873278326</v>
      </c>
      <c r="L3908"/>
      <c r="M3908"/>
      <c r="N3908" s="2">
        <v>40632</v>
      </c>
      <c r="O3908" s="21">
        <v>132.55000305175781</v>
      </c>
      <c r="P3908" s="21">
        <v>133.16000366210938</v>
      </c>
      <c r="Q3908" s="21">
        <v>132.36000061035156</v>
      </c>
      <c r="R3908" s="21">
        <v>132.77000427246094</v>
      </c>
      <c r="S3908">
        <v>135835000</v>
      </c>
      <c r="T3908" s="16">
        <f>(SP500_Data[[#This Row],[Close]]-R3909)/R3909</f>
        <v>6.9012866517303498E-3</v>
      </c>
      <c r="U3908" s="21"/>
    </row>
    <row r="3909" spans="1:21" x14ac:dyDescent="0.25">
      <c r="A3909" s="2">
        <v>40631</v>
      </c>
      <c r="B3909" s="21">
        <v>25.340000152587891</v>
      </c>
      <c r="C3909" s="21">
        <v>25.520000457763672</v>
      </c>
      <c r="D3909" s="21">
        <v>25.299999237060547</v>
      </c>
      <c r="E3909" s="21">
        <v>25.489999771118164</v>
      </c>
      <c r="F3909" s="16">
        <f>(StockData[[#This Row],[Close]]-E3910)/E3910</f>
        <v>3.1483638011199086E-3</v>
      </c>
      <c r="G3909" s="21">
        <v>40763500</v>
      </c>
      <c r="H3909" s="21">
        <f>IF(ISNUMBER(E3909),MAX($E$2:E3909),"")</f>
        <v>542.07000732421875</v>
      </c>
      <c r="I3909" s="21">
        <f>IF(AND(ISNUMBER(E3909),ISNUMBER(H3909)),E3909/H3909-1,"")</f>
        <v>-0.95297655390132607</v>
      </c>
      <c r="L3909"/>
      <c r="M3909"/>
      <c r="N3909" s="2">
        <v>40631</v>
      </c>
      <c r="O3909" s="21">
        <v>130.8699951171875</v>
      </c>
      <c r="P3909" s="21">
        <v>131.89999389648438</v>
      </c>
      <c r="Q3909" s="21">
        <v>130.44000244140625</v>
      </c>
      <c r="R3909" s="21">
        <v>131.86000061035156</v>
      </c>
      <c r="S3909">
        <v>129798800</v>
      </c>
      <c r="T3909" s="16">
        <f>(SP500_Data[[#This Row],[Close]]-R3910)/R3910</f>
        <v>6.7186204879946827E-3</v>
      </c>
      <c r="U3909" s="21"/>
    </row>
    <row r="3910" spans="1:21" x14ac:dyDescent="0.25">
      <c r="A3910" s="2">
        <v>40630</v>
      </c>
      <c r="B3910" s="21">
        <v>25.659999847412109</v>
      </c>
      <c r="C3910" s="21">
        <v>25.719999313354492</v>
      </c>
      <c r="D3910" s="21">
        <v>25.379999160766602</v>
      </c>
      <c r="E3910" s="21">
        <v>25.409999847412109</v>
      </c>
      <c r="F3910" s="16">
        <f>(StockData[[#This Row],[Close]]-E3911)/E3911</f>
        <v>-8.1967597557492007E-3</v>
      </c>
      <c r="G3910" s="21">
        <v>48973200</v>
      </c>
      <c r="H3910" s="21">
        <f>IF(ISNUMBER(E3910),MAX($E$2:E3910),"")</f>
        <v>542.07000732421875</v>
      </c>
      <c r="I3910" s="21">
        <f>IF(AND(ISNUMBER(E3910),ISNUMBER(H3910)),E3910/H3910-1,"")</f>
        <v>-0.95312413617414171</v>
      </c>
      <c r="L3910"/>
      <c r="M3910"/>
      <c r="N3910" s="2">
        <v>40630</v>
      </c>
      <c r="O3910" s="21">
        <v>131.58000183105469</v>
      </c>
      <c r="P3910" s="21">
        <v>131.91999816894531</v>
      </c>
      <c r="Q3910" s="21">
        <v>130.94000244140625</v>
      </c>
      <c r="R3910" s="21">
        <v>130.97999572753906</v>
      </c>
      <c r="S3910">
        <v>109762400</v>
      </c>
      <c r="T3910" s="16">
        <f>(SP500_Data[[#This Row],[Close]]-R3911)/R3911</f>
        <v>-2.4372225192759874E-3</v>
      </c>
      <c r="U3910" s="21"/>
    </row>
    <row r="3911" spans="1:21" x14ac:dyDescent="0.25">
      <c r="A3911" s="2">
        <v>40627</v>
      </c>
      <c r="B3911" s="21">
        <v>25.930000305175781</v>
      </c>
      <c r="C3911" s="21">
        <v>25.950000762939453</v>
      </c>
      <c r="D3911" s="21">
        <v>25.590000152587891</v>
      </c>
      <c r="E3911" s="21">
        <v>25.620000839233398</v>
      </c>
      <c r="F3911" s="16">
        <f>(StockData[[#This Row],[Close]]-E3912)/E3912</f>
        <v>-7.3614347400393128E-3</v>
      </c>
      <c r="G3911" s="21">
        <v>57029800</v>
      </c>
      <c r="H3911" s="21">
        <f>IF(ISNUMBER(E3911),MAX($E$2:E3911),"")</f>
        <v>542.07000732421875</v>
      </c>
      <c r="I3911" s="21">
        <f>IF(AND(ISNUMBER(E3911),ISNUMBER(H3911)),E3911/H3911-1,"")</f>
        <v>-0.95273673050885144</v>
      </c>
      <c r="L3911"/>
      <c r="M3911"/>
      <c r="N3911" s="2">
        <v>40627</v>
      </c>
      <c r="O3911" s="21">
        <v>131.24000549316406</v>
      </c>
      <c r="P3911" s="21">
        <v>131.8699951171875</v>
      </c>
      <c r="Q3911" s="21">
        <v>130.88999938964844</v>
      </c>
      <c r="R3911" s="21">
        <v>131.30000305175781</v>
      </c>
      <c r="S3911">
        <v>155642800</v>
      </c>
      <c r="T3911" s="16">
        <f>(SP500_Data[[#This Row],[Close]]-R3912)/R3912</f>
        <v>3.0558378451091789E-3</v>
      </c>
      <c r="U3911" s="21"/>
    </row>
    <row r="3912" spans="1:21" x14ac:dyDescent="0.25">
      <c r="A3912" s="2">
        <v>40626</v>
      </c>
      <c r="B3912" s="21">
        <v>25.600000381469727</v>
      </c>
      <c r="C3912" s="21">
        <v>25.870000839233398</v>
      </c>
      <c r="D3912" s="21">
        <v>25.5</v>
      </c>
      <c r="E3912" s="21">
        <v>25.809999465942383</v>
      </c>
      <c r="F3912" s="16">
        <f>(StockData[[#This Row],[Close]]-E3913)/E3913</f>
        <v>1.0571595173706132E-2</v>
      </c>
      <c r="G3912" s="21">
        <v>38696700</v>
      </c>
      <c r="H3912" s="21">
        <f>IF(ISNUMBER(E3912),MAX($E$2:E3912),"")</f>
        <v>542.07000732421875</v>
      </c>
      <c r="I3912" s="21">
        <f>IF(AND(ISNUMBER(E3912),ISNUMBER(H3912)),E3912/H3912-1,"")</f>
        <v>-0.95238622481006385</v>
      </c>
      <c r="L3912"/>
      <c r="M3912"/>
      <c r="N3912" s="2">
        <v>40626</v>
      </c>
      <c r="O3912" s="21">
        <v>130.39999389648438</v>
      </c>
      <c r="P3912" s="21">
        <v>131.08999633789063</v>
      </c>
      <c r="Q3912" s="21">
        <v>129.66999816894531</v>
      </c>
      <c r="R3912" s="21">
        <v>130.89999389648438</v>
      </c>
      <c r="S3912">
        <v>159129800</v>
      </c>
      <c r="T3912" s="16">
        <f>(SP500_Data[[#This Row],[Close]]-R3913)/R3913</f>
        <v>9.5633981131635834E-3</v>
      </c>
      <c r="U3912" s="21"/>
    </row>
    <row r="3913" spans="1:21" x14ac:dyDescent="0.25">
      <c r="A3913" s="2">
        <v>40625</v>
      </c>
      <c r="B3913" s="21">
        <v>25.229999542236328</v>
      </c>
      <c r="C3913" s="21">
        <v>25.610000610351559</v>
      </c>
      <c r="D3913" s="21">
        <v>25.180000305175781</v>
      </c>
      <c r="E3913" s="21">
        <v>25.540000915527344</v>
      </c>
      <c r="F3913" s="16">
        <f>(StockData[[#This Row],[Close]]-E3914)/E3914</f>
        <v>9.4862326365303569E-3</v>
      </c>
      <c r="G3913" s="21">
        <v>43969000</v>
      </c>
      <c r="H3913" s="21">
        <f>IF(ISNUMBER(E3913),MAX($E$2:E3913),"")</f>
        <v>542.07000732421875</v>
      </c>
      <c r="I3913" s="21">
        <f>IF(AND(ISNUMBER(E3913),ISNUMBER(H3913)),E3913/H3913-1,"")</f>
        <v>-0.95288431278166708</v>
      </c>
      <c r="L3913"/>
      <c r="M3913"/>
      <c r="N3913" s="2">
        <v>40625</v>
      </c>
      <c r="O3913" s="21">
        <v>128.92999267578125</v>
      </c>
      <c r="P3913" s="21">
        <v>130</v>
      </c>
      <c r="Q3913" s="21">
        <v>128.32000732421875</v>
      </c>
      <c r="R3913" s="21">
        <v>129.66000366210938</v>
      </c>
      <c r="S3913">
        <v>148603100</v>
      </c>
      <c r="T3913" s="16">
        <f>(SP500_Data[[#This Row],[Close]]-R3914)/R3914</f>
        <v>2.8618639894093683E-3</v>
      </c>
      <c r="U3913" s="21"/>
    </row>
    <row r="3914" spans="1:21" x14ac:dyDescent="0.25">
      <c r="A3914" s="2">
        <v>40624</v>
      </c>
      <c r="B3914" s="21">
        <v>25.299999237060547</v>
      </c>
      <c r="C3914" s="21">
        <v>25.459999084472656</v>
      </c>
      <c r="D3914" s="21">
        <v>25.229999542236328</v>
      </c>
      <c r="E3914" s="21">
        <v>25.299999237060547</v>
      </c>
      <c r="F3914" s="16">
        <f>(StockData[[#This Row],[Close]]-E3915)/E3915</f>
        <v>-1.1843934755574365E-3</v>
      </c>
      <c r="G3914" s="21">
        <v>30895600</v>
      </c>
      <c r="H3914" s="21">
        <f>IF(ISNUMBER(E3914),MAX($E$2:E3914),"")</f>
        <v>542.07000732421875</v>
      </c>
      <c r="I3914" s="21">
        <f>IF(AND(ISNUMBER(E3914),ISNUMBER(H3914)),E3914/H3914-1,"")</f>
        <v>-0.9533270631187527</v>
      </c>
      <c r="L3914"/>
      <c r="M3914"/>
      <c r="N3914" s="2">
        <v>40624</v>
      </c>
      <c r="O3914" s="21">
        <v>129.72000122070313</v>
      </c>
      <c r="P3914" s="21">
        <v>129.88999938964844</v>
      </c>
      <c r="Q3914" s="21">
        <v>129.16999816894531</v>
      </c>
      <c r="R3914" s="21">
        <v>129.28999328613281</v>
      </c>
      <c r="S3914">
        <v>129538600</v>
      </c>
      <c r="T3914" s="16">
        <f>(SP500_Data[[#This Row],[Close]]-R3915)/R3915</f>
        <v>-3.4685693539219169E-3</v>
      </c>
      <c r="U3914" s="21"/>
    </row>
    <row r="3915" spans="1:21" x14ac:dyDescent="0.25">
      <c r="A3915" s="2">
        <v>40623</v>
      </c>
      <c r="B3915" s="21">
        <v>25.180000305175781</v>
      </c>
      <c r="C3915" s="21">
        <v>25.579999923706055</v>
      </c>
      <c r="D3915" s="21">
        <v>25.149999618530273</v>
      </c>
      <c r="E3915" s="21">
        <v>25.329999923706055</v>
      </c>
      <c r="F3915" s="16">
        <f>(StockData[[#This Row],[Close]]-E3916)/E3916</f>
        <v>2.1370996086704994E-2</v>
      </c>
      <c r="G3915" s="21">
        <v>46878100</v>
      </c>
      <c r="H3915" s="21">
        <f>IF(ISNUMBER(E3915),MAX($E$2:E3915),"")</f>
        <v>542.07000732421875</v>
      </c>
      <c r="I3915" s="21">
        <f>IF(AND(ISNUMBER(E3915),ISNUMBER(H3915)),E3915/H3915-1,"")</f>
        <v>-0.95327171844695724</v>
      </c>
      <c r="L3915"/>
      <c r="M3915"/>
      <c r="N3915" s="2">
        <v>40623</v>
      </c>
      <c r="O3915" s="21">
        <v>129.35000610351563</v>
      </c>
      <c r="P3915" s="21">
        <v>130.00999450683594</v>
      </c>
      <c r="Q3915" s="21">
        <v>129.19999694824219</v>
      </c>
      <c r="R3915" s="21">
        <v>129.74000549316406</v>
      </c>
      <c r="S3915">
        <v>153992600</v>
      </c>
      <c r="T3915" s="16">
        <f>(SP500_Data[[#This Row],[Close]]-R3916)/R3916</f>
        <v>1.5497834406908526E-2</v>
      </c>
      <c r="U3915" s="21"/>
    </row>
    <row r="3916" spans="1:21" x14ac:dyDescent="0.25">
      <c r="A3916" s="2">
        <v>40620</v>
      </c>
      <c r="B3916" s="21">
        <v>25.059999465942383</v>
      </c>
      <c r="C3916" s="21">
        <v>25.180000305175781</v>
      </c>
      <c r="D3916" s="21">
        <v>24.799999237060547</v>
      </c>
      <c r="E3916" s="21">
        <v>24.799999237060547</v>
      </c>
      <c r="F3916" s="16">
        <f>(StockData[[#This Row],[Close]]-E3917)/E3917</f>
        <v>8.0704398147239459E-4</v>
      </c>
      <c r="G3916" s="21">
        <v>85486700</v>
      </c>
      <c r="H3916" s="21">
        <f>IF(ISNUMBER(E3916),MAX($E$2:E3916),"")</f>
        <v>542.07000732421875</v>
      </c>
      <c r="I3916" s="21">
        <f>IF(AND(ISNUMBER(E3916),ISNUMBER(H3916)),E3916/H3916-1,"")</f>
        <v>-0.95424945320350962</v>
      </c>
      <c r="L3916"/>
      <c r="M3916"/>
      <c r="N3916" s="2">
        <v>40620</v>
      </c>
      <c r="O3916" s="21">
        <v>128.83999633789063</v>
      </c>
      <c r="P3916" s="21">
        <v>128.8800048828125</v>
      </c>
      <c r="Q3916" s="21">
        <v>127.51000213623048</v>
      </c>
      <c r="R3916" s="21">
        <v>127.76000213623048</v>
      </c>
      <c r="S3916">
        <v>230435400</v>
      </c>
      <c r="T3916" s="16">
        <f>(SP500_Data[[#This Row],[Close]]-R3917)/R3917</f>
        <v>-7.0392130594219371E-4</v>
      </c>
      <c r="U3916" s="21"/>
    </row>
    <row r="3917" spans="1:21" x14ac:dyDescent="0.25">
      <c r="A3917" s="2">
        <v>40619</v>
      </c>
      <c r="B3917" s="21">
        <v>25.059999465942383</v>
      </c>
      <c r="C3917" s="21">
        <v>25.219999313354492</v>
      </c>
      <c r="D3917" s="21">
        <v>24.75</v>
      </c>
      <c r="E3917" s="21">
        <v>24.780000686645508</v>
      </c>
      <c r="F3917" s="16">
        <f>(StockData[[#This Row],[Close]]-E3918)/E3918</f>
        <v>-4.0339768102115088E-4</v>
      </c>
      <c r="G3917" s="21">
        <v>62497000</v>
      </c>
      <c r="H3917" s="21">
        <f>IF(ISNUMBER(E3917),MAX($E$2:E3917),"")</f>
        <v>542.07000732421875</v>
      </c>
      <c r="I3917" s="21">
        <f>IF(AND(ISNUMBER(E3917),ISNUMBER(H3917)),E3917/H3917-1,"")</f>
        <v>-0.95428634613273433</v>
      </c>
      <c r="L3917"/>
      <c r="M3917"/>
      <c r="N3917" s="2">
        <v>40619</v>
      </c>
      <c r="O3917" s="21">
        <v>128</v>
      </c>
      <c r="P3917" s="21">
        <v>128.38999938964844</v>
      </c>
      <c r="Q3917" s="21">
        <v>127.09999847412109</v>
      </c>
      <c r="R3917" s="21">
        <v>127.84999847412109</v>
      </c>
      <c r="S3917">
        <v>254303700</v>
      </c>
      <c r="T3917" s="16">
        <f>(SP500_Data[[#This Row],[Close]]-R3918)/R3918</f>
        <v>1.3235046480474693E-2</v>
      </c>
      <c r="U3917" s="21"/>
    </row>
    <row r="3918" spans="1:21" x14ac:dyDescent="0.25">
      <c r="A3918" s="2">
        <v>40618</v>
      </c>
      <c r="B3918" s="21">
        <v>25.219999313354492</v>
      </c>
      <c r="C3918" s="21">
        <v>25.280000686645508</v>
      </c>
      <c r="D3918" s="21">
        <v>24.680000305175781</v>
      </c>
      <c r="E3918" s="21">
        <v>24.790000915527344</v>
      </c>
      <c r="F3918" s="16">
        <f>(StockData[[#This Row],[Close]]-E3919)/E3919</f>
        <v>-2.3631291396002081E-2</v>
      </c>
      <c r="G3918" s="21">
        <v>100725400</v>
      </c>
      <c r="H3918" s="21">
        <f>IF(ISNUMBER(E3918),MAX($E$2:E3918),"")</f>
        <v>542.07000732421875</v>
      </c>
      <c r="I3918" s="21">
        <f>IF(AND(ISNUMBER(E3918),ISNUMBER(H3918)),E3918/H3918-1,"")</f>
        <v>-0.95426789790880251</v>
      </c>
      <c r="L3918"/>
      <c r="M3918"/>
      <c r="N3918" s="2">
        <v>40618</v>
      </c>
      <c r="O3918" s="21">
        <v>128.14999389648438</v>
      </c>
      <c r="P3918" s="21">
        <v>128.57000732421875</v>
      </c>
      <c r="Q3918" s="21">
        <v>125.27999877929688</v>
      </c>
      <c r="R3918" s="21">
        <v>126.18000030517578</v>
      </c>
      <c r="S3918">
        <v>468670300</v>
      </c>
      <c r="T3918" s="16">
        <f>(SP500_Data[[#This Row],[Close]]-R3919)/R3919</f>
        <v>-1.8512735676844097E-2</v>
      </c>
      <c r="U3918" s="21"/>
    </row>
    <row r="3919" spans="1:21" x14ac:dyDescent="0.25">
      <c r="A3919" s="2">
        <v>40617</v>
      </c>
      <c r="B3919" s="21">
        <v>25.079999923706055</v>
      </c>
      <c r="C3919" s="21">
        <v>25.469999313354492</v>
      </c>
      <c r="D3919" s="21">
        <v>25</v>
      </c>
      <c r="E3919" s="21">
        <v>25.389999389648441</v>
      </c>
      <c r="F3919" s="16">
        <f>(StockData[[#This Row],[Close]]-E3920)/E3920</f>
        <v>-1.167773990551149E-2</v>
      </c>
      <c r="G3919" s="21">
        <v>76067300</v>
      </c>
      <c r="H3919" s="21">
        <f>IF(ISNUMBER(E3919),MAX($E$2:E3919),"")</f>
        <v>542.07000732421875</v>
      </c>
      <c r="I3919" s="21">
        <f>IF(AND(ISNUMBER(E3919),ISNUMBER(H3919)),E3919/H3919-1,"")</f>
        <v>-0.95316103262200524</v>
      </c>
      <c r="L3919"/>
      <c r="M3919"/>
      <c r="N3919" s="2">
        <v>40617</v>
      </c>
      <c r="O3919" s="21">
        <v>126.58999633789063</v>
      </c>
      <c r="P3919" s="21">
        <v>129.33000183105469</v>
      </c>
      <c r="Q3919" s="21">
        <v>126.5</v>
      </c>
      <c r="R3919" s="21">
        <v>128.55999755859375</v>
      </c>
      <c r="S3919">
        <v>359585400</v>
      </c>
      <c r="T3919" s="16">
        <f>(SP500_Data[[#This Row],[Close]]-R3920)/R3920</f>
        <v>-1.1457173842364804E-2</v>
      </c>
      <c r="U3919" s="21"/>
    </row>
    <row r="3920" spans="1:21" x14ac:dyDescent="0.25">
      <c r="A3920" s="2">
        <v>40616</v>
      </c>
      <c r="B3920" s="21">
        <v>25.489999771118164</v>
      </c>
      <c r="C3920" s="21">
        <v>25.760000228881836</v>
      </c>
      <c r="D3920" s="21">
        <v>25.350000381469727</v>
      </c>
      <c r="E3920" s="21">
        <v>25.690000534057617</v>
      </c>
      <c r="F3920" s="16">
        <f>(StockData[[#This Row],[Close]]-E3921)/E3921</f>
        <v>3.894170079048013E-4</v>
      </c>
      <c r="G3920" s="21">
        <v>54473400</v>
      </c>
      <c r="H3920" s="21">
        <f>IF(ISNUMBER(E3920),MAX($E$2:E3920),"")</f>
        <v>542.07000732421875</v>
      </c>
      <c r="I3920" s="21">
        <f>IF(AND(ISNUMBER(E3920),ISNUMBER(H3920)),E3920/H3920-1,"")</f>
        <v>-0.95260759645996773</v>
      </c>
      <c r="L3920"/>
      <c r="M3920"/>
      <c r="N3920" s="2">
        <v>40616</v>
      </c>
      <c r="O3920" s="21">
        <v>129.99000549316406</v>
      </c>
      <c r="P3920" s="21">
        <v>130.47999572753906</v>
      </c>
      <c r="Q3920" s="21">
        <v>129.05999755859375</v>
      </c>
      <c r="R3920" s="21">
        <v>130.05000305175781</v>
      </c>
      <c r="S3920">
        <v>234974100</v>
      </c>
      <c r="T3920" s="16">
        <f>(SP500_Data[[#This Row],[Close]]-R3921)/R3921</f>
        <v>-6.0378577517892695E-3</v>
      </c>
      <c r="U3920" s="21"/>
    </row>
    <row r="3921" spans="1:21" x14ac:dyDescent="0.25">
      <c r="A3921" s="2">
        <v>40613</v>
      </c>
      <c r="B3921" s="21">
        <v>25.409999847412109</v>
      </c>
      <c r="C3921" s="21">
        <v>25.850000381469727</v>
      </c>
      <c r="D3921" s="21">
        <v>25.360000610351559</v>
      </c>
      <c r="E3921" s="21">
        <v>25.680000305175781</v>
      </c>
      <c r="F3921" s="16">
        <f>(StockData[[#This Row],[Close]]-E3922)/E3922</f>
        <v>1.0625755977372435E-2</v>
      </c>
      <c r="G3921" s="21">
        <v>49905800</v>
      </c>
      <c r="H3921" s="21">
        <f>IF(ISNUMBER(E3921),MAX($E$2:E3921),"")</f>
        <v>542.07000732421875</v>
      </c>
      <c r="I3921" s="21">
        <f>IF(AND(ISNUMBER(E3921),ISNUMBER(H3921)),E3921/H3921-1,"")</f>
        <v>-0.95262604468389955</v>
      </c>
      <c r="L3921"/>
      <c r="M3921"/>
      <c r="N3921" s="2">
        <v>40613</v>
      </c>
      <c r="O3921" s="21">
        <v>129.52000427246094</v>
      </c>
      <c r="P3921" s="21">
        <v>131.30999755859375</v>
      </c>
      <c r="Q3921" s="21">
        <v>129.49000549316406</v>
      </c>
      <c r="R3921" s="21">
        <v>130.83999633789063</v>
      </c>
      <c r="S3921">
        <v>225621800</v>
      </c>
      <c r="T3921" s="16">
        <f>(SP500_Data[[#This Row],[Close]]-R3922)/R3922</f>
        <v>6.9262265628339398E-3</v>
      </c>
      <c r="U3921" s="21"/>
    </row>
    <row r="3922" spans="1:21" x14ac:dyDescent="0.25">
      <c r="A3922" s="2">
        <v>40612</v>
      </c>
      <c r="B3922" s="21">
        <v>25.620000839233398</v>
      </c>
      <c r="C3922" s="21">
        <v>25.709999084472656</v>
      </c>
      <c r="D3922" s="21">
        <v>25.350000381469727</v>
      </c>
      <c r="E3922" s="21">
        <v>25.409999847412109</v>
      </c>
      <c r="F3922" s="16">
        <f>(StockData[[#This Row],[Close]]-E3923)/E3923</f>
        <v>-1.8539959581005211E-2</v>
      </c>
      <c r="G3922" s="21">
        <v>66549500</v>
      </c>
      <c r="H3922" s="21">
        <f>IF(ISNUMBER(E3922),MAX($E$2:E3922),"")</f>
        <v>542.07000732421875</v>
      </c>
      <c r="I3922" s="21">
        <f>IF(AND(ISNUMBER(E3922),ISNUMBER(H3922)),E3922/H3922-1,"")</f>
        <v>-0.95312413617414171</v>
      </c>
      <c r="L3922"/>
      <c r="M3922"/>
      <c r="N3922" s="2">
        <v>40612</v>
      </c>
      <c r="O3922" s="21">
        <v>131</v>
      </c>
      <c r="P3922" s="21">
        <v>131.17999267578125</v>
      </c>
      <c r="Q3922" s="21">
        <v>129.80999755859375</v>
      </c>
      <c r="R3922" s="21">
        <v>129.94000244140625</v>
      </c>
      <c r="S3922">
        <v>301291800</v>
      </c>
      <c r="T3922" s="16">
        <f>(SP500_Data[[#This Row],[Close]]-R3923)/R3923</f>
        <v>-1.8505906484910465E-2</v>
      </c>
      <c r="U3922" s="21"/>
    </row>
    <row r="3923" spans="1:21" x14ac:dyDescent="0.25">
      <c r="A3923" s="2">
        <v>40611</v>
      </c>
      <c r="B3923" s="21">
        <v>25.809999465942383</v>
      </c>
      <c r="C3923" s="21">
        <v>25.979999542236328</v>
      </c>
      <c r="D3923" s="21">
        <v>25.659999847412109</v>
      </c>
      <c r="E3923" s="21">
        <v>25.889999389648441</v>
      </c>
      <c r="F3923" s="16">
        <f>(StockData[[#This Row],[Close]]-E3924)/E3924</f>
        <v>-7.7192041225218177E-4</v>
      </c>
      <c r="G3923" s="21">
        <v>39789100</v>
      </c>
      <c r="H3923" s="21">
        <f>IF(ISNUMBER(E3923),MAX($E$2:E3923),"")</f>
        <v>542.07000732421875</v>
      </c>
      <c r="I3923" s="21">
        <f>IF(AND(ISNUMBER(E3923),ISNUMBER(H3923)),E3923/H3923-1,"")</f>
        <v>-0.95223864253724833</v>
      </c>
      <c r="L3923"/>
      <c r="M3923"/>
      <c r="N3923" s="2">
        <v>40611</v>
      </c>
      <c r="O3923" s="21">
        <v>132.32000732421875</v>
      </c>
      <c r="P3923" s="21">
        <v>132.80000305175781</v>
      </c>
      <c r="Q3923" s="21">
        <v>131.60000610351563</v>
      </c>
      <c r="R3923" s="21">
        <v>132.38999938964844</v>
      </c>
      <c r="S3923">
        <v>153806000</v>
      </c>
      <c r="T3923" s="16">
        <f>(SP500_Data[[#This Row],[Close]]-R3924)/R3924</f>
        <v>-1.433115392835551E-3</v>
      </c>
      <c r="U3923" s="21"/>
    </row>
    <row r="3924" spans="1:21" x14ac:dyDescent="0.25">
      <c r="A3924" s="2">
        <v>40610</v>
      </c>
      <c r="B3924" s="21">
        <v>25.770000457763672</v>
      </c>
      <c r="C3924" s="21">
        <v>26.020000457763672</v>
      </c>
      <c r="D3924" s="21">
        <v>25.649999618530273</v>
      </c>
      <c r="E3924" s="21">
        <v>25.909999847412109</v>
      </c>
      <c r="F3924" s="16">
        <f>(StockData[[#This Row],[Close]]-E3925)/E3925</f>
        <v>7.3872682398931468E-3</v>
      </c>
      <c r="G3924" s="21">
        <v>50549800</v>
      </c>
      <c r="H3924" s="21">
        <f>IF(ISNUMBER(E3924),MAX($E$2:E3924),"")</f>
        <v>542.07000732421875</v>
      </c>
      <c r="I3924" s="21">
        <f>IF(AND(ISNUMBER(E3924),ISNUMBER(H3924)),E3924/H3924-1,"")</f>
        <v>-0.95220174608938468</v>
      </c>
      <c r="L3924"/>
      <c r="M3924"/>
      <c r="N3924" s="2">
        <v>40610</v>
      </c>
      <c r="O3924" s="21">
        <v>131.63999938964844</v>
      </c>
      <c r="P3924" s="21">
        <v>133</v>
      </c>
      <c r="Q3924" s="21">
        <v>131.07000732421875</v>
      </c>
      <c r="R3924" s="21">
        <v>132.58000183105469</v>
      </c>
      <c r="S3924">
        <v>174615000</v>
      </c>
      <c r="T3924" s="16">
        <f>(SP500_Data[[#This Row],[Close]]-R3925)/R3925</f>
        <v>8.7499750388812959E-3</v>
      </c>
      <c r="U3924" s="21"/>
    </row>
    <row r="3925" spans="1:21" x14ac:dyDescent="0.25">
      <c r="A3925" s="2">
        <v>40609</v>
      </c>
      <c r="B3925" s="21">
        <v>26.129999160766602</v>
      </c>
      <c r="C3925" s="21">
        <v>26.270000457763672</v>
      </c>
      <c r="D3925" s="21">
        <v>25.549999237060547</v>
      </c>
      <c r="E3925" s="21">
        <v>25.719999313354492</v>
      </c>
      <c r="F3925" s="16">
        <f>(StockData[[#This Row],[Close]]-E3926)/E3926</f>
        <v>-8.8632540586834202E-3</v>
      </c>
      <c r="G3925" s="21">
        <v>64980400</v>
      </c>
      <c r="H3925" s="21">
        <f>IF(ISNUMBER(E3925),MAX($E$2:E3925),"")</f>
        <v>542.07000732421875</v>
      </c>
      <c r="I3925" s="21">
        <f>IF(AND(ISNUMBER(E3925),ISNUMBER(H3925)),E3925/H3925-1,"")</f>
        <v>-0.9525522553068112</v>
      </c>
      <c r="L3925"/>
      <c r="M3925"/>
      <c r="N3925" s="2">
        <v>40609</v>
      </c>
      <c r="O3925" s="21">
        <v>132.86000061035156</v>
      </c>
      <c r="P3925" s="21">
        <v>133.16000366210938</v>
      </c>
      <c r="Q3925" s="21">
        <v>130.74000549316406</v>
      </c>
      <c r="R3925" s="21">
        <v>131.42999267578125</v>
      </c>
      <c r="S3925">
        <v>216790400</v>
      </c>
      <c r="T3925" s="16">
        <f>(SP500_Data[[#This Row],[Close]]-R3926)/R3926</f>
        <v>-7.8508985833642218E-3</v>
      </c>
      <c r="U3925" s="21"/>
    </row>
    <row r="3926" spans="1:21" x14ac:dyDescent="0.25">
      <c r="A3926" s="2">
        <v>40606</v>
      </c>
      <c r="B3926" s="21">
        <v>26.219999313354492</v>
      </c>
      <c r="C3926" s="21">
        <v>26.239999771118164</v>
      </c>
      <c r="D3926" s="21">
        <v>25.799999237060547</v>
      </c>
      <c r="E3926" s="21">
        <v>25.950000762939453</v>
      </c>
      <c r="F3926" s="16">
        <f>(StockData[[#This Row],[Close]]-E3927)/E3927</f>
        <v>-9.5419844549634956E-3</v>
      </c>
      <c r="G3926" s="21">
        <v>70437200</v>
      </c>
      <c r="H3926" s="21">
        <f>IF(ISNUMBER(E3926),MAX($E$2:E3926),"")</f>
        <v>542.07000732421875</v>
      </c>
      <c r="I3926" s="21">
        <f>IF(AND(ISNUMBER(E3926),ISNUMBER(H3926)),E3926/H3926-1,"")</f>
        <v>-0.95212795319365739</v>
      </c>
      <c r="L3926"/>
      <c r="M3926"/>
      <c r="N3926" s="2">
        <v>40606</v>
      </c>
      <c r="O3926" s="21">
        <v>133.3699951171875</v>
      </c>
      <c r="P3926" s="21">
        <v>133.6300048828125</v>
      </c>
      <c r="Q3926" s="21">
        <v>131.60000610351563</v>
      </c>
      <c r="R3926" s="21">
        <v>132.47000122070313</v>
      </c>
      <c r="S3926">
        <v>277202300</v>
      </c>
      <c r="T3926" s="16">
        <f>(SP500_Data[[#This Row],[Close]]-R3927)/R3927</f>
        <v>-7.4923203030950866E-3</v>
      </c>
      <c r="U3926" s="21"/>
    </row>
    <row r="3927" spans="1:21" x14ac:dyDescent="0.25">
      <c r="A3927" s="2">
        <v>40605</v>
      </c>
      <c r="B3927" s="21">
        <v>26.260000228881836</v>
      </c>
      <c r="C3927" s="21">
        <v>26.399999618530273</v>
      </c>
      <c r="D3927" s="21">
        <v>26.180000305175781</v>
      </c>
      <c r="E3927" s="21">
        <v>26.200000762939453</v>
      </c>
      <c r="F3927" s="16">
        <f>(StockData[[#This Row],[Close]]-E3928)/E3928</f>
        <v>4.6012591865201942E-3</v>
      </c>
      <c r="G3927" s="21">
        <v>68271500</v>
      </c>
      <c r="H3927" s="21">
        <f>IF(ISNUMBER(E3927),MAX($E$2:E3927),"")</f>
        <v>542.07000732421875</v>
      </c>
      <c r="I3927" s="21">
        <f>IF(AND(ISNUMBER(E3927),ISNUMBER(H3927)),E3927/H3927-1,"")</f>
        <v>-0.95166675815127899</v>
      </c>
      <c r="L3927"/>
      <c r="M3927"/>
      <c r="N3927" s="2">
        <v>40605</v>
      </c>
      <c r="O3927" s="21">
        <v>132.39999389648438</v>
      </c>
      <c r="P3927" s="21">
        <v>133.6199951171875</v>
      </c>
      <c r="Q3927" s="21">
        <v>132.38999938964844</v>
      </c>
      <c r="R3927" s="21">
        <v>133.47000122070313</v>
      </c>
      <c r="S3927">
        <v>176480100</v>
      </c>
      <c r="T3927" s="16">
        <f>(SP500_Data[[#This Row],[Close]]-R3928)/R3928</f>
        <v>1.7224254181804607E-2</v>
      </c>
      <c r="U3927" s="21"/>
    </row>
    <row r="3928" spans="1:21" x14ac:dyDescent="0.25">
      <c r="A3928" s="2">
        <v>40604</v>
      </c>
      <c r="B3928" s="21">
        <v>26.110000610351559</v>
      </c>
      <c r="C3928" s="21">
        <v>26.370000839233398</v>
      </c>
      <c r="D3928" s="21">
        <v>26.040000915527344</v>
      </c>
      <c r="E3928" s="21">
        <v>26.079999923706055</v>
      </c>
      <c r="F3928" s="16">
        <f>(StockData[[#This Row],[Close]]-E3929)/E3929</f>
        <v>-3.0581010769374574E-3</v>
      </c>
      <c r="G3928" s="21">
        <v>48658200</v>
      </c>
      <c r="H3928" s="21">
        <f>IF(ISNUMBER(E3928),MAX($E$2:E3928),"")</f>
        <v>542.07000732421875</v>
      </c>
      <c r="I3928" s="21">
        <f>IF(AND(ISNUMBER(E3928),ISNUMBER(H3928)),E3928/H3928-1,"")</f>
        <v>-0.95188813331982181</v>
      </c>
      <c r="L3928"/>
      <c r="M3928"/>
      <c r="N3928" s="2">
        <v>40604</v>
      </c>
      <c r="O3928" s="21">
        <v>130.75</v>
      </c>
      <c r="P3928" s="21">
        <v>131.82000732421875</v>
      </c>
      <c r="Q3928" s="21">
        <v>130.35000610351563</v>
      </c>
      <c r="R3928" s="21">
        <v>131.21000671386719</v>
      </c>
      <c r="S3928">
        <v>200277400</v>
      </c>
      <c r="T3928" s="16">
        <f>(SP500_Data[[#This Row],[Close]]-R3929)/R3929</f>
        <v>2.138654653249156E-3</v>
      </c>
      <c r="U3928" s="21"/>
    </row>
    <row r="3929" spans="1:21" x14ac:dyDescent="0.25">
      <c r="A3929" s="2">
        <v>40603</v>
      </c>
      <c r="B3929" s="21">
        <v>26.600000381469727</v>
      </c>
      <c r="C3929" s="21">
        <v>26.780000686645508</v>
      </c>
      <c r="D3929" s="21">
        <v>26.149999618530273</v>
      </c>
      <c r="E3929" s="21">
        <v>26.159999847412109</v>
      </c>
      <c r="F3929" s="16">
        <f>(StockData[[#This Row],[Close]]-E3930)/E3930</f>
        <v>-1.5801357317512914E-2</v>
      </c>
      <c r="G3929" s="21">
        <v>60055000</v>
      </c>
      <c r="H3929" s="21">
        <f>IF(ISNUMBER(E3929),MAX($E$2:E3929),"")</f>
        <v>542.07000732421875</v>
      </c>
      <c r="I3929" s="21">
        <f>IF(AND(ISNUMBER(E3929),ISNUMBER(H3929)),E3929/H3929-1,"")</f>
        <v>-0.95174055104700617</v>
      </c>
      <c r="L3929"/>
      <c r="M3929"/>
      <c r="N3929" s="2">
        <v>40603</v>
      </c>
      <c r="O3929" s="21">
        <v>133.57000732421875</v>
      </c>
      <c r="P3929" s="21">
        <v>133.69000244140625</v>
      </c>
      <c r="Q3929" s="21">
        <v>130.88999938964844</v>
      </c>
      <c r="R3929" s="21">
        <v>130.92999267578125</v>
      </c>
      <c r="S3929">
        <v>258565500</v>
      </c>
      <c r="T3929" s="16">
        <f>(SP500_Data[[#This Row],[Close]]-R3930)/R3930</f>
        <v>-1.6672935204405898E-2</v>
      </c>
      <c r="U3929" s="21"/>
    </row>
    <row r="3930" spans="1:21" x14ac:dyDescent="0.25">
      <c r="A3930" s="2">
        <v>40602</v>
      </c>
      <c r="B3930" s="21">
        <v>26.690000534057617</v>
      </c>
      <c r="C3930" s="21">
        <v>26.860000610351559</v>
      </c>
      <c r="D3930" s="21">
        <v>26.510000228881836</v>
      </c>
      <c r="E3930" s="21">
        <v>26.579999923706055</v>
      </c>
      <c r="F3930" s="16">
        <f>(StockData[[#This Row],[Close]]-E3931)/E3931</f>
        <v>1.1299693976499453E-3</v>
      </c>
      <c r="G3930" s="21">
        <v>51379900</v>
      </c>
      <c r="H3930" s="21">
        <f>IF(ISNUMBER(E3930),MAX($E$2:E3930),"")</f>
        <v>542.07000732421875</v>
      </c>
      <c r="I3930" s="21">
        <f>IF(AND(ISNUMBER(E3930),ISNUMBER(H3930)),E3930/H3930-1,"")</f>
        <v>-0.95096574323506478</v>
      </c>
      <c r="L3930"/>
      <c r="M3930"/>
      <c r="N3930" s="2">
        <v>40602</v>
      </c>
      <c r="O3930" s="21">
        <v>132.82000732421875</v>
      </c>
      <c r="P3930" s="21">
        <v>133.32000732421875</v>
      </c>
      <c r="Q3930" s="21">
        <v>132.3800048828125</v>
      </c>
      <c r="R3930" s="21">
        <v>133.14999389648438</v>
      </c>
      <c r="S3930">
        <v>141585500</v>
      </c>
      <c r="T3930" s="16">
        <f>(SP500_Data[[#This Row],[Close]]-R3931)/R3931</f>
        <v>6.1965695918040483E-3</v>
      </c>
      <c r="U3930" s="21"/>
    </row>
    <row r="3931" spans="1:21" x14ac:dyDescent="0.25">
      <c r="A3931" s="2">
        <v>40599</v>
      </c>
      <c r="B3931" s="21">
        <v>26.909999847412109</v>
      </c>
      <c r="C3931" s="21">
        <v>26.950000762939453</v>
      </c>
      <c r="D3931" s="21">
        <v>26.5</v>
      </c>
      <c r="E3931" s="21">
        <v>26.549999237060547</v>
      </c>
      <c r="F3931" s="16">
        <f>(StockData[[#This Row],[Close]]-E3932)/E3932</f>
        <v>-8.2182001098666992E-3</v>
      </c>
      <c r="G3931" s="21">
        <v>53006300</v>
      </c>
      <c r="H3931" s="21">
        <f>IF(ISNUMBER(E3931),MAX($E$2:E3931),"")</f>
        <v>542.07000732421875</v>
      </c>
      <c r="I3931" s="21">
        <f>IF(AND(ISNUMBER(E3931),ISNUMBER(H3931)),E3931/H3931-1,"")</f>
        <v>-0.95102108790686024</v>
      </c>
      <c r="L3931"/>
      <c r="M3931"/>
      <c r="N3931" s="2">
        <v>40599</v>
      </c>
      <c r="O3931" s="21">
        <v>131.47999572753906</v>
      </c>
      <c r="P3931" s="21">
        <v>132.41000366210938</v>
      </c>
      <c r="Q3931" s="21">
        <v>131.39999389648438</v>
      </c>
      <c r="R3931" s="21">
        <v>132.33000183105469</v>
      </c>
      <c r="S3931">
        <v>141686900</v>
      </c>
      <c r="T3931" s="16">
        <f>(SP500_Data[[#This Row],[Close]]-R3932)/R3932</f>
        <v>1.0692807099899913E-2</v>
      </c>
      <c r="U3931" s="21"/>
    </row>
    <row r="3932" spans="1:21" x14ac:dyDescent="0.25">
      <c r="A3932" s="2">
        <v>40598</v>
      </c>
      <c r="B3932" s="21">
        <v>26.639999389648441</v>
      </c>
      <c r="C3932" s="21">
        <v>27.059999465942383</v>
      </c>
      <c r="D3932" s="21">
        <v>26.5</v>
      </c>
      <c r="E3932" s="21">
        <v>26.770000457763672</v>
      </c>
      <c r="F3932" s="16">
        <f>(StockData[[#This Row],[Close]]-E3933)/E3933</f>
        <v>6.7694736420775307E-3</v>
      </c>
      <c r="G3932" s="21">
        <v>64494200</v>
      </c>
      <c r="H3932" s="21">
        <f>IF(ISNUMBER(E3932),MAX($E$2:E3932),"")</f>
        <v>542.07000732421875</v>
      </c>
      <c r="I3932" s="21">
        <f>IF(AND(ISNUMBER(E3932),ISNUMBER(H3932)),E3932/H3932-1,"")</f>
        <v>-0.95061523401763826</v>
      </c>
      <c r="L3932"/>
      <c r="M3932"/>
      <c r="N3932" s="2">
        <v>40598</v>
      </c>
      <c r="O3932" s="21">
        <v>130.8800048828125</v>
      </c>
      <c r="P3932" s="21">
        <v>131.44000244140625</v>
      </c>
      <c r="Q3932" s="21">
        <v>129.69999694824219</v>
      </c>
      <c r="R3932" s="21">
        <v>130.92999267578125</v>
      </c>
      <c r="S3932">
        <v>260431400</v>
      </c>
      <c r="T3932" s="16">
        <f>(SP500_Data[[#This Row],[Close]]-R3933)/R3933</f>
        <v>-6.8700651613859713E-4</v>
      </c>
      <c r="U3932" s="21"/>
    </row>
    <row r="3933" spans="1:21" x14ac:dyDescent="0.25">
      <c r="A3933" s="2">
        <v>40597</v>
      </c>
      <c r="B3933" s="21">
        <v>26.530000686645508</v>
      </c>
      <c r="C3933" s="21">
        <v>26.860000610351559</v>
      </c>
      <c r="D3933" s="21">
        <v>26.430000305175781</v>
      </c>
      <c r="E3933" s="21">
        <v>26.590000152587891</v>
      </c>
      <c r="F3933" s="16">
        <f>(StockData[[#This Row],[Close]]-E3934)/E3934</f>
        <v>0</v>
      </c>
      <c r="G3933" s="21">
        <v>60234100</v>
      </c>
      <c r="H3933" s="21">
        <f>IF(ISNUMBER(E3933),MAX($E$2:E3933),"")</f>
        <v>542.07000732421875</v>
      </c>
      <c r="I3933" s="21">
        <f>IF(AND(ISNUMBER(E3933),ISNUMBER(H3933)),E3933/H3933-1,"")</f>
        <v>-0.95094729501113295</v>
      </c>
      <c r="L3933"/>
      <c r="M3933"/>
      <c r="N3933" s="2">
        <v>40597</v>
      </c>
      <c r="O3933" s="21">
        <v>131.75</v>
      </c>
      <c r="P3933" s="21">
        <v>132.07000732421875</v>
      </c>
      <c r="Q3933" s="21">
        <v>130.21000671386719</v>
      </c>
      <c r="R3933" s="21">
        <v>131.02000427246094</v>
      </c>
      <c r="S3933">
        <v>227584000</v>
      </c>
      <c r="T3933" s="16">
        <f>(SP500_Data[[#This Row],[Close]]-R3934)/R3934</f>
        <v>-6.1442581153248682E-3</v>
      </c>
      <c r="U3933" s="21"/>
    </row>
    <row r="3934" spans="1:21" x14ac:dyDescent="0.25">
      <c r="A3934" s="2">
        <v>40596</v>
      </c>
      <c r="B3934" s="21">
        <v>26.780000686645508</v>
      </c>
      <c r="C3934" s="21">
        <v>27.100000381469727</v>
      </c>
      <c r="D3934" s="21">
        <v>26.520000457763672</v>
      </c>
      <c r="E3934" s="21">
        <v>26.590000152587891</v>
      </c>
      <c r="F3934" s="16">
        <f>(StockData[[#This Row],[Close]]-E3935)/E3935</f>
        <v>-1.736878501960178E-2</v>
      </c>
      <c r="G3934" s="21">
        <v>60889000</v>
      </c>
      <c r="H3934" s="21">
        <f>IF(ISNUMBER(E3934),MAX($E$2:E3934),"")</f>
        <v>542.07000732421875</v>
      </c>
      <c r="I3934" s="21">
        <f>IF(AND(ISNUMBER(E3934),ISNUMBER(H3934)),E3934/H3934-1,"")</f>
        <v>-0.95094729501113295</v>
      </c>
      <c r="L3934"/>
      <c r="M3934"/>
      <c r="N3934" s="2">
        <v>40596</v>
      </c>
      <c r="O3934" s="21">
        <v>133.1199951171875</v>
      </c>
      <c r="P3934" s="21">
        <v>134.55999755859375</v>
      </c>
      <c r="Q3934" s="21">
        <v>131.47000122070313</v>
      </c>
      <c r="R3934" s="21">
        <v>131.83000183105469</v>
      </c>
      <c r="S3934">
        <v>233116400</v>
      </c>
      <c r="T3934" s="16">
        <f>(SP500_Data[[#This Row],[Close]]-R3935)/R3935</f>
        <v>-2.0069850388326146E-2</v>
      </c>
      <c r="U3934" s="21"/>
    </row>
    <row r="3935" spans="1:21" x14ac:dyDescent="0.25">
      <c r="A3935" s="2">
        <v>40592</v>
      </c>
      <c r="B3935" s="21">
        <v>27.129999160766602</v>
      </c>
      <c r="C3935" s="21">
        <v>27.209999084472656</v>
      </c>
      <c r="D3935" s="21">
        <v>26.989999771118164</v>
      </c>
      <c r="E3935" s="21">
        <v>27.059999465942383</v>
      </c>
      <c r="F3935" s="16">
        <f>(StockData[[#This Row],[Close]]-E3936)/E3936</f>
        <v>-5.5126653280878086E-3</v>
      </c>
      <c r="G3935" s="21">
        <v>68667800</v>
      </c>
      <c r="H3935" s="21">
        <f>IF(ISNUMBER(E3935),MAX($E$2:E3935),"")</f>
        <v>542.07000732421875</v>
      </c>
      <c r="I3935" s="21">
        <f>IF(AND(ISNUMBER(E3935),ISNUMBER(H3935)),E3935/H3935-1,"")</f>
        <v>-0.95008024959817139</v>
      </c>
      <c r="L3935"/>
      <c r="M3935"/>
      <c r="N3935" s="2">
        <v>40592</v>
      </c>
      <c r="O3935" s="21">
        <v>134.3699951171875</v>
      </c>
      <c r="P3935" s="21">
        <v>134.69000244140625</v>
      </c>
      <c r="Q3935" s="21">
        <v>134.05999755859375</v>
      </c>
      <c r="R3935" s="21">
        <v>134.52999877929688</v>
      </c>
      <c r="S3935">
        <v>130002400</v>
      </c>
      <c r="T3935" s="16">
        <f>(SP500_Data[[#This Row],[Close]]-R3936)/R3936</f>
        <v>2.0856519873137802E-3</v>
      </c>
      <c r="U3935" s="21"/>
    </row>
    <row r="3936" spans="1:21" x14ac:dyDescent="0.25">
      <c r="A3936" s="2">
        <v>40591</v>
      </c>
      <c r="B3936" s="21">
        <v>26.969999313354492</v>
      </c>
      <c r="C3936" s="21">
        <v>27.370000839233398</v>
      </c>
      <c r="D3936" s="21">
        <v>26.909999847412109</v>
      </c>
      <c r="E3936" s="21">
        <v>27.209999084472656</v>
      </c>
      <c r="F3936" s="16">
        <f>(StockData[[#This Row],[Close]]-E3937)/E3937</f>
        <v>7.0317773312395327E-3</v>
      </c>
      <c r="G3936" s="21">
        <v>57207300</v>
      </c>
      <c r="H3936" s="21">
        <f>IF(ISNUMBER(E3936),MAX($E$2:E3936),"")</f>
        <v>542.07000732421875</v>
      </c>
      <c r="I3936" s="21">
        <f>IF(AND(ISNUMBER(E3936),ISNUMBER(H3936)),E3936/H3936-1,"")</f>
        <v>-0.94980353327647216</v>
      </c>
      <c r="L3936"/>
      <c r="M3936"/>
      <c r="N3936" s="2">
        <v>40591</v>
      </c>
      <c r="O3936" s="21">
        <v>133.46000671386719</v>
      </c>
      <c r="P3936" s="21">
        <v>134.42999267578125</v>
      </c>
      <c r="Q3936" s="21">
        <v>133.33999633789063</v>
      </c>
      <c r="R3936" s="21">
        <v>134.25</v>
      </c>
      <c r="S3936">
        <v>109810500</v>
      </c>
      <c r="T3936" s="16">
        <f>(SP500_Data[[#This Row],[Close]]-R3937)/R3937</f>
        <v>2.9883741370548135E-3</v>
      </c>
      <c r="U3936" s="21"/>
    </row>
    <row r="3937" spans="1:21" x14ac:dyDescent="0.25">
      <c r="A3937" s="2">
        <v>40590</v>
      </c>
      <c r="B3937" s="21">
        <v>27.049999237060547</v>
      </c>
      <c r="C3937" s="21">
        <v>27.069999694824219</v>
      </c>
      <c r="D3937" s="21">
        <v>26.600000381469727</v>
      </c>
      <c r="E3937" s="21">
        <v>27.020000457763672</v>
      </c>
      <c r="F3937" s="16">
        <f>(StockData[[#This Row],[Close]]-E3938)/E3938</f>
        <v>2.2255703015054188E-3</v>
      </c>
      <c r="G3937" s="21">
        <v>70817900</v>
      </c>
      <c r="H3937" s="21">
        <f>IF(ISNUMBER(E3937),MAX($E$2:E3937),"")</f>
        <v>542.07000732421875</v>
      </c>
      <c r="I3937" s="21">
        <f>IF(AND(ISNUMBER(E3937),ISNUMBER(H3937)),E3937/H3937-1,"")</f>
        <v>-0.95015403897525974</v>
      </c>
      <c r="L3937"/>
      <c r="M3937"/>
      <c r="N3937" s="2">
        <v>40590</v>
      </c>
      <c r="O3937" s="21">
        <v>133.46000671386719</v>
      </c>
      <c r="P3937" s="21">
        <v>134.00999450683594</v>
      </c>
      <c r="Q3937" s="21">
        <v>133.19000244140625</v>
      </c>
      <c r="R3937" s="21">
        <v>133.85000610351563</v>
      </c>
      <c r="S3937">
        <v>130183500</v>
      </c>
      <c r="T3937" s="16">
        <f>(SP500_Data[[#This Row],[Close]]-R3938)/R3938</f>
        <v>6.3154020853411572E-3</v>
      </c>
      <c r="U3937" s="21"/>
    </row>
    <row r="3938" spans="1:21" x14ac:dyDescent="0.25">
      <c r="A3938" s="2">
        <v>40589</v>
      </c>
      <c r="B3938" s="21">
        <v>27.040000915527344</v>
      </c>
      <c r="C3938" s="21">
        <v>27.329999923706055</v>
      </c>
      <c r="D3938" s="21">
        <v>26.950000762939453</v>
      </c>
      <c r="E3938" s="21">
        <v>26.959999084472656</v>
      </c>
      <c r="F3938" s="16">
        <f>(StockData[[#This Row],[Close]]-E3939)/E3939</f>
        <v>-9.9155513148237624E-3</v>
      </c>
      <c r="G3938" s="21">
        <v>44116500</v>
      </c>
      <c r="H3938" s="21">
        <f>IF(ISNUMBER(E3938),MAX($E$2:E3938),"")</f>
        <v>542.07000732421875</v>
      </c>
      <c r="I3938" s="21">
        <f>IF(AND(ISNUMBER(E3938),ISNUMBER(H3938)),E3938/H3938-1,"")</f>
        <v>-0.95026472831885056</v>
      </c>
      <c r="L3938"/>
      <c r="M3938"/>
      <c r="N3938" s="2">
        <v>40589</v>
      </c>
      <c r="O3938" s="21">
        <v>133.02000427246094</v>
      </c>
      <c r="P3938" s="21">
        <v>133.22000122070313</v>
      </c>
      <c r="Q3938" s="21">
        <v>132.32000732421875</v>
      </c>
      <c r="R3938" s="21">
        <v>133.00999450683594</v>
      </c>
      <c r="S3938">
        <v>119575400</v>
      </c>
      <c r="T3938" s="16">
        <f>(SP500_Data[[#This Row],[Close]]-R3939)/R3939</f>
        <v>-3.1477043543415104E-3</v>
      </c>
      <c r="U3938" s="21"/>
    </row>
    <row r="3939" spans="1:21" x14ac:dyDescent="0.25">
      <c r="A3939" s="2">
        <v>40588</v>
      </c>
      <c r="B3939" s="21">
        <v>27.209999084472656</v>
      </c>
      <c r="C3939" s="21">
        <v>27.270000457763672</v>
      </c>
      <c r="D3939" s="21">
        <v>26.950000762939453</v>
      </c>
      <c r="E3939" s="21">
        <v>27.229999542236328</v>
      </c>
      <c r="F3939" s="16">
        <f>(StockData[[#This Row],[Close]]-E3940)/E3940</f>
        <v>-7.339617527952982E-4</v>
      </c>
      <c r="G3939" s="21">
        <v>56766200</v>
      </c>
      <c r="H3939" s="21">
        <f>IF(ISNUMBER(E3939),MAX($E$2:E3939),"")</f>
        <v>542.07000732421875</v>
      </c>
      <c r="I3939" s="21">
        <f>IF(AND(ISNUMBER(E3939),ISNUMBER(H3939)),E3939/H3939-1,"")</f>
        <v>-0.94976663682860851</v>
      </c>
      <c r="L3939"/>
      <c r="M3939"/>
      <c r="N3939" s="2">
        <v>40588</v>
      </c>
      <c r="O3939" s="21">
        <v>133.02999877929688</v>
      </c>
      <c r="P3939" s="21">
        <v>133.53999328613281</v>
      </c>
      <c r="Q3939" s="21">
        <v>132.8800048828125</v>
      </c>
      <c r="R3939" s="21">
        <v>133.42999267578125</v>
      </c>
      <c r="S3939">
        <v>101690700</v>
      </c>
      <c r="T3939" s="16">
        <f>(SP500_Data[[#This Row],[Close]]-R3940)/R3940</f>
        <v>2.4039671246519601E-3</v>
      </c>
      <c r="U3939" s="21"/>
    </row>
    <row r="3940" spans="1:21" x14ac:dyDescent="0.25">
      <c r="A3940" s="2">
        <v>40585</v>
      </c>
      <c r="B3940" s="21">
        <v>27.760000228881836</v>
      </c>
      <c r="C3940" s="21">
        <v>27.809999465942383</v>
      </c>
      <c r="D3940" s="21">
        <v>27.069999694824219</v>
      </c>
      <c r="E3940" s="21">
        <v>27.25</v>
      </c>
      <c r="F3940" s="16">
        <f>(StockData[[#This Row],[Close]]-E3941)/E3941</f>
        <v>-9.0909090909090905E-3</v>
      </c>
      <c r="G3940" s="21">
        <v>83939700</v>
      </c>
      <c r="H3940" s="21">
        <f>IF(ISNUMBER(E3940),MAX($E$2:E3940),"")</f>
        <v>542.07000732421875</v>
      </c>
      <c r="I3940" s="21">
        <f>IF(AND(ISNUMBER(E3940),ISNUMBER(H3940)),E3940/H3940-1,"")</f>
        <v>-0.94972974038074487</v>
      </c>
      <c r="L3940"/>
      <c r="M3940"/>
      <c r="N3940" s="2">
        <v>40585</v>
      </c>
      <c r="O3940" s="21">
        <v>131.80000305175781</v>
      </c>
      <c r="P3940" s="21">
        <v>133.27999877929688</v>
      </c>
      <c r="Q3940" s="21">
        <v>131.77000427246094</v>
      </c>
      <c r="R3940" s="21">
        <v>133.11000061035156</v>
      </c>
      <c r="S3940">
        <v>137710300</v>
      </c>
      <c r="T3940" s="16">
        <f>(SP500_Data[[#This Row],[Close]]-R3941)/R3941</f>
        <v>5.9703237787549508E-3</v>
      </c>
      <c r="U3940" s="21"/>
    </row>
    <row r="3941" spans="1:21" x14ac:dyDescent="0.25">
      <c r="A3941" s="2">
        <v>40584</v>
      </c>
      <c r="B3941" s="21">
        <v>27.930000305175781</v>
      </c>
      <c r="C3941" s="21">
        <v>27.940000534057617</v>
      </c>
      <c r="D3941" s="21">
        <v>27.290000915527344</v>
      </c>
      <c r="E3941" s="21">
        <v>27.5</v>
      </c>
      <c r="F3941" s="16">
        <f>(StockData[[#This Row],[Close]]-E3942)/E3942</f>
        <v>-1.6803694132737693E-2</v>
      </c>
      <c r="G3941" s="21">
        <v>76672400</v>
      </c>
      <c r="H3941" s="21">
        <f>IF(ISNUMBER(E3941),MAX($E$2:E3941),"")</f>
        <v>542.07000732421875</v>
      </c>
      <c r="I3941" s="21">
        <f>IF(AND(ISNUMBER(E3941),ISNUMBER(H3941)),E3941/H3941-1,"")</f>
        <v>-0.94926854533836635</v>
      </c>
      <c r="L3941"/>
      <c r="M3941"/>
      <c r="N3941" s="2">
        <v>40584</v>
      </c>
      <c r="O3941" s="21">
        <v>131.60000610351563</v>
      </c>
      <c r="P3941" s="21">
        <v>132.47000122070313</v>
      </c>
      <c r="Q3941" s="21">
        <v>131.30000305175781</v>
      </c>
      <c r="R3941" s="21">
        <v>132.32000732421875</v>
      </c>
      <c r="S3941">
        <v>162708500</v>
      </c>
      <c r="T3941" s="16">
        <f>(SP500_Data[[#This Row],[Close]]-R3942)/R3942</f>
        <v>3.7803772694232314E-4</v>
      </c>
      <c r="U3941" s="21"/>
    </row>
    <row r="3942" spans="1:21" x14ac:dyDescent="0.25">
      <c r="A3942" s="2">
        <v>40583</v>
      </c>
      <c r="B3942" s="21">
        <v>28.190000534057617</v>
      </c>
      <c r="C3942" s="21">
        <v>28.260000228881836</v>
      </c>
      <c r="D3942" s="21">
        <v>27.909999847412109</v>
      </c>
      <c r="E3942" s="21">
        <v>27.969999313354492</v>
      </c>
      <c r="F3942" s="16">
        <f>(StockData[[#This Row],[Close]]-E3943)/E3943</f>
        <v>-1.096185876110695E-2</v>
      </c>
      <c r="G3942" s="21">
        <v>52905100</v>
      </c>
      <c r="H3942" s="21">
        <f>IF(ISNUMBER(E3942),MAX($E$2:E3942),"")</f>
        <v>542.07000732421875</v>
      </c>
      <c r="I3942" s="21">
        <f>IF(AND(ISNUMBER(E3942),ISNUMBER(H3942)),E3942/H3942-1,"")</f>
        <v>-0.9484014999254049</v>
      </c>
      <c r="L3942"/>
      <c r="M3942"/>
      <c r="N3942" s="2">
        <v>40583</v>
      </c>
      <c r="O3942" s="21">
        <v>132.21000671386719</v>
      </c>
      <c r="P3942" s="21">
        <v>132.6300048828125</v>
      </c>
      <c r="Q3942" s="21">
        <v>131.61000061035156</v>
      </c>
      <c r="R3942" s="21">
        <v>132.27000427246094</v>
      </c>
      <c r="S3942">
        <v>146436700</v>
      </c>
      <c r="T3942" s="16">
        <f>(SP500_Data[[#This Row],[Close]]-R3943)/R3943</f>
        <v>-2.2629783147262903E-3</v>
      </c>
      <c r="U3942" s="21"/>
    </row>
    <row r="3943" spans="1:21" x14ac:dyDescent="0.25">
      <c r="A3943" s="2">
        <v>40582</v>
      </c>
      <c r="B3943" s="21">
        <v>28.100000381469727</v>
      </c>
      <c r="C3943" s="21">
        <v>28.340000152587891</v>
      </c>
      <c r="D3943" s="21">
        <v>28.049999237060547</v>
      </c>
      <c r="E3943" s="21">
        <v>28.280000686645508</v>
      </c>
      <c r="F3943" s="16">
        <f>(StockData[[#This Row],[Close]]-E3944)/E3944</f>
        <v>2.8368766504145238E-3</v>
      </c>
      <c r="G3943" s="21">
        <v>34904200</v>
      </c>
      <c r="H3943" s="21">
        <f>IF(ISNUMBER(E3943),MAX($E$2:E3943),"")</f>
        <v>542.07000732421875</v>
      </c>
      <c r="I3943" s="21">
        <f>IF(AND(ISNUMBER(E3943),ISNUMBER(H3943)),E3943/H3943-1,"")</f>
        <v>-0.94782961553943545</v>
      </c>
      <c r="L3943"/>
      <c r="M3943"/>
      <c r="N3943" s="2">
        <v>40582</v>
      </c>
      <c r="O3943" s="21">
        <v>132.08999633789063</v>
      </c>
      <c r="P3943" s="21">
        <v>132.63999938964844</v>
      </c>
      <c r="Q3943" s="21">
        <v>131.72999572753906</v>
      </c>
      <c r="R3943" s="21">
        <v>132.57000732421875</v>
      </c>
      <c r="S3943">
        <v>99072800</v>
      </c>
      <c r="T3943" s="16">
        <f>(SP500_Data[[#This Row],[Close]]-R3944)/R3944</f>
        <v>4.5465340453561924E-3</v>
      </c>
      <c r="U3943" s="21"/>
    </row>
    <row r="3944" spans="1:21" x14ac:dyDescent="0.25">
      <c r="A3944" s="2">
        <v>40581</v>
      </c>
      <c r="B3944" s="21">
        <v>27.799999237060547</v>
      </c>
      <c r="C3944" s="21">
        <v>28.340000152587891</v>
      </c>
      <c r="D3944" s="21">
        <v>27.790000915527344</v>
      </c>
      <c r="E3944" s="21">
        <v>28.200000762939453</v>
      </c>
      <c r="F3944" s="16">
        <f>(StockData[[#This Row],[Close]]-E3945)/E3945</f>
        <v>1.5484346348131436E-2</v>
      </c>
      <c r="G3944" s="21">
        <v>68980900</v>
      </c>
      <c r="H3944" s="21">
        <f>IF(ISNUMBER(E3944),MAX($E$2:E3944),"")</f>
        <v>542.07000732421875</v>
      </c>
      <c r="I3944" s="21">
        <f>IF(AND(ISNUMBER(E3944),ISNUMBER(H3944)),E3944/H3944-1,"")</f>
        <v>-0.94797719781225109</v>
      </c>
      <c r="L3944"/>
      <c r="M3944"/>
      <c r="N3944" s="2">
        <v>40581</v>
      </c>
      <c r="O3944" s="21">
        <v>131.44000244140625</v>
      </c>
      <c r="P3944" s="21">
        <v>132.39999389648438</v>
      </c>
      <c r="Q3944" s="21">
        <v>131.42999267578125</v>
      </c>
      <c r="R3944" s="21">
        <v>131.97000122070313</v>
      </c>
      <c r="S3944">
        <v>112439100</v>
      </c>
      <c r="T3944" s="16">
        <f>(SP500_Data[[#This Row],[Close]]-R3945)/R3945</f>
        <v>6.2524389049226732E-3</v>
      </c>
      <c r="U3944" s="21"/>
    </row>
    <row r="3945" spans="1:21" x14ac:dyDescent="0.25">
      <c r="A3945" s="2">
        <v>40578</v>
      </c>
      <c r="B3945" s="21">
        <v>27.700000762939453</v>
      </c>
      <c r="C3945" s="21">
        <v>27.840000152587891</v>
      </c>
      <c r="D3945" s="21">
        <v>27.510000228881836</v>
      </c>
      <c r="E3945" s="21">
        <v>27.770000457763672</v>
      </c>
      <c r="F3945" s="16">
        <f>(StockData[[#This Row],[Close]]-E3946)/E3946</f>
        <v>4.3399942455325446E-3</v>
      </c>
      <c r="G3945" s="21">
        <v>40412200</v>
      </c>
      <c r="H3945" s="21">
        <f>IF(ISNUMBER(E3945),MAX($E$2:E3945),"")</f>
        <v>542.07000732421875</v>
      </c>
      <c r="I3945" s="21">
        <f>IF(AND(ISNUMBER(E3945),ISNUMBER(H3945)),E3945/H3945-1,"")</f>
        <v>-0.94877045384812431</v>
      </c>
      <c r="L3945"/>
      <c r="M3945"/>
      <c r="N3945" s="2">
        <v>40578</v>
      </c>
      <c r="O3945" s="21">
        <v>130.83000183105469</v>
      </c>
      <c r="P3945" s="21">
        <v>131.19999694824219</v>
      </c>
      <c r="Q3945" s="21">
        <v>130.22999572753906</v>
      </c>
      <c r="R3945" s="21">
        <v>131.14999389648438</v>
      </c>
      <c r="S3945">
        <v>134634800</v>
      </c>
      <c r="T3945" s="16">
        <f>(SP500_Data[[#This Row],[Close]]-R3946)/R3946</f>
        <v>2.8291414638403566E-3</v>
      </c>
      <c r="U3945" s="21"/>
    </row>
    <row r="3946" spans="1:21" x14ac:dyDescent="0.25">
      <c r="A3946" s="2">
        <v>40577</v>
      </c>
      <c r="B3946" s="21">
        <v>27.969999313354492</v>
      </c>
      <c r="C3946" s="21">
        <v>27.969999313354492</v>
      </c>
      <c r="D3946" s="21">
        <v>27.540000915527344</v>
      </c>
      <c r="E3946" s="21">
        <v>27.649999618530273</v>
      </c>
      <c r="F3946" s="16">
        <f>(StockData[[#This Row],[Close]]-E3947)/E3947</f>
        <v>-1.0379416964357088E-2</v>
      </c>
      <c r="G3946" s="21">
        <v>60340100</v>
      </c>
      <c r="H3946" s="21">
        <f>IF(ISNUMBER(E3946),MAX($E$2:E3946),"")</f>
        <v>542.07000732421875</v>
      </c>
      <c r="I3946" s="21">
        <f>IF(AND(ISNUMBER(E3946),ISNUMBER(H3946)),E3946/H3946-1,"")</f>
        <v>-0.94899182901666712</v>
      </c>
      <c r="L3946"/>
      <c r="M3946"/>
      <c r="N3946" s="2">
        <v>40577</v>
      </c>
      <c r="O3946" s="21">
        <v>130.25999450683594</v>
      </c>
      <c r="P3946" s="21">
        <v>130.97999572753906</v>
      </c>
      <c r="Q3946" s="21">
        <v>129.57000732421875</v>
      </c>
      <c r="R3946" s="21">
        <v>130.77999877929688</v>
      </c>
      <c r="S3946">
        <v>145886700</v>
      </c>
      <c r="T3946" s="16">
        <f>(SP500_Data[[#This Row],[Close]]-R3947)/R3947</f>
        <v>2.2223409757462557E-3</v>
      </c>
      <c r="U3946" s="21"/>
    </row>
    <row r="3947" spans="1:21" x14ac:dyDescent="0.25">
      <c r="A3947" s="2">
        <v>40576</v>
      </c>
      <c r="B3947" s="21">
        <v>27.930000305175781</v>
      </c>
      <c r="C3947" s="21">
        <v>28.110000610351559</v>
      </c>
      <c r="D3947" s="21">
        <v>27.879999160766602</v>
      </c>
      <c r="E3947" s="21">
        <v>27.940000534057617</v>
      </c>
      <c r="F3947" s="16">
        <f>(StockData[[#This Row],[Close]]-E3948)/E3948</f>
        <v>-1.7863250257021874E-3</v>
      </c>
      <c r="G3947" s="21">
        <v>45824000</v>
      </c>
      <c r="H3947" s="21">
        <f>IF(ISNUMBER(E3947),MAX($E$2:E3947),"")</f>
        <v>542.07000732421875</v>
      </c>
      <c r="I3947" s="21">
        <f>IF(AND(ISNUMBER(E3947),ISNUMBER(H3947)),E3947/H3947-1,"")</f>
        <v>-0.94845684107856132</v>
      </c>
      <c r="L3947"/>
      <c r="M3947"/>
      <c r="N3947" s="2">
        <v>40576</v>
      </c>
      <c r="O3947" s="21">
        <v>130.39999389648438</v>
      </c>
      <c r="P3947" s="21">
        <v>130.83999633789063</v>
      </c>
      <c r="Q3947" s="21">
        <v>130.33000183105469</v>
      </c>
      <c r="R3947" s="21">
        <v>130.49000549316406</v>
      </c>
      <c r="S3947">
        <v>118323600</v>
      </c>
      <c r="T3947" s="16">
        <f>(SP500_Data[[#This Row],[Close]]-R3948)/R3948</f>
        <v>-1.9121920567233847E-3</v>
      </c>
      <c r="U3947" s="21"/>
    </row>
    <row r="3948" spans="1:21" x14ac:dyDescent="0.25">
      <c r="A3948" s="2">
        <v>40575</v>
      </c>
      <c r="B3948" s="21">
        <v>27.799999237060547</v>
      </c>
      <c r="C3948" s="21">
        <v>28.059999465942383</v>
      </c>
      <c r="D3948" s="21">
        <v>27.610000610351559</v>
      </c>
      <c r="E3948" s="21">
        <v>27.989999771118164</v>
      </c>
      <c r="F3948" s="16">
        <f>(StockData[[#This Row],[Close]]-E3949)/E3949</f>
        <v>9.3761353470569811E-3</v>
      </c>
      <c r="G3948" s="21">
        <v>62810700</v>
      </c>
      <c r="H3948" s="21">
        <f>IF(ISNUMBER(E3948),MAX($E$2:E3948),"")</f>
        <v>542.07000732421875</v>
      </c>
      <c r="I3948" s="21">
        <f>IF(AND(ISNUMBER(E3948),ISNUMBER(H3948)),E3948/H3948-1,"")</f>
        <v>-0.94836460347754126</v>
      </c>
      <c r="L3948"/>
      <c r="M3948"/>
      <c r="N3948" s="2">
        <v>40575</v>
      </c>
      <c r="O3948" s="21">
        <v>129.46000671386719</v>
      </c>
      <c r="P3948" s="21">
        <v>130.97000122070313</v>
      </c>
      <c r="Q3948" s="21">
        <v>129.3800048828125</v>
      </c>
      <c r="R3948" s="21">
        <v>130.74000549316406</v>
      </c>
      <c r="S3948">
        <v>167194300</v>
      </c>
      <c r="T3948" s="16">
        <f>(SP500_Data[[#This Row],[Close]]-R3949)/R3949</f>
        <v>1.6008804279101625E-2</v>
      </c>
      <c r="U3948" s="21"/>
    </row>
    <row r="3949" spans="1:21" x14ac:dyDescent="0.25">
      <c r="A3949" s="2">
        <v>40574</v>
      </c>
      <c r="B3949" s="21">
        <v>27.770000457763672</v>
      </c>
      <c r="C3949" s="21">
        <v>27.899999618530273</v>
      </c>
      <c r="D3949" s="21">
        <v>27.420000076293945</v>
      </c>
      <c r="E3949" s="21">
        <v>27.729999542236328</v>
      </c>
      <c r="F3949" s="16">
        <f>(StockData[[#This Row],[Close]]-E3950)/E3950</f>
        <v>-7.2073721670889643E-4</v>
      </c>
      <c r="G3949" s="21">
        <v>65029000</v>
      </c>
      <c r="H3949" s="21">
        <f>IF(ISNUMBER(E3949),MAX($E$2:E3949),"")</f>
        <v>542.07000732421875</v>
      </c>
      <c r="I3949" s="21">
        <f>IF(AND(ISNUMBER(E3949),ISNUMBER(H3949)),E3949/H3949-1,"")</f>
        <v>-0.94884424674385148</v>
      </c>
      <c r="L3949"/>
      <c r="M3949"/>
      <c r="N3949" s="2">
        <v>40574</v>
      </c>
      <c r="O3949" s="21">
        <v>128.07000732421875</v>
      </c>
      <c r="P3949" s="21">
        <v>128.77999877929688</v>
      </c>
      <c r="Q3949" s="21">
        <v>127.75</v>
      </c>
      <c r="R3949" s="21">
        <v>128.67999267578125</v>
      </c>
      <c r="S3949">
        <v>149249200</v>
      </c>
      <c r="T3949" s="16">
        <f>(SP500_Data[[#This Row],[Close]]-R3950)/R3950</f>
        <v>7.5163752419578943E-3</v>
      </c>
      <c r="U3949" s="21"/>
    </row>
    <row r="3950" spans="1:21" x14ac:dyDescent="0.25">
      <c r="A3950" s="2">
        <v>40571</v>
      </c>
      <c r="B3950" s="21">
        <v>28.899999618530273</v>
      </c>
      <c r="C3950" s="21">
        <v>28.930000305175781</v>
      </c>
      <c r="D3950" s="21">
        <v>27.450000762939453</v>
      </c>
      <c r="E3950" s="21">
        <v>27.75</v>
      </c>
      <c r="F3950" s="16">
        <f>(StockData[[#This Row],[Close]]-E3951)/E3951</f>
        <v>-3.8794624408578247E-2</v>
      </c>
      <c r="G3950" s="21">
        <v>141249400</v>
      </c>
      <c r="H3950" s="21">
        <f>IF(ISNUMBER(E3950),MAX($E$2:E3950),"")</f>
        <v>542.07000732421875</v>
      </c>
      <c r="I3950" s="21">
        <f>IF(AND(ISNUMBER(E3950),ISNUMBER(H3950)),E3950/H3950-1,"")</f>
        <v>-0.94880735029598795</v>
      </c>
      <c r="L3950"/>
      <c r="M3950"/>
      <c r="N3950" s="2">
        <v>40571</v>
      </c>
      <c r="O3950" s="21">
        <v>130.13999938964844</v>
      </c>
      <c r="P3950" s="21">
        <v>130.35000610351563</v>
      </c>
      <c r="Q3950" s="21">
        <v>127.51000213623048</v>
      </c>
      <c r="R3950" s="21">
        <v>127.72000122070313</v>
      </c>
      <c r="S3950">
        <v>295637300</v>
      </c>
      <c r="T3950" s="16">
        <f>(SP500_Data[[#This Row],[Close]]-R3951)/R3951</f>
        <v>-1.7462913889793725E-2</v>
      </c>
      <c r="U3950" s="21"/>
    </row>
    <row r="3951" spans="1:21" x14ac:dyDescent="0.25">
      <c r="A3951" s="2">
        <v>40570</v>
      </c>
      <c r="B3951" s="21">
        <v>28.75</v>
      </c>
      <c r="C3951" s="21">
        <v>29.459999084472656</v>
      </c>
      <c r="D3951" s="21">
        <v>28.489999771118164</v>
      </c>
      <c r="E3951" s="21">
        <v>28.870000839233398</v>
      </c>
      <c r="F3951" s="16">
        <f>(StockData[[#This Row],[Close]]-E3952)/E3952</f>
        <v>3.1271768742400512E-3</v>
      </c>
      <c r="G3951" s="21">
        <v>146938600</v>
      </c>
      <c r="H3951" s="21">
        <f>IF(ISNUMBER(E3951),MAX($E$2:E3951),"")</f>
        <v>542.07000732421875</v>
      </c>
      <c r="I3951" s="21">
        <f>IF(AND(ISNUMBER(E3951),ISNUMBER(H3951)),E3951/H3951-1,"")</f>
        <v>-0.94674119495793119</v>
      </c>
      <c r="L3951"/>
      <c r="M3951"/>
      <c r="N3951" s="2">
        <v>40570</v>
      </c>
      <c r="O3951" s="21">
        <v>129.69999694824219</v>
      </c>
      <c r="P3951" s="21">
        <v>130.21000671386719</v>
      </c>
      <c r="Q3951" s="21">
        <v>129.47000122070313</v>
      </c>
      <c r="R3951" s="21">
        <v>129.99000549316406</v>
      </c>
      <c r="S3951">
        <v>123302700</v>
      </c>
      <c r="T3951" s="16">
        <f>(SP500_Data[[#This Row],[Close]]-R3952)/R3952</f>
        <v>2.4678594026184587E-3</v>
      </c>
      <c r="U3951" s="21"/>
    </row>
    <row r="3952" spans="1:21" x14ac:dyDescent="0.25">
      <c r="A3952" s="2">
        <v>40569</v>
      </c>
      <c r="B3952" s="21">
        <v>28.510000228881836</v>
      </c>
      <c r="C3952" s="21">
        <v>28.989999771118164</v>
      </c>
      <c r="D3952" s="21">
        <v>28.5</v>
      </c>
      <c r="E3952" s="21">
        <v>28.780000686645508</v>
      </c>
      <c r="F3952" s="16">
        <f>(StockData[[#This Row],[Close]]-E3953)/E3953</f>
        <v>1.159929401956048E-2</v>
      </c>
      <c r="G3952" s="21">
        <v>74628800</v>
      </c>
      <c r="H3952" s="21">
        <f>IF(ISNUMBER(E3952),MAX($E$2:E3952),"")</f>
        <v>542.07000732421875</v>
      </c>
      <c r="I3952" s="21">
        <f>IF(AND(ISNUMBER(E3952),ISNUMBER(H3952)),E3952/H3952-1,"")</f>
        <v>-0.94690722545467854</v>
      </c>
      <c r="L3952"/>
      <c r="M3952"/>
      <c r="N3952" s="2">
        <v>40569</v>
      </c>
      <c r="O3952" s="21">
        <v>129.49000549316406</v>
      </c>
      <c r="P3952" s="21">
        <v>130.05000305175781</v>
      </c>
      <c r="Q3952" s="21">
        <v>129.22999572753906</v>
      </c>
      <c r="R3952" s="21">
        <v>129.66999816894531</v>
      </c>
      <c r="S3952">
        <v>141281500</v>
      </c>
      <c r="T3952" s="16">
        <f>(SP500_Data[[#This Row],[Close]]-R3953)/R3953</f>
        <v>3.8708679034432981E-3</v>
      </c>
      <c r="U3952" s="21"/>
    </row>
    <row r="3953" spans="1:21" x14ac:dyDescent="0.25">
      <c r="A3953" s="2">
        <v>40568</v>
      </c>
      <c r="B3953" s="21">
        <v>28.139999389648441</v>
      </c>
      <c r="C3953" s="21">
        <v>28.450000762939453</v>
      </c>
      <c r="D3953" s="21">
        <v>28.120000839233398</v>
      </c>
      <c r="E3953" s="21">
        <v>28.450000762939453</v>
      </c>
      <c r="F3953" s="16">
        <f>(StockData[[#This Row],[Close]]-E3954)/E3954</f>
        <v>2.4665822495732828E-3</v>
      </c>
      <c r="G3953" s="21">
        <v>42436600</v>
      </c>
      <c r="H3953" s="21">
        <f>IF(ISNUMBER(E3953),MAX($E$2:E3953),"")</f>
        <v>542.07000732421875</v>
      </c>
      <c r="I3953" s="21">
        <f>IF(AND(ISNUMBER(E3953),ISNUMBER(H3953)),E3953/H3953-1,"")</f>
        <v>-0.94751600276987258</v>
      </c>
      <c r="L3953"/>
      <c r="M3953"/>
      <c r="N3953" s="2">
        <v>40568</v>
      </c>
      <c r="O3953" s="21">
        <v>128.75999450683594</v>
      </c>
      <c r="P3953" s="21">
        <v>129.27999877929688</v>
      </c>
      <c r="Q3953" s="21">
        <v>128.11000061035156</v>
      </c>
      <c r="R3953" s="21">
        <v>129.16999816894531</v>
      </c>
      <c r="S3953">
        <v>167552200</v>
      </c>
      <c r="T3953" s="16">
        <f>(SP500_Data[[#This Row],[Close]]-R3954)/R3954</f>
        <v>5.4215385066338497E-4</v>
      </c>
      <c r="U3953" s="21"/>
    </row>
    <row r="3954" spans="1:21" x14ac:dyDescent="0.25">
      <c r="A3954" s="2">
        <v>40567</v>
      </c>
      <c r="B3954" s="21">
        <v>28.020000457763672</v>
      </c>
      <c r="C3954" s="21">
        <v>28.559999465942383</v>
      </c>
      <c r="D3954" s="21">
        <v>27.989999771118164</v>
      </c>
      <c r="E3954" s="21">
        <v>28.379999160766602</v>
      </c>
      <c r="F3954" s="16">
        <f>(StockData[[#This Row],[Close]]-E3955)/E3955</f>
        <v>1.2847919240600249E-2</v>
      </c>
      <c r="G3954" s="21">
        <v>52047800</v>
      </c>
      <c r="H3954" s="21">
        <f>IF(ISNUMBER(E3954),MAX($E$2:E3954),"")</f>
        <v>542.07000732421875</v>
      </c>
      <c r="I3954" s="21">
        <f>IF(AND(ISNUMBER(E3954),ISNUMBER(H3954)),E3954/H3954-1,"")</f>
        <v>-0.94764514033739522</v>
      </c>
      <c r="L3954"/>
      <c r="M3954"/>
      <c r="N3954" s="2">
        <v>40567</v>
      </c>
      <c r="O3954" s="21">
        <v>128.28999328613281</v>
      </c>
      <c r="P3954" s="21">
        <v>129.25</v>
      </c>
      <c r="Q3954" s="21">
        <v>128.25999450683594</v>
      </c>
      <c r="R3954" s="21">
        <v>129.10000610351563</v>
      </c>
      <c r="S3954">
        <v>113715500</v>
      </c>
      <c r="T3954" s="16">
        <f>(SP500_Data[[#This Row],[Close]]-R3955)/R3955</f>
        <v>5.6867727202272334E-3</v>
      </c>
      <c r="U3954" s="21"/>
    </row>
    <row r="3955" spans="1:21" x14ac:dyDescent="0.25">
      <c r="A3955" s="2">
        <v>40564</v>
      </c>
      <c r="B3955" s="21">
        <v>28.399999618530273</v>
      </c>
      <c r="C3955" s="21">
        <v>28.430000305175781</v>
      </c>
      <c r="D3955" s="21">
        <v>28.020000457763672</v>
      </c>
      <c r="E3955" s="21">
        <v>28.020000457763672</v>
      </c>
      <c r="F3955" s="16">
        <f>(StockData[[#This Row],[Close]]-E3956)/E3956</f>
        <v>-1.1640208792439767E-2</v>
      </c>
      <c r="G3955" s="21">
        <v>58080300</v>
      </c>
      <c r="H3955" s="21">
        <f>IF(ISNUMBER(E3955),MAX($E$2:E3955),"")</f>
        <v>542.07000732421875</v>
      </c>
      <c r="I3955" s="21">
        <f>IF(AND(ISNUMBER(E3955),ISNUMBER(H3955)),E3955/H3955-1,"")</f>
        <v>-0.94830925880574579</v>
      </c>
      <c r="L3955"/>
      <c r="M3955"/>
      <c r="N3955" s="2">
        <v>40564</v>
      </c>
      <c r="O3955" s="21">
        <v>128.8800048828125</v>
      </c>
      <c r="P3955" s="21">
        <v>129.16999816894531</v>
      </c>
      <c r="Q3955" s="21">
        <v>128.22999572753906</v>
      </c>
      <c r="R3955" s="21">
        <v>128.3699951171875</v>
      </c>
      <c r="S3955">
        <v>151462900</v>
      </c>
      <c r="T3955" s="16">
        <f>(SP500_Data[[#This Row],[Close]]-R3956)/R3956</f>
        <v>2.2641574171378548E-3</v>
      </c>
      <c r="U3955" s="21"/>
    </row>
    <row r="3956" spans="1:21" x14ac:dyDescent="0.25">
      <c r="A3956" s="2">
        <v>40563</v>
      </c>
      <c r="B3956" s="21">
        <v>28.5</v>
      </c>
      <c r="C3956" s="21">
        <v>28.549999237060547</v>
      </c>
      <c r="D3956" s="21">
        <v>28.129999160766602</v>
      </c>
      <c r="E3956" s="21">
        <v>28.350000381469727</v>
      </c>
      <c r="F3956" s="16">
        <f>(StockData[[#This Row],[Close]]-E3957)/E3957</f>
        <v>-4.2149257035098498E-3</v>
      </c>
      <c r="G3956" s="21">
        <v>58613600</v>
      </c>
      <c r="H3956" s="21">
        <f>IF(ISNUMBER(E3956),MAX($E$2:E3956),"")</f>
        <v>542.07000732421875</v>
      </c>
      <c r="I3956" s="21">
        <f>IF(AND(ISNUMBER(E3956),ISNUMBER(H3956)),E3956/H3956-1,"")</f>
        <v>-0.94770048149055175</v>
      </c>
      <c r="L3956"/>
      <c r="M3956"/>
      <c r="N3956" s="2">
        <v>40563</v>
      </c>
      <c r="O3956" s="21">
        <v>127.95999908447266</v>
      </c>
      <c r="P3956" s="21">
        <v>128.39999389648438</v>
      </c>
      <c r="Q3956" s="21">
        <v>127.12999725341795</v>
      </c>
      <c r="R3956" s="21">
        <v>128.08000183105469</v>
      </c>
      <c r="S3956">
        <v>175745700</v>
      </c>
      <c r="T3956" s="16">
        <f>(SP500_Data[[#This Row],[Close]]-R3957)/R3957</f>
        <v>-1.3255217851486354E-3</v>
      </c>
      <c r="U3956" s="21"/>
    </row>
    <row r="3957" spans="1:21" x14ac:dyDescent="0.25">
      <c r="A3957" s="2">
        <v>40562</v>
      </c>
      <c r="B3957" s="21">
        <v>28.459999084472656</v>
      </c>
      <c r="C3957" s="21">
        <v>28.680000305175781</v>
      </c>
      <c r="D3957" s="21">
        <v>28.270000457763672</v>
      </c>
      <c r="E3957" s="21">
        <v>28.469999313354492</v>
      </c>
      <c r="F3957" s="16">
        <f>(StockData[[#This Row],[Close]]-E3958)/E3958</f>
        <v>-6.6294673785482778E-3</v>
      </c>
      <c r="G3957" s="21">
        <v>50005900</v>
      </c>
      <c r="H3957" s="21">
        <f>IF(ISNUMBER(E3957),MAX($E$2:E3957),"")</f>
        <v>542.07000732421875</v>
      </c>
      <c r="I3957" s="21">
        <f>IF(AND(ISNUMBER(E3957),ISNUMBER(H3957)),E3957/H3957-1,"")</f>
        <v>-0.94747910984064787</v>
      </c>
      <c r="L3957"/>
      <c r="M3957"/>
      <c r="N3957" s="2">
        <v>40562</v>
      </c>
      <c r="O3957" s="21">
        <v>129.41000366210938</v>
      </c>
      <c r="P3957" s="21">
        <v>129.53999328613281</v>
      </c>
      <c r="Q3957" s="21">
        <v>127.91000366210938</v>
      </c>
      <c r="R3957" s="21">
        <v>128.25</v>
      </c>
      <c r="S3957">
        <v>151958400</v>
      </c>
      <c r="T3957" s="16">
        <f>(SP500_Data[[#This Row],[Close]]-R3958)/R3958</f>
        <v>-9.8054681174139739E-3</v>
      </c>
      <c r="U3957" s="21"/>
    </row>
    <row r="3958" spans="1:21" x14ac:dyDescent="0.25">
      <c r="A3958" s="2">
        <v>40561</v>
      </c>
      <c r="B3958" s="21">
        <v>28.159999847412109</v>
      </c>
      <c r="C3958" s="21">
        <v>28.739999771118164</v>
      </c>
      <c r="D3958" s="21">
        <v>28.139999389648441</v>
      </c>
      <c r="E3958" s="21">
        <v>28.659999847412109</v>
      </c>
      <c r="F3958" s="16">
        <f>(StockData[[#This Row],[Close]]-E3959)/E3959</f>
        <v>1.2720869966671947E-2</v>
      </c>
      <c r="G3958" s="21">
        <v>53322700</v>
      </c>
      <c r="H3958" s="21">
        <f>IF(ISNUMBER(E3958),MAX($E$2:E3958),"")</f>
        <v>542.07000732421875</v>
      </c>
      <c r="I3958" s="21">
        <f>IF(AND(ISNUMBER(E3958),ISNUMBER(H3958)),E3958/H3958-1,"")</f>
        <v>-0.94712860062322135</v>
      </c>
      <c r="L3958"/>
      <c r="M3958"/>
      <c r="N3958" s="2">
        <v>40561</v>
      </c>
      <c r="O3958" s="21">
        <v>129.17999267578125</v>
      </c>
      <c r="P3958" s="21">
        <v>129.63999938964844</v>
      </c>
      <c r="Q3958" s="21">
        <v>129.02999877929688</v>
      </c>
      <c r="R3958" s="21">
        <v>129.52000427246094</v>
      </c>
      <c r="S3958">
        <v>114401300</v>
      </c>
      <c r="T3958" s="16">
        <f>(SP500_Data[[#This Row],[Close]]-R3959)/R3959</f>
        <v>1.7014788515902833E-3</v>
      </c>
      <c r="U3958" s="21"/>
    </row>
    <row r="3959" spans="1:21" x14ac:dyDescent="0.25">
      <c r="A3959" s="2">
        <v>40557</v>
      </c>
      <c r="B3959" s="21">
        <v>28.079999923706055</v>
      </c>
      <c r="C3959" s="21">
        <v>28.379999160766602</v>
      </c>
      <c r="D3959" s="21">
        <v>27.909999847412109</v>
      </c>
      <c r="E3959" s="21">
        <v>28.299999237060547</v>
      </c>
      <c r="F3959" s="16">
        <f>(StockData[[#This Row],[Close]]-E3960)/E3960</f>
        <v>3.9020468577159219E-3</v>
      </c>
      <c r="G3959" s="21">
        <v>62688400</v>
      </c>
      <c r="H3959" s="21">
        <f>IF(ISNUMBER(E3959),MAX($E$2:E3959),"")</f>
        <v>542.07000732421875</v>
      </c>
      <c r="I3959" s="21">
        <f>IF(AND(ISNUMBER(E3959),ISNUMBER(H3959)),E3959/H3959-1,"")</f>
        <v>-0.94779272261021086</v>
      </c>
      <c r="L3959"/>
      <c r="M3959"/>
      <c r="N3959" s="2">
        <v>40557</v>
      </c>
      <c r="O3959" s="21">
        <v>128.19000244140625</v>
      </c>
      <c r="P3959" s="21">
        <v>129.33000183105469</v>
      </c>
      <c r="Q3959" s="21">
        <v>128.10000610351563</v>
      </c>
      <c r="R3959" s="21">
        <v>129.30000305175781</v>
      </c>
      <c r="S3959">
        <v>117677900</v>
      </c>
      <c r="T3959" s="16">
        <f>(SP500_Data[[#This Row],[Close]]-R3960)/R3960</f>
        <v>7.2447454229574359E-3</v>
      </c>
      <c r="U3959" s="21"/>
    </row>
    <row r="3960" spans="1:21" x14ac:dyDescent="0.25">
      <c r="A3960" s="2">
        <v>40556</v>
      </c>
      <c r="B3960" s="21">
        <v>28.329999923706055</v>
      </c>
      <c r="C3960" s="21">
        <v>28.389999389648441</v>
      </c>
      <c r="D3960" s="21">
        <v>28.010000228881836</v>
      </c>
      <c r="E3960" s="21">
        <v>28.190000534057617</v>
      </c>
      <c r="F3960" s="16">
        <f>(StockData[[#This Row],[Close]]-E3961)/E3961</f>
        <v>-1.2609412000810774E-2</v>
      </c>
      <c r="G3960" s="21">
        <v>67077600</v>
      </c>
      <c r="H3960" s="21">
        <f>IF(ISNUMBER(E3960),MAX($E$2:E3960),"")</f>
        <v>542.07000732421875</v>
      </c>
      <c r="I3960" s="21">
        <f>IF(AND(ISNUMBER(E3960),ISNUMBER(H3960)),E3960/H3960-1,"")</f>
        <v>-0.94799564603618292</v>
      </c>
      <c r="L3960"/>
      <c r="M3960"/>
      <c r="N3960" s="2">
        <v>40556</v>
      </c>
      <c r="O3960" s="21">
        <v>128.6300048828125</v>
      </c>
      <c r="P3960" s="21">
        <v>128.69000244140625</v>
      </c>
      <c r="Q3960" s="21">
        <v>128.05000305175781</v>
      </c>
      <c r="R3960" s="21">
        <v>128.3699951171875</v>
      </c>
      <c r="S3960">
        <v>129048400</v>
      </c>
      <c r="T3960" s="16">
        <f>(SP500_Data[[#This Row],[Close]]-R3961)/R3961</f>
        <v>-1.6332766439303829E-3</v>
      </c>
      <c r="U3960" s="21"/>
    </row>
    <row r="3961" spans="1:21" x14ac:dyDescent="0.25">
      <c r="A3961" s="2">
        <v>40555</v>
      </c>
      <c r="B3961" s="21">
        <v>28.120000839233398</v>
      </c>
      <c r="C3961" s="21">
        <v>28.590000152587891</v>
      </c>
      <c r="D3961" s="21">
        <v>28.069999694824219</v>
      </c>
      <c r="E3961" s="21">
        <v>28.549999237060547</v>
      </c>
      <c r="F3961" s="16">
        <f>(StockData[[#This Row],[Close]]-E3962)/E3962</f>
        <v>1.5652743406450075E-2</v>
      </c>
      <c r="G3961" s="21">
        <v>52631100</v>
      </c>
      <c r="H3961" s="21">
        <f>IF(ISNUMBER(E3961),MAX($E$2:E3961),"")</f>
        <v>542.07000732421875</v>
      </c>
      <c r="I3961" s="21">
        <f>IF(AND(ISNUMBER(E3961),ISNUMBER(H3961)),E3961/H3961-1,"")</f>
        <v>-0.94733152756783234</v>
      </c>
      <c r="L3961"/>
      <c r="M3961"/>
      <c r="N3961" s="2">
        <v>40555</v>
      </c>
      <c r="O3961" s="21">
        <v>128.21000671386719</v>
      </c>
      <c r="P3961" s="21">
        <v>128.72000122070313</v>
      </c>
      <c r="Q3961" s="21">
        <v>127.45999908447266</v>
      </c>
      <c r="R3961" s="21">
        <v>128.58000183105469</v>
      </c>
      <c r="S3961">
        <v>107929200</v>
      </c>
      <c r="T3961" s="16">
        <f>(SP500_Data[[#This Row],[Close]]-R3962)/R3962</f>
        <v>9.0245744575439425E-3</v>
      </c>
      <c r="U3961" s="21"/>
    </row>
    <row r="3962" spans="1:21" x14ac:dyDescent="0.25">
      <c r="A3962" s="2">
        <v>40554</v>
      </c>
      <c r="B3962" s="21">
        <v>28.200000762939453</v>
      </c>
      <c r="C3962" s="21">
        <v>28.25</v>
      </c>
      <c r="D3962" s="21">
        <v>28.049999237060547</v>
      </c>
      <c r="E3962" s="21">
        <v>28.110000610351559</v>
      </c>
      <c r="F3962" s="16">
        <f>(StockData[[#This Row],[Close]]-E3963)/E3963</f>
        <v>-3.8978988546919907E-3</v>
      </c>
      <c r="G3962" s="21">
        <v>50298900</v>
      </c>
      <c r="H3962" s="21">
        <f>IF(ISNUMBER(E3962),MAX($E$2:E3962),"")</f>
        <v>542.07000732421875</v>
      </c>
      <c r="I3962" s="21">
        <f>IF(AND(ISNUMBER(E3962),ISNUMBER(H3962)),E3962/H3962-1,"")</f>
        <v>-0.94814322830899844</v>
      </c>
      <c r="L3962"/>
      <c r="M3962"/>
      <c r="N3962" s="2">
        <v>40554</v>
      </c>
      <c r="O3962" s="21">
        <v>127.44000244140624</v>
      </c>
      <c r="P3962" s="21">
        <v>127.73999786376952</v>
      </c>
      <c r="Q3962" s="21">
        <v>126.9499969482422</v>
      </c>
      <c r="R3962" s="21">
        <v>127.43000030517578</v>
      </c>
      <c r="S3962">
        <v>110287000</v>
      </c>
      <c r="T3962" s="16">
        <f>(SP500_Data[[#This Row],[Close]]-R3963)/R3963</f>
        <v>3.5438410485568472E-3</v>
      </c>
      <c r="U3962" s="21"/>
    </row>
    <row r="3963" spans="1:21" x14ac:dyDescent="0.25">
      <c r="A3963" s="2">
        <v>40553</v>
      </c>
      <c r="B3963" s="21">
        <v>28.260000228881836</v>
      </c>
      <c r="C3963" s="21">
        <v>28.399999618530273</v>
      </c>
      <c r="D3963" s="21">
        <v>28.040000915527344</v>
      </c>
      <c r="E3963" s="21">
        <v>28.219999313354492</v>
      </c>
      <c r="F3963" s="16">
        <f>(StockData[[#This Row],[Close]]-E3964)/E3964</f>
        <v>-1.3286750456179766E-2</v>
      </c>
      <c r="G3963" s="21">
        <v>57573600</v>
      </c>
      <c r="H3963" s="21">
        <f>IF(ISNUMBER(E3963),MAX($E$2:E3963),"")</f>
        <v>542.07000732421875</v>
      </c>
      <c r="I3963" s="21">
        <f>IF(AND(ISNUMBER(E3963),ISNUMBER(H3963)),E3963/H3963-1,"")</f>
        <v>-0.94794030488302639</v>
      </c>
      <c r="L3963"/>
      <c r="M3963"/>
      <c r="N3963" s="2">
        <v>40553</v>
      </c>
      <c r="O3963" s="21">
        <v>126.58000183105467</v>
      </c>
      <c r="P3963" s="21">
        <v>127.16000366210938</v>
      </c>
      <c r="Q3963" s="21">
        <v>126.1999969482422</v>
      </c>
      <c r="R3963" s="21">
        <v>126.98000335693359</v>
      </c>
      <c r="S3963">
        <v>122401700</v>
      </c>
      <c r="T3963" s="16">
        <f>(SP500_Data[[#This Row],[Close]]-R3964)/R3964</f>
        <v>-1.258424048158918E-3</v>
      </c>
      <c r="U3963" s="21"/>
    </row>
    <row r="3964" spans="1:21" x14ac:dyDescent="0.25">
      <c r="A3964" s="2">
        <v>40550</v>
      </c>
      <c r="B3964" s="21">
        <v>28.639999389648441</v>
      </c>
      <c r="C3964" s="21">
        <v>28.739999771118164</v>
      </c>
      <c r="D3964" s="21">
        <v>28.25</v>
      </c>
      <c r="E3964" s="21">
        <v>28.600000381469727</v>
      </c>
      <c r="F3964" s="16">
        <f>(StockData[[#This Row],[Close]]-E3965)/E3965</f>
        <v>-7.6335640417790097E-3</v>
      </c>
      <c r="G3964" s="21">
        <v>73762000</v>
      </c>
      <c r="H3964" s="21">
        <f>IF(ISNUMBER(E3964),MAX($E$2:E3964),"")</f>
        <v>542.07000732421875</v>
      </c>
      <c r="I3964" s="21">
        <f>IF(AND(ISNUMBER(E3964),ISNUMBER(H3964)),E3964/H3964-1,"")</f>
        <v>-0.94723928644817323</v>
      </c>
      <c r="L3964"/>
      <c r="M3964"/>
      <c r="N3964" s="2">
        <v>40550</v>
      </c>
      <c r="O3964" s="21">
        <v>127.55999755859376</v>
      </c>
      <c r="P3964" s="21">
        <v>127.76999664306641</v>
      </c>
      <c r="Q3964" s="21">
        <v>126.15000152587891</v>
      </c>
      <c r="R3964" s="21">
        <v>127.13999938964844</v>
      </c>
      <c r="S3964">
        <v>156034600</v>
      </c>
      <c r="T3964" s="16">
        <f>(SP500_Data[[#This Row],[Close]]-R3965)/R3965</f>
        <v>-1.9624774409121686E-3</v>
      </c>
      <c r="U3964" s="21"/>
    </row>
    <row r="3965" spans="1:21" x14ac:dyDescent="0.25">
      <c r="A3965" s="2">
        <v>40549</v>
      </c>
      <c r="B3965" s="21">
        <v>28.040000915527344</v>
      </c>
      <c r="C3965" s="21">
        <v>28.850000381469727</v>
      </c>
      <c r="D3965" s="21">
        <v>27.860000610351559</v>
      </c>
      <c r="E3965" s="21">
        <v>28.819999694824219</v>
      </c>
      <c r="F3965" s="16">
        <f>(StockData[[#This Row],[Close]]-E3966)/E3966</f>
        <v>2.9285703386579241E-2</v>
      </c>
      <c r="G3965" s="21">
        <v>88026300</v>
      </c>
      <c r="H3965" s="21">
        <f>IF(ISNUMBER(E3965),MAX($E$2:E3965),"")</f>
        <v>542.07000732421875</v>
      </c>
      <c r="I3965" s="21">
        <f>IF(AND(ISNUMBER(E3965),ISNUMBER(H3965)),E3965/H3965-1,"")</f>
        <v>-0.94683343607759018</v>
      </c>
      <c r="L3965"/>
      <c r="M3965"/>
      <c r="N3965" s="2">
        <v>40549</v>
      </c>
      <c r="O3965" s="21">
        <v>127.69000244140624</v>
      </c>
      <c r="P3965" s="21">
        <v>127.83000183105467</v>
      </c>
      <c r="Q3965" s="21">
        <v>127.01000213623048</v>
      </c>
      <c r="R3965" s="21">
        <v>127.38999938964844</v>
      </c>
      <c r="S3965">
        <v>122519000</v>
      </c>
      <c r="T3965" s="16">
        <f>(SP500_Data[[#This Row],[Close]]-R3966)/R3966</f>
        <v>-1.9586336665265991E-3</v>
      </c>
      <c r="U3965" s="21"/>
    </row>
    <row r="3966" spans="1:21" x14ac:dyDescent="0.25">
      <c r="A3966" s="2">
        <v>40548</v>
      </c>
      <c r="B3966" s="21">
        <v>27.899999618530273</v>
      </c>
      <c r="C3966" s="21">
        <v>28.010000228881836</v>
      </c>
      <c r="D3966" s="21">
        <v>27.770000457763672</v>
      </c>
      <c r="E3966" s="21">
        <v>28</v>
      </c>
      <c r="F3966" s="16">
        <f>(StockData[[#This Row],[Close]]-E3967)/E3967</f>
        <v>-3.2039925987540105E-3</v>
      </c>
      <c r="G3966" s="21">
        <v>58998700</v>
      </c>
      <c r="H3966" s="21">
        <f>IF(ISNUMBER(E3966),MAX($E$2:E3966),"")</f>
        <v>542.07000732421875</v>
      </c>
      <c r="I3966" s="21">
        <f>IF(AND(ISNUMBER(E3966),ISNUMBER(H3966)),E3966/H3966-1,"")</f>
        <v>-0.94834615525360944</v>
      </c>
      <c r="L3966"/>
      <c r="M3966"/>
      <c r="N3966" s="2">
        <v>40548</v>
      </c>
      <c r="O3966" s="21">
        <v>126.58000183105467</v>
      </c>
      <c r="P3966" s="21">
        <v>127.72000122070313</v>
      </c>
      <c r="Q3966" s="21">
        <v>126.45999908447266</v>
      </c>
      <c r="R3966" s="21">
        <v>127.63999938964844</v>
      </c>
      <c r="S3966">
        <v>133975300</v>
      </c>
      <c r="T3966" s="16">
        <f>(SP500_Data[[#This Row],[Close]]-R3967)/R3967</f>
        <v>5.1976375434455791E-3</v>
      </c>
      <c r="U3966" s="21"/>
    </row>
    <row r="3967" spans="1:21" x14ac:dyDescent="0.25">
      <c r="A3967" s="2">
        <v>40547</v>
      </c>
      <c r="B3967" s="21">
        <v>27.940000534057617</v>
      </c>
      <c r="C3967" s="21">
        <v>28.170000076293945</v>
      </c>
      <c r="D3967" s="21">
        <v>27.850000381469727</v>
      </c>
      <c r="E3967" s="21">
        <v>28.090000152587891</v>
      </c>
      <c r="F3967" s="16">
        <f>(StockData[[#This Row],[Close]]-E3968)/E3968</f>
        <v>3.9314014349969709E-3</v>
      </c>
      <c r="G3967" s="21">
        <v>54405600</v>
      </c>
      <c r="H3967" s="21">
        <f>IF(ISNUMBER(E3967),MAX($E$2:E3967),"")</f>
        <v>542.07000732421875</v>
      </c>
      <c r="I3967" s="21">
        <f>IF(AND(ISNUMBER(E3967),ISNUMBER(H3967)),E3967/H3967-1,"")</f>
        <v>-0.94818012475686209</v>
      </c>
      <c r="L3967"/>
      <c r="M3967"/>
      <c r="N3967" s="2">
        <v>40547</v>
      </c>
      <c r="O3967" s="21">
        <v>127.33000183105467</v>
      </c>
      <c r="P3967" s="21">
        <v>127.37000274658205</v>
      </c>
      <c r="Q3967" s="21">
        <v>126.19000244140624</v>
      </c>
      <c r="R3967" s="21">
        <v>126.98000335693359</v>
      </c>
      <c r="S3967">
        <v>137409700</v>
      </c>
      <c r="T3967" s="16">
        <f>(SP500_Data[[#This Row],[Close]]-R3968)/R3968</f>
        <v>-5.509617720803043E-4</v>
      </c>
      <c r="U3967" s="21"/>
    </row>
    <row r="3968" spans="1:21" x14ac:dyDescent="0.25">
      <c r="A3968" s="2">
        <v>40546</v>
      </c>
      <c r="B3968" s="21">
        <v>28.049999237060547</v>
      </c>
      <c r="C3968" s="21">
        <v>28.180000305175781</v>
      </c>
      <c r="D3968" s="21">
        <v>27.920000076293945</v>
      </c>
      <c r="E3968" s="21">
        <v>27.979999542236328</v>
      </c>
      <c r="F3968" s="16">
        <f>(StockData[[#This Row],[Close]]-E3969)/E3969</f>
        <v>2.50805070608803E-3</v>
      </c>
      <c r="G3968" s="21">
        <v>53443800</v>
      </c>
      <c r="H3968" s="21">
        <f>IF(ISNUMBER(E3968),MAX($E$2:E3968),"")</f>
        <v>542.07000732421875</v>
      </c>
      <c r="I3968" s="21">
        <f>IF(AND(ISNUMBER(E3968),ISNUMBER(H3968)),E3968/H3968-1,"")</f>
        <v>-0.94838305170147308</v>
      </c>
      <c r="L3968"/>
      <c r="M3968"/>
      <c r="N3968" s="2">
        <v>40546</v>
      </c>
      <c r="O3968" s="21">
        <v>126.70999908447266</v>
      </c>
      <c r="P3968" s="21">
        <v>127.59999847412109</v>
      </c>
      <c r="Q3968" s="21">
        <v>125.6999969482422</v>
      </c>
      <c r="R3968" s="21">
        <v>127.0500030517578</v>
      </c>
      <c r="S3968">
        <v>138725200</v>
      </c>
      <c r="T3968" s="16">
        <f>(SP500_Data[[#This Row],[Close]]-R3969)/R3969</f>
        <v>1.0337996435449689E-2</v>
      </c>
      <c r="U3968" s="21"/>
    </row>
    <row r="3969" spans="1:21" x14ac:dyDescent="0.25">
      <c r="A3969" s="2">
        <v>40543</v>
      </c>
      <c r="B3969" s="21">
        <v>27.799999237060547</v>
      </c>
      <c r="C3969" s="21">
        <v>27.920000076293945</v>
      </c>
      <c r="D3969" s="21">
        <v>27.629999160766602</v>
      </c>
      <c r="E3969" s="21">
        <v>27.909999847412109</v>
      </c>
      <c r="F3969" s="16">
        <f>(StockData[[#This Row],[Close]]-E3970)/E3970</f>
        <v>2.1543793580090596E-3</v>
      </c>
      <c r="G3969" s="21">
        <v>24752000</v>
      </c>
      <c r="H3969" s="21">
        <f>IF(ISNUMBER(E3969),MAX($E$2:E3969),"")</f>
        <v>542.07000732421875</v>
      </c>
      <c r="I3969" s="21">
        <f>IF(AND(ISNUMBER(E3969),ISNUMBER(H3969)),E3969/H3969-1,"")</f>
        <v>-0.94851218575035678</v>
      </c>
      <c r="L3969"/>
      <c r="M3969"/>
      <c r="N3969" s="2">
        <v>40543</v>
      </c>
      <c r="O3969" s="21">
        <v>125.52999877929688</v>
      </c>
      <c r="P3969" s="21">
        <v>125.87000274658205</v>
      </c>
      <c r="Q3969" s="21">
        <v>125.33000183105467</v>
      </c>
      <c r="R3969" s="21">
        <v>125.75</v>
      </c>
      <c r="S3969">
        <v>91218900</v>
      </c>
      <c r="T3969" s="16">
        <f>(SP500_Data[[#This Row],[Close]]-R3970)/R3970</f>
        <v>2.3861580500792189E-4</v>
      </c>
      <c r="U3969" s="21"/>
    </row>
    <row r="3970" spans="1:21" x14ac:dyDescent="0.25">
      <c r="A3970" s="2">
        <v>40542</v>
      </c>
      <c r="B3970" s="21">
        <v>27.920000076293945</v>
      </c>
      <c r="C3970" s="21">
        <v>28</v>
      </c>
      <c r="D3970" s="21">
        <v>27.780000686645508</v>
      </c>
      <c r="E3970" s="21">
        <v>27.850000381469727</v>
      </c>
      <c r="F3970" s="16">
        <f>(StockData[[#This Row],[Close]]-E3971)/E3971</f>
        <v>-4.2902729649861382E-3</v>
      </c>
      <c r="G3970" s="21">
        <v>20786100</v>
      </c>
      <c r="H3970" s="21">
        <f>IF(ISNUMBER(E3970),MAX($E$2:E3970),"")</f>
        <v>542.07000732421875</v>
      </c>
      <c r="I3970" s="21">
        <f>IF(AND(ISNUMBER(E3970),ISNUMBER(H3970)),E3970/H3970-1,"")</f>
        <v>-0.94862287157530867</v>
      </c>
      <c r="L3970"/>
      <c r="M3970"/>
      <c r="N3970" s="2">
        <v>40542</v>
      </c>
      <c r="O3970" s="21">
        <v>125.8000030517578</v>
      </c>
      <c r="P3970" s="21">
        <v>126.12999725341795</v>
      </c>
      <c r="Q3970" s="21">
        <v>125.52999877929688</v>
      </c>
      <c r="R3970" s="21">
        <v>125.72000122070313</v>
      </c>
      <c r="S3970">
        <v>76616900</v>
      </c>
      <c r="T3970" s="16">
        <f>(SP500_Data[[#This Row],[Close]]-R3971)/R3971</f>
        <v>-1.5882858255276357E-3</v>
      </c>
      <c r="U3970" s="21"/>
    </row>
    <row r="3971" spans="1:21" x14ac:dyDescent="0.25">
      <c r="A3971" s="2">
        <v>40541</v>
      </c>
      <c r="B3971" s="21">
        <v>27.940000534057617</v>
      </c>
      <c r="C3971" s="21">
        <v>28.120000839233398</v>
      </c>
      <c r="D3971" s="21">
        <v>27.879999160766602</v>
      </c>
      <c r="E3971" s="21">
        <v>27.969999313354492</v>
      </c>
      <c r="F3971" s="16">
        <f>(StockData[[#This Row],[Close]]-E3972)/E3972</f>
        <v>-1.428094080702569E-3</v>
      </c>
      <c r="G3971" s="21">
        <v>19502500</v>
      </c>
      <c r="H3971" s="21">
        <f>IF(ISNUMBER(E3971),MAX($E$2:E3971),"")</f>
        <v>542.07000732421875</v>
      </c>
      <c r="I3971" s="21">
        <f>IF(AND(ISNUMBER(E3971),ISNUMBER(H3971)),E3971/H3971-1,"")</f>
        <v>-0.9484014999254049</v>
      </c>
      <c r="L3971"/>
      <c r="M3971"/>
      <c r="N3971" s="2">
        <v>40541</v>
      </c>
      <c r="O3971" s="21">
        <v>125.98000335693359</v>
      </c>
      <c r="P3971" s="21">
        <v>126.1999969482422</v>
      </c>
      <c r="Q3971" s="21">
        <v>125.90000152587891</v>
      </c>
      <c r="R3971" s="21">
        <v>125.91999816894533</v>
      </c>
      <c r="S3971">
        <v>58033100</v>
      </c>
      <c r="T3971" s="16">
        <f>(SP500_Data[[#This Row],[Close]]-R3972)/R3972</f>
        <v>7.1522162108434816E-4</v>
      </c>
      <c r="U3971" s="21"/>
    </row>
    <row r="3972" spans="1:21" x14ac:dyDescent="0.25">
      <c r="A3972" s="2">
        <v>40540</v>
      </c>
      <c r="B3972" s="21">
        <v>27.969999313354492</v>
      </c>
      <c r="C3972" s="21">
        <v>28.170000076293945</v>
      </c>
      <c r="D3972" s="21">
        <v>27.959999084472656</v>
      </c>
      <c r="E3972" s="21">
        <v>28.010000228881836</v>
      </c>
      <c r="F3972" s="16">
        <f>(StockData[[#This Row],[Close]]-E3973)/E3973</f>
        <v>-2.1374943567757151E-3</v>
      </c>
      <c r="G3972" s="21">
        <v>23042200</v>
      </c>
      <c r="H3972" s="21">
        <f>IF(ISNUMBER(E3972),MAX($E$2:E3972),"")</f>
        <v>542.07000732421875</v>
      </c>
      <c r="I3972" s="21">
        <f>IF(AND(ISNUMBER(E3972),ISNUMBER(H3972)),E3972/H3972-1,"")</f>
        <v>-0.94832770702967761</v>
      </c>
      <c r="L3972"/>
      <c r="M3972"/>
      <c r="N3972" s="2">
        <v>40540</v>
      </c>
      <c r="O3972" s="21">
        <v>125.90000152587891</v>
      </c>
      <c r="P3972" s="21">
        <v>125.9499969482422</v>
      </c>
      <c r="Q3972" s="21">
        <v>125.5</v>
      </c>
      <c r="R3972" s="21">
        <v>125.83000183105467</v>
      </c>
      <c r="S3972">
        <v>55309100</v>
      </c>
      <c r="T3972" s="16">
        <f>(SP500_Data[[#This Row],[Close]]-R3973)/R3973</f>
        <v>1.4325531475516467E-3</v>
      </c>
      <c r="U3972" s="21"/>
    </row>
    <row r="3973" spans="1:21" x14ac:dyDescent="0.25">
      <c r="A3973" s="2">
        <v>40539</v>
      </c>
      <c r="B3973" s="21">
        <v>28.120000839233398</v>
      </c>
      <c r="C3973" s="21">
        <v>28.200000762939453</v>
      </c>
      <c r="D3973" s="21">
        <v>27.879999160766602</v>
      </c>
      <c r="E3973" s="21">
        <v>28.069999694824219</v>
      </c>
      <c r="F3973" s="16">
        <f>(StockData[[#This Row],[Close]]-E3974)/E3974</f>
        <v>-8.1271925242715169E-3</v>
      </c>
      <c r="G3973" s="21">
        <v>21652800</v>
      </c>
      <c r="H3973" s="21">
        <f>IF(ISNUMBER(E3973),MAX($E$2:E3973),"")</f>
        <v>542.07000732421875</v>
      </c>
      <c r="I3973" s="21">
        <f>IF(AND(ISNUMBER(E3973),ISNUMBER(H3973)),E3973/H3973-1,"")</f>
        <v>-0.94821702120472562</v>
      </c>
      <c r="L3973"/>
      <c r="M3973"/>
      <c r="N3973" s="2">
        <v>40539</v>
      </c>
      <c r="O3973" s="21">
        <v>125.12999725341795</v>
      </c>
      <c r="P3973" s="21">
        <v>125.76999664306641</v>
      </c>
      <c r="Q3973" s="21">
        <v>125.04000091552734</v>
      </c>
      <c r="R3973" s="21">
        <v>125.65000152587891</v>
      </c>
      <c r="S3973">
        <v>58126000</v>
      </c>
      <c r="T3973" s="16">
        <f>(SP500_Data[[#This Row],[Close]]-R3974)/R3974</f>
        <v>3.9811347424590331E-4</v>
      </c>
      <c r="U3973" s="21"/>
    </row>
    <row r="3974" spans="1:21" x14ac:dyDescent="0.25">
      <c r="A3974" s="2">
        <v>40535</v>
      </c>
      <c r="B3974" s="21">
        <v>27.969999313354492</v>
      </c>
      <c r="C3974" s="21">
        <v>28.319999694824219</v>
      </c>
      <c r="D3974" s="21">
        <v>27.959999084472656</v>
      </c>
      <c r="E3974" s="21">
        <v>28.299999237060547</v>
      </c>
      <c r="F3974" s="16">
        <f>(StockData[[#This Row],[Close]]-E3975)/E3975</f>
        <v>3.9020468577159219E-3</v>
      </c>
      <c r="G3974" s="21">
        <v>24902500</v>
      </c>
      <c r="H3974" s="21">
        <f>IF(ISNUMBER(E3974),MAX($E$2:E3974),"")</f>
        <v>542.07000732421875</v>
      </c>
      <c r="I3974" s="21">
        <f>IF(AND(ISNUMBER(E3974),ISNUMBER(H3974)),E3974/H3974-1,"")</f>
        <v>-0.94779272261021086</v>
      </c>
      <c r="L3974"/>
      <c r="M3974"/>
      <c r="N3974" s="2">
        <v>40535</v>
      </c>
      <c r="O3974" s="21">
        <v>125.63999938964844</v>
      </c>
      <c r="P3974" s="21">
        <v>125.77999877929688</v>
      </c>
      <c r="Q3974" s="21">
        <v>125.29000091552734</v>
      </c>
      <c r="R3974" s="21">
        <v>125.59999847412109</v>
      </c>
      <c r="S3974">
        <v>70053700</v>
      </c>
      <c r="T3974" s="16">
        <f>(SP500_Data[[#This Row],[Close]]-R3975)/R3975</f>
        <v>-1.4310725625910001E-3</v>
      </c>
      <c r="U3974" s="21"/>
    </row>
    <row r="3975" spans="1:21" x14ac:dyDescent="0.25">
      <c r="A3975" s="2">
        <v>40534</v>
      </c>
      <c r="B3975" s="21">
        <v>28.010000228881836</v>
      </c>
      <c r="C3975" s="21">
        <v>28.399999618530273</v>
      </c>
      <c r="D3975" s="21">
        <v>27.979999542236328</v>
      </c>
      <c r="E3975" s="21">
        <v>28.190000534057617</v>
      </c>
      <c r="F3975" s="16">
        <f>(StockData[[#This Row],[Close]]-E3976)/E3976</f>
        <v>4.2750566632718985E-3</v>
      </c>
      <c r="G3975" s="21">
        <v>42252300</v>
      </c>
      <c r="H3975" s="21">
        <f>IF(ISNUMBER(E3975),MAX($E$2:E3975),"")</f>
        <v>542.07000732421875</v>
      </c>
      <c r="I3975" s="21">
        <f>IF(AND(ISNUMBER(E3975),ISNUMBER(H3975)),E3975/H3975-1,"")</f>
        <v>-0.94799564603618292</v>
      </c>
      <c r="L3975"/>
      <c r="M3975"/>
      <c r="N3975" s="2">
        <v>40534</v>
      </c>
      <c r="O3975" s="21">
        <v>125.48000335693359</v>
      </c>
      <c r="P3975" s="21">
        <v>125.81999969482422</v>
      </c>
      <c r="Q3975" s="21">
        <v>125.41000366210938</v>
      </c>
      <c r="R3975" s="21">
        <v>125.77999877929688</v>
      </c>
      <c r="S3975">
        <v>78878100</v>
      </c>
      <c r="T3975" s="16">
        <f>(SP500_Data[[#This Row],[Close]]-R3976)/R3976</f>
        <v>3.1102910243784071E-3</v>
      </c>
      <c r="U3975" s="21"/>
    </row>
    <row r="3976" spans="1:21" x14ac:dyDescent="0.25">
      <c r="A3976" s="2">
        <v>40533</v>
      </c>
      <c r="B3976" s="21">
        <v>27.850000381469727</v>
      </c>
      <c r="C3976" s="21">
        <v>28.139999389648441</v>
      </c>
      <c r="D3976" s="21">
        <v>27.760000228881836</v>
      </c>
      <c r="E3976" s="21">
        <v>28.069999694824219</v>
      </c>
      <c r="F3976" s="16">
        <f>(StockData[[#This Row],[Close]]-E3977)/E3977</f>
        <v>9.3491633899614474E-3</v>
      </c>
      <c r="G3976" s="21">
        <v>38153000</v>
      </c>
      <c r="H3976" s="21">
        <f>IF(ISNUMBER(E3976),MAX($E$2:E3976),"")</f>
        <v>542.07000732421875</v>
      </c>
      <c r="I3976" s="21">
        <f>IF(AND(ISNUMBER(E3976),ISNUMBER(H3976)),E3976/H3976-1,"")</f>
        <v>-0.94821702120472562</v>
      </c>
      <c r="L3976"/>
      <c r="M3976"/>
      <c r="N3976" s="2">
        <v>40533</v>
      </c>
      <c r="O3976" s="21">
        <v>124.98999786376952</v>
      </c>
      <c r="P3976" s="21">
        <v>125.47000122070313</v>
      </c>
      <c r="Q3976" s="21">
        <v>124.87000274658205</v>
      </c>
      <c r="R3976" s="21">
        <v>125.38999938964844</v>
      </c>
      <c r="S3976">
        <v>94965500</v>
      </c>
      <c r="T3976" s="16">
        <f>(SP500_Data[[#This Row],[Close]]-R3977)/R3977</f>
        <v>6.340296349934737E-3</v>
      </c>
      <c r="U3976" s="21"/>
    </row>
    <row r="3977" spans="1:21" x14ac:dyDescent="0.25">
      <c r="A3977" s="2">
        <v>40532</v>
      </c>
      <c r="B3977" s="21">
        <v>27.950000762939453</v>
      </c>
      <c r="C3977" s="21">
        <v>27.989999771118164</v>
      </c>
      <c r="D3977" s="21">
        <v>27.680000305175781</v>
      </c>
      <c r="E3977" s="21">
        <v>27.809999465942383</v>
      </c>
      <c r="F3977" s="16">
        <f>(StockData[[#This Row],[Close]]-E3978)/E3978</f>
        <v>-3.2258119648186463E-3</v>
      </c>
      <c r="G3977" s="21">
        <v>52811000</v>
      </c>
      <c r="H3977" s="21">
        <f>IF(ISNUMBER(E3977),MAX($E$2:E3977),"")</f>
        <v>542.07000732421875</v>
      </c>
      <c r="I3977" s="21">
        <f>IF(AND(ISNUMBER(E3977),ISNUMBER(H3977)),E3977/H3977-1,"")</f>
        <v>-0.94869666447103596</v>
      </c>
      <c r="L3977"/>
      <c r="M3977"/>
      <c r="N3977" s="2">
        <v>40532</v>
      </c>
      <c r="O3977" s="21">
        <v>124.63999938964844</v>
      </c>
      <c r="P3977" s="21">
        <v>124.90000152587891</v>
      </c>
      <c r="Q3977" s="21">
        <v>123.98000335693359</v>
      </c>
      <c r="R3977" s="21">
        <v>124.59999847412109</v>
      </c>
      <c r="S3977">
        <v>119085500</v>
      </c>
      <c r="T3977" s="16">
        <f>(SP500_Data[[#This Row],[Close]]-R3978)/R3978</f>
        <v>2.4134788012706572E-3</v>
      </c>
      <c r="U3977" s="21"/>
    </row>
    <row r="3978" spans="1:21" x14ac:dyDescent="0.25">
      <c r="A3978" s="2">
        <v>40529</v>
      </c>
      <c r="B3978" s="21">
        <v>27.920000076293945</v>
      </c>
      <c r="C3978" s="21">
        <v>28.090000152587891</v>
      </c>
      <c r="D3978" s="21">
        <v>27.75</v>
      </c>
      <c r="E3978" s="21">
        <v>27.899999618530273</v>
      </c>
      <c r="F3978" s="16">
        <f>(StockData[[#This Row],[Close]]-E3979)/E3979</f>
        <v>-3.215439561409301E-3</v>
      </c>
      <c r="G3978" s="21">
        <v>87456500</v>
      </c>
      <c r="H3978" s="21">
        <f>IF(ISNUMBER(E3978),MAX($E$2:E3978),"")</f>
        <v>542.07000732421875</v>
      </c>
      <c r="I3978" s="21">
        <f>IF(AND(ISNUMBER(E3978),ISNUMBER(H3978)),E3978/H3978-1,"")</f>
        <v>-0.94853063397428861</v>
      </c>
      <c r="L3978"/>
      <c r="M3978"/>
      <c r="N3978" s="2">
        <v>40529</v>
      </c>
      <c r="O3978" s="21">
        <v>124.08000183105467</v>
      </c>
      <c r="P3978" s="21">
        <v>124.45999908447266</v>
      </c>
      <c r="Q3978" s="21">
        <v>123.81999969482422</v>
      </c>
      <c r="R3978" s="21">
        <v>124.3000030517578</v>
      </c>
      <c r="S3978">
        <v>141075300</v>
      </c>
      <c r="T3978" s="16">
        <f>(SP500_Data[[#This Row],[Close]]-R3979)/R3979</f>
        <v>-4.165972154604825E-3</v>
      </c>
      <c r="U3978" s="21"/>
    </row>
    <row r="3979" spans="1:21" x14ac:dyDescent="0.25">
      <c r="A3979" s="2">
        <v>40528</v>
      </c>
      <c r="B3979" s="21">
        <v>27.760000228881836</v>
      </c>
      <c r="C3979" s="21">
        <v>27.989999771118164</v>
      </c>
      <c r="D3979" s="21">
        <v>27.659999847412109</v>
      </c>
      <c r="E3979" s="21">
        <v>27.989999771118164</v>
      </c>
      <c r="F3979" s="16">
        <f>(StockData[[#This Row],[Close]]-E3980)/E3980</f>
        <v>5.0269079975161319E-3</v>
      </c>
      <c r="G3979" s="21">
        <v>57680200</v>
      </c>
      <c r="H3979" s="21">
        <f>IF(ISNUMBER(E3979),MAX($E$2:E3979),"")</f>
        <v>542.07000732421875</v>
      </c>
      <c r="I3979" s="21">
        <f>IF(AND(ISNUMBER(E3979),ISNUMBER(H3979)),E3979/H3979-1,"")</f>
        <v>-0.94836460347754126</v>
      </c>
      <c r="L3979"/>
      <c r="M3979"/>
      <c r="N3979" s="2">
        <v>40528</v>
      </c>
      <c r="O3979" s="21">
        <v>124.18000030517578</v>
      </c>
      <c r="P3979" s="21">
        <v>124.91000366210938</v>
      </c>
      <c r="Q3979" s="21">
        <v>123.75</v>
      </c>
      <c r="R3979" s="21">
        <v>124.81999969482422</v>
      </c>
      <c r="S3979">
        <v>185035200</v>
      </c>
      <c r="T3979" s="16">
        <f>(SP500_Data[[#This Row],[Close]]-R3980)/R3980</f>
        <v>5.8017826716836645E-3</v>
      </c>
      <c r="U3979" s="21"/>
    </row>
    <row r="3980" spans="1:21" x14ac:dyDescent="0.25">
      <c r="A3980" s="2">
        <v>40527</v>
      </c>
      <c r="B3980" s="21">
        <v>27.530000686645508</v>
      </c>
      <c r="C3980" s="21">
        <v>27.989999771118164</v>
      </c>
      <c r="D3980" s="21">
        <v>27.530000686645508</v>
      </c>
      <c r="E3980" s="21">
        <v>27.850000381469727</v>
      </c>
      <c r="F3980" s="16">
        <f>(StockData[[#This Row],[Close]]-E3981)/E3981</f>
        <v>8.3272822319983616E-3</v>
      </c>
      <c r="G3980" s="21">
        <v>69634200</v>
      </c>
      <c r="H3980" s="21">
        <f>IF(ISNUMBER(E3980),MAX($E$2:E3980),"")</f>
        <v>542.07000732421875</v>
      </c>
      <c r="I3980" s="21">
        <f>IF(AND(ISNUMBER(E3980),ISNUMBER(H3980)),E3980/H3980-1,"")</f>
        <v>-0.94862287157530867</v>
      </c>
      <c r="L3980"/>
      <c r="M3980"/>
      <c r="N3980" s="2">
        <v>40527</v>
      </c>
      <c r="O3980" s="21">
        <v>124.44000244140624</v>
      </c>
      <c r="P3980" s="21">
        <v>124.93000030517578</v>
      </c>
      <c r="Q3980" s="21">
        <v>123.88999938964844</v>
      </c>
      <c r="R3980" s="21">
        <v>124.09999847412109</v>
      </c>
      <c r="S3980">
        <v>160823100</v>
      </c>
      <c r="T3980" s="16">
        <f>(SP500_Data[[#This Row],[Close]]-R3981)/R3981</f>
        <v>-4.572067884783342E-3</v>
      </c>
      <c r="U3980" s="21"/>
    </row>
    <row r="3981" spans="1:21" x14ac:dyDescent="0.25">
      <c r="A3981" s="2">
        <v>40526</v>
      </c>
      <c r="B3981" s="21">
        <v>27.309999465942383</v>
      </c>
      <c r="C3981" s="21">
        <v>27.75</v>
      </c>
      <c r="D3981" s="21">
        <v>27.260000228881836</v>
      </c>
      <c r="E3981" s="21">
        <v>27.620000839233398</v>
      </c>
      <c r="F3981" s="16">
        <f>(StockData[[#This Row],[Close]]-E3982)/E3982</f>
        <v>1.3578012448932053E-2</v>
      </c>
      <c r="G3981" s="21">
        <v>64070500</v>
      </c>
      <c r="H3981" s="21">
        <f>IF(ISNUMBER(E3981),MAX($E$2:E3981),"")</f>
        <v>542.07000732421875</v>
      </c>
      <c r="I3981" s="21">
        <f>IF(AND(ISNUMBER(E3981),ISNUMBER(H3981)),E3981/H3981-1,"")</f>
        <v>-0.94904717016982354</v>
      </c>
      <c r="L3981"/>
      <c r="M3981"/>
      <c r="N3981" s="2">
        <v>40526</v>
      </c>
      <c r="O3981" s="21">
        <v>124.75</v>
      </c>
      <c r="P3981" s="21">
        <v>125.23000335693359</v>
      </c>
      <c r="Q3981" s="21">
        <v>124.29000091552734</v>
      </c>
      <c r="R3981" s="21">
        <v>124.66999816894533</v>
      </c>
      <c r="S3981">
        <v>147249600</v>
      </c>
      <c r="T3981" s="16">
        <f>(SP500_Data[[#This Row],[Close]]-R3982)/R3982</f>
        <v>8.831134594380315E-4</v>
      </c>
      <c r="U3981" s="21"/>
    </row>
    <row r="3982" spans="1:21" x14ac:dyDescent="0.25">
      <c r="A3982" s="2">
        <v>40525</v>
      </c>
      <c r="B3982" s="21">
        <v>27.270000457763672</v>
      </c>
      <c r="C3982" s="21">
        <v>27.450000762939453</v>
      </c>
      <c r="D3982" s="21">
        <v>27.170000076293945</v>
      </c>
      <c r="E3982" s="21">
        <v>27.25</v>
      </c>
      <c r="F3982" s="16">
        <f>(StockData[[#This Row],[Close]]-E3983)/E3983</f>
        <v>-3.2918855920112929E-3</v>
      </c>
      <c r="G3982" s="21">
        <v>47943900</v>
      </c>
      <c r="H3982" s="21">
        <f>IF(ISNUMBER(E3982),MAX($E$2:E3982),"")</f>
        <v>542.07000732421875</v>
      </c>
      <c r="I3982" s="21">
        <f>IF(AND(ISNUMBER(E3982),ISNUMBER(H3982)),E3982/H3982-1,"")</f>
        <v>-0.94972974038074487</v>
      </c>
      <c r="L3982"/>
      <c r="M3982"/>
      <c r="N3982" s="2">
        <v>40525</v>
      </c>
      <c r="O3982" s="21">
        <v>125.0500030517578</v>
      </c>
      <c r="P3982" s="21">
        <v>125.1999969482422</v>
      </c>
      <c r="Q3982" s="21">
        <v>124.51999664306641</v>
      </c>
      <c r="R3982" s="21">
        <v>124.55999755859376</v>
      </c>
      <c r="S3982">
        <v>133812700</v>
      </c>
      <c r="T3982" s="16">
        <f>(SP500_Data[[#This Row],[Close]]-R3983)/R3983</f>
        <v>6.4262692402726983E-4</v>
      </c>
      <c r="U3982" s="21"/>
    </row>
    <row r="3983" spans="1:21" x14ac:dyDescent="0.25">
      <c r="A3983" s="2">
        <v>40522</v>
      </c>
      <c r="B3983" s="21">
        <v>27.190000534057617</v>
      </c>
      <c r="C3983" s="21">
        <v>27.399999618530273</v>
      </c>
      <c r="D3983" s="21">
        <v>27.110000610351559</v>
      </c>
      <c r="E3983" s="21">
        <v>27.340000152587891</v>
      </c>
      <c r="F3983" s="16">
        <f>(StockData[[#This Row],[Close]]-E3984)/E3984</f>
        <v>9.6011901630113968E-3</v>
      </c>
      <c r="G3983" s="21">
        <v>37625800</v>
      </c>
      <c r="H3983" s="21">
        <f>IF(ISNUMBER(E3983),MAX($E$2:E3983),"")</f>
        <v>542.07000732421875</v>
      </c>
      <c r="I3983" s="21">
        <f>IF(AND(ISNUMBER(E3983),ISNUMBER(H3983)),E3983/H3983-1,"")</f>
        <v>-0.94956370988399752</v>
      </c>
      <c r="L3983"/>
      <c r="M3983"/>
      <c r="N3983" s="2">
        <v>40522</v>
      </c>
      <c r="O3983" s="21">
        <v>124.13999938964844</v>
      </c>
      <c r="P3983" s="21">
        <v>124.59999847412109</v>
      </c>
      <c r="Q3983" s="21">
        <v>123.73000335693359</v>
      </c>
      <c r="R3983" s="21">
        <v>124.48000335693359</v>
      </c>
      <c r="S3983">
        <v>117571700</v>
      </c>
      <c r="T3983" s="16">
        <f>(SP500_Data[[#This Row],[Close]]-R3984)/R3984</f>
        <v>5.8177214631150364E-3</v>
      </c>
      <c r="U3983" s="21"/>
    </row>
    <row r="3984" spans="1:21" x14ac:dyDescent="0.25">
      <c r="A3984" s="2">
        <v>40521</v>
      </c>
      <c r="B3984" s="21">
        <v>27.280000686645508</v>
      </c>
      <c r="C3984" s="21">
        <v>27.340000152587891</v>
      </c>
      <c r="D3984" s="21">
        <v>27.010000228881836</v>
      </c>
      <c r="E3984" s="21">
        <v>27.079999923706055</v>
      </c>
      <c r="F3984" s="16">
        <f>(StockData[[#This Row],[Close]]-E3985)/E3985</f>
        <v>-5.5086162707277944E-3</v>
      </c>
      <c r="G3984" s="21">
        <v>47148300</v>
      </c>
      <c r="H3984" s="21">
        <f>IF(ISNUMBER(E3984),MAX($E$2:E3984),"")</f>
        <v>542.07000732421875</v>
      </c>
      <c r="I3984" s="21">
        <f>IF(AND(ISNUMBER(E3984),ISNUMBER(H3984)),E3984/H3984-1,"")</f>
        <v>-0.95004335315030786</v>
      </c>
      <c r="L3984"/>
      <c r="M3984"/>
      <c r="N3984" s="2">
        <v>40521</v>
      </c>
      <c r="O3984" s="21">
        <v>123.97000122070313</v>
      </c>
      <c r="P3984" s="21">
        <v>124.01999664306641</v>
      </c>
      <c r="Q3984" s="21">
        <v>123.15000152587891</v>
      </c>
      <c r="R3984" s="21">
        <v>123.76000213623048</v>
      </c>
      <c r="S3984">
        <v>123705100</v>
      </c>
      <c r="T3984" s="16">
        <f>(SP500_Data[[#This Row],[Close]]-R3985)/R3985</f>
        <v>3.8936028689693473E-3</v>
      </c>
      <c r="U3984" s="21"/>
    </row>
    <row r="3985" spans="1:21" x14ac:dyDescent="0.25">
      <c r="A3985" s="2">
        <v>40520</v>
      </c>
      <c r="B3985" s="21">
        <v>26.829999923706055</v>
      </c>
      <c r="C3985" s="21">
        <v>27.239999771118164</v>
      </c>
      <c r="D3985" s="21">
        <v>26.799999237060547</v>
      </c>
      <c r="E3985" s="21">
        <v>27.229999542236328</v>
      </c>
      <c r="F3985" s="16">
        <f>(StockData[[#This Row],[Close]]-E3986)/E3986</f>
        <v>1.3397792771085021E-2</v>
      </c>
      <c r="G3985" s="21">
        <v>41666800</v>
      </c>
      <c r="H3985" s="21">
        <f>IF(ISNUMBER(E3985),MAX($E$2:E3985),"")</f>
        <v>542.07000732421875</v>
      </c>
      <c r="I3985" s="21">
        <f>IF(AND(ISNUMBER(E3985),ISNUMBER(H3985)),E3985/H3985-1,"")</f>
        <v>-0.94976663682860851</v>
      </c>
      <c r="L3985"/>
      <c r="M3985"/>
      <c r="N3985" s="2">
        <v>40520</v>
      </c>
      <c r="O3985" s="21">
        <v>122.98000335693359</v>
      </c>
      <c r="P3985" s="21">
        <v>123.37999725341795</v>
      </c>
      <c r="Q3985" s="21">
        <v>122.41000366210938</v>
      </c>
      <c r="R3985" s="21">
        <v>123.27999877929688</v>
      </c>
      <c r="S3985">
        <v>138019200</v>
      </c>
      <c r="T3985" s="16">
        <f>(SP500_Data[[#This Row],[Close]]-R3986)/R3986</f>
        <v>3.6635751977041049E-3</v>
      </c>
      <c r="U3985" s="21"/>
    </row>
    <row r="3986" spans="1:21" x14ac:dyDescent="0.25">
      <c r="A3986" s="2">
        <v>40519</v>
      </c>
      <c r="B3986" s="21">
        <v>27.079999923706055</v>
      </c>
      <c r="C3986" s="21">
        <v>27.129999160766602</v>
      </c>
      <c r="D3986" s="21">
        <v>26.850000381469727</v>
      </c>
      <c r="E3986" s="21">
        <v>26.870000839233398</v>
      </c>
      <c r="F3986" s="16">
        <f>(StockData[[#This Row],[Close]]-E3987)/E3987</f>
        <v>1.117760300855109E-3</v>
      </c>
      <c r="G3986" s="21">
        <v>57860500</v>
      </c>
      <c r="H3986" s="21">
        <f>IF(ISNUMBER(E3986),MAX($E$2:E3986),"")</f>
        <v>542.07000732421875</v>
      </c>
      <c r="I3986" s="21">
        <f>IF(AND(ISNUMBER(E3986),ISNUMBER(H3986)),E3986/H3986-1,"")</f>
        <v>-0.95043075529695908</v>
      </c>
      <c r="L3986"/>
      <c r="M3986"/>
      <c r="N3986" s="2">
        <v>40519</v>
      </c>
      <c r="O3986" s="21">
        <v>123.94000244140624</v>
      </c>
      <c r="P3986" s="21">
        <v>124.01000213623048</v>
      </c>
      <c r="Q3986" s="21">
        <v>122.76000213623048</v>
      </c>
      <c r="R3986" s="21">
        <v>122.83000183105467</v>
      </c>
      <c r="S3986">
        <v>206581000</v>
      </c>
      <c r="T3986" s="16">
        <f>(SP500_Data[[#This Row],[Close]]-R3987)/R3987</f>
        <v>5.7021581627629461E-4</v>
      </c>
      <c r="U3986" s="21"/>
    </row>
    <row r="3987" spans="1:21" x14ac:dyDescent="0.25">
      <c r="A3987" s="2">
        <v>40518</v>
      </c>
      <c r="B3987" s="21">
        <v>26.930000305175781</v>
      </c>
      <c r="C3987" s="21">
        <v>26.979999542236328</v>
      </c>
      <c r="D3987" s="21">
        <v>26.760000228881836</v>
      </c>
      <c r="E3987" s="21">
        <v>26.840000152587891</v>
      </c>
      <c r="F3987" s="16">
        <f>(StockData[[#This Row],[Close]]-E3988)/E3988</f>
        <v>-6.6617432319125537E-3</v>
      </c>
      <c r="G3987" s="21">
        <v>36264200</v>
      </c>
      <c r="H3987" s="21">
        <f>IF(ISNUMBER(E3987),MAX($E$2:E3987),"")</f>
        <v>542.07000732421875</v>
      </c>
      <c r="I3987" s="21">
        <f>IF(AND(ISNUMBER(E3987),ISNUMBER(H3987)),E3987/H3987-1,"")</f>
        <v>-0.95048609996875444</v>
      </c>
      <c r="L3987"/>
      <c r="M3987"/>
      <c r="N3987" s="2">
        <v>40518</v>
      </c>
      <c r="O3987" s="21">
        <v>122.62999725341795</v>
      </c>
      <c r="P3987" s="21">
        <v>123.04000091552734</v>
      </c>
      <c r="Q3987" s="21">
        <v>122.5</v>
      </c>
      <c r="R3987" s="21">
        <v>122.76000213623048</v>
      </c>
      <c r="S3987">
        <v>103050500</v>
      </c>
      <c r="T3987" s="16">
        <f>(SP500_Data[[#This Row],[Close]]-R3988)/R3988</f>
        <v>-1.057834275072059E-3</v>
      </c>
      <c r="U3987" s="21"/>
    </row>
    <row r="3988" spans="1:21" x14ac:dyDescent="0.25">
      <c r="A3988" s="2">
        <v>40515</v>
      </c>
      <c r="B3988" s="21">
        <v>26.809999465942383</v>
      </c>
      <c r="C3988" s="21">
        <v>27.059999465942383</v>
      </c>
      <c r="D3988" s="21">
        <v>26.780000686645508</v>
      </c>
      <c r="E3988" s="21">
        <v>27.020000457763672</v>
      </c>
      <c r="F3988" s="16">
        <f>(StockData[[#This Row],[Close]]-E3989)/E3989</f>
        <v>4.8345508020084214E-3</v>
      </c>
      <c r="G3988" s="21">
        <v>52622000</v>
      </c>
      <c r="H3988" s="21">
        <f>IF(ISNUMBER(E3988),MAX($E$2:E3988),"")</f>
        <v>542.07000732421875</v>
      </c>
      <c r="I3988" s="21">
        <f>IF(AND(ISNUMBER(E3988),ISNUMBER(H3988)),E3988/H3988-1,"")</f>
        <v>-0.95015403897525974</v>
      </c>
      <c r="L3988"/>
      <c r="M3988"/>
      <c r="N3988" s="2">
        <v>40515</v>
      </c>
      <c r="O3988" s="21">
        <v>122.13999938964844</v>
      </c>
      <c r="P3988" s="21">
        <v>123.02999877929688</v>
      </c>
      <c r="Q3988" s="21">
        <v>122.11000061035156</v>
      </c>
      <c r="R3988" s="21">
        <v>122.88999938964844</v>
      </c>
      <c r="S3988">
        <v>151288900</v>
      </c>
      <c r="T3988" s="16">
        <f>(SP500_Data[[#This Row],[Close]]-R3989)/R3989</f>
        <v>2.6925737404401079E-3</v>
      </c>
      <c r="U3988" s="21"/>
    </row>
    <row r="3989" spans="1:21" x14ac:dyDescent="0.25">
      <c r="A3989" s="2">
        <v>40514</v>
      </c>
      <c r="B3989" s="21">
        <v>26.239999771118164</v>
      </c>
      <c r="C3989" s="21">
        <v>26.979999542236328</v>
      </c>
      <c r="D3989" s="21">
        <v>26.200000762939453</v>
      </c>
      <c r="E3989" s="21">
        <v>26.889999389648441</v>
      </c>
      <c r="F3989" s="16">
        <f>(StockData[[#This Row],[Close]]-E3990)/E3990</f>
        <v>3.2642029348557103E-2</v>
      </c>
      <c r="G3989" s="21">
        <v>91759200</v>
      </c>
      <c r="H3989" s="21">
        <f>IF(ISNUMBER(E3989),MAX($E$2:E3989),"")</f>
        <v>542.07000732421875</v>
      </c>
      <c r="I3989" s="21">
        <f>IF(AND(ISNUMBER(E3989),ISNUMBER(H3989)),E3989/H3989-1,"")</f>
        <v>-0.95039386236773438</v>
      </c>
      <c r="L3989"/>
      <c r="M3989"/>
      <c r="N3989" s="2">
        <v>40514</v>
      </c>
      <c r="O3989" s="21">
        <v>121.1999969482422</v>
      </c>
      <c r="P3989" s="21">
        <v>122.65000152587891</v>
      </c>
      <c r="Q3989" s="21">
        <v>121.12999725341795</v>
      </c>
      <c r="R3989" s="21">
        <v>122.55999755859376</v>
      </c>
      <c r="S3989">
        <v>191213600</v>
      </c>
      <c r="T3989" s="16">
        <f>(SP500_Data[[#This Row],[Close]]-R3990)/R3990</f>
        <v>1.2808820717301777E-2</v>
      </c>
      <c r="U3989" s="21"/>
    </row>
    <row r="3990" spans="1:21" x14ac:dyDescent="0.25">
      <c r="A3990" s="2">
        <v>40513</v>
      </c>
      <c r="B3990" s="21">
        <v>25.569999694824219</v>
      </c>
      <c r="C3990" s="21">
        <v>26.25</v>
      </c>
      <c r="D3990" s="21">
        <v>25.559999465942383</v>
      </c>
      <c r="E3990" s="21">
        <v>26.040000915527344</v>
      </c>
      <c r="F3990" s="16">
        <f>(StockData[[#This Row],[Close]]-E3991)/E3991</f>
        <v>3.0878886760803307E-2</v>
      </c>
      <c r="G3990" s="21">
        <v>74123500</v>
      </c>
      <c r="H3990" s="21">
        <f>IF(ISNUMBER(E3990),MAX($E$2:E3990),"")</f>
        <v>542.07000732421875</v>
      </c>
      <c r="I3990" s="21">
        <f>IF(AND(ISNUMBER(E3990),ISNUMBER(H3990)),E3990/H3990-1,"")</f>
        <v>-0.95196192269691005</v>
      </c>
      <c r="L3990"/>
      <c r="M3990"/>
      <c r="N3990" s="2">
        <v>40513</v>
      </c>
      <c r="O3990" s="21">
        <v>120.1999969482422</v>
      </c>
      <c r="P3990" s="21">
        <v>121.23999786376952</v>
      </c>
      <c r="Q3990" s="21">
        <v>120.19000244140624</v>
      </c>
      <c r="R3990" s="21">
        <v>121.01000213623048</v>
      </c>
      <c r="S3990">
        <v>221037200</v>
      </c>
      <c r="T3990" s="16">
        <f>(SP500_Data[[#This Row],[Close]]-R3991)/R3991</f>
        <v>2.1267653961461529E-2</v>
      </c>
      <c r="U3990" s="21"/>
    </row>
    <row r="3991" spans="1:21" x14ac:dyDescent="0.25">
      <c r="A3991" s="2">
        <v>40512</v>
      </c>
      <c r="B3991" s="21">
        <v>25.049999237060547</v>
      </c>
      <c r="C3991" s="21">
        <v>25.469999313354492</v>
      </c>
      <c r="D3991" s="21">
        <v>25</v>
      </c>
      <c r="E3991" s="21">
        <v>25.260000228881836</v>
      </c>
      <c r="F3991" s="16">
        <f>(StockData[[#This Row],[Close]]-E3992)/E3992</f>
        <v>-1.9754736513458563E-3</v>
      </c>
      <c r="G3991" s="21">
        <v>75282100</v>
      </c>
      <c r="H3991" s="21">
        <f>IF(ISNUMBER(E3991),MAX($E$2:E3991),"")</f>
        <v>542.07000732421875</v>
      </c>
      <c r="I3991" s="21">
        <f>IF(AND(ISNUMBER(E3991),ISNUMBER(H3991)),E3991/H3991-1,"")</f>
        <v>-0.95340085249584094</v>
      </c>
      <c r="L3991"/>
      <c r="M3991"/>
      <c r="N3991" s="2">
        <v>40512</v>
      </c>
      <c r="O3991" s="21">
        <v>117.98000335693359</v>
      </c>
      <c r="P3991" s="21">
        <v>119.16999816894533</v>
      </c>
      <c r="Q3991" s="21">
        <v>117.80999755859376</v>
      </c>
      <c r="R3991" s="21">
        <v>118.48999786376952</v>
      </c>
      <c r="S3991">
        <v>233930700</v>
      </c>
      <c r="T3991" s="16">
        <f>(SP500_Data[[#This Row],[Close]]-R3992)/R3992</f>
        <v>-5.622740665901029E-3</v>
      </c>
      <c r="U3991" s="21"/>
    </row>
    <row r="3992" spans="1:21" x14ac:dyDescent="0.25">
      <c r="A3992" s="2">
        <v>40511</v>
      </c>
      <c r="B3992" s="21">
        <v>25.190000534057617</v>
      </c>
      <c r="C3992" s="21">
        <v>25.420000076293945</v>
      </c>
      <c r="D3992" s="21">
        <v>24.930000305175781</v>
      </c>
      <c r="E3992" s="21">
        <v>25.309999465942383</v>
      </c>
      <c r="F3992" s="16">
        <f>(StockData[[#This Row],[Close]]-E3993)/E3993</f>
        <v>2.3762164729656558E-3</v>
      </c>
      <c r="G3992" s="21">
        <v>56603600</v>
      </c>
      <c r="H3992" s="21">
        <f>IF(ISNUMBER(E3992),MAX($E$2:E3992),"")</f>
        <v>542.07000732421875</v>
      </c>
      <c r="I3992" s="21">
        <f>IF(AND(ISNUMBER(E3992),ISNUMBER(H3992)),E3992/H3992-1,"")</f>
        <v>-0.95330861489482088</v>
      </c>
      <c r="L3992"/>
      <c r="M3992"/>
      <c r="N3992" s="2">
        <v>40511</v>
      </c>
      <c r="O3992" s="21">
        <v>118.5</v>
      </c>
      <c r="P3992" s="21">
        <v>119.48000335693359</v>
      </c>
      <c r="Q3992" s="21">
        <v>117.73999786376952</v>
      </c>
      <c r="R3992" s="21">
        <v>119.16000366210938</v>
      </c>
      <c r="S3992">
        <v>223642300</v>
      </c>
      <c r="T3992" s="16">
        <f>(SP500_Data[[#This Row],[Close]]-R3993)/R3993</f>
        <v>3.0303080900994138E-3</v>
      </c>
      <c r="U3992" s="21"/>
    </row>
    <row r="3993" spans="1:21" x14ac:dyDescent="0.25">
      <c r="A3993" s="2">
        <v>40508</v>
      </c>
      <c r="B3993" s="21">
        <v>25.209999084472656</v>
      </c>
      <c r="C3993" s="21">
        <v>25.409999847412109</v>
      </c>
      <c r="D3993" s="21">
        <v>25.170000076293945</v>
      </c>
      <c r="E3993" s="21">
        <v>25.25</v>
      </c>
      <c r="F3993" s="16">
        <f>(StockData[[#This Row],[Close]]-E3994)/E3994</f>
        <v>-4.7300289816239712E-3</v>
      </c>
      <c r="G3993" s="21">
        <v>21356500</v>
      </c>
      <c r="H3993" s="21">
        <f>IF(ISNUMBER(E3993),MAX($E$2:E3993),"")</f>
        <v>542.07000732421875</v>
      </c>
      <c r="I3993" s="21">
        <f>IF(AND(ISNUMBER(E3993),ISNUMBER(H3993)),E3993/H3993-1,"")</f>
        <v>-0.95341930071977277</v>
      </c>
      <c r="L3993"/>
      <c r="M3993"/>
      <c r="N3993" s="2">
        <v>40508</v>
      </c>
      <c r="O3993" s="21">
        <v>119.16000366210938</v>
      </c>
      <c r="P3993" s="21">
        <v>119.80999755859376</v>
      </c>
      <c r="Q3993" s="21">
        <v>118.8000030517578</v>
      </c>
      <c r="R3993" s="21">
        <v>118.8000030517578</v>
      </c>
      <c r="S3993">
        <v>76007800</v>
      </c>
      <c r="T3993" s="16">
        <f>(SP500_Data[[#This Row],[Close]]-R3994)/R3994</f>
        <v>-1.1647204093418047E-2</v>
      </c>
      <c r="U3993" s="21"/>
    </row>
    <row r="3994" spans="1:21" x14ac:dyDescent="0.25">
      <c r="A3994" s="2">
        <v>40506</v>
      </c>
      <c r="B3994" s="21">
        <v>25.200000762939453</v>
      </c>
      <c r="C3994" s="21">
        <v>25.459999084472656</v>
      </c>
      <c r="D3994" s="21">
        <v>25.159999847412109</v>
      </c>
      <c r="E3994" s="21">
        <v>25.370000839233398</v>
      </c>
      <c r="F3994" s="16">
        <f>(StockData[[#This Row],[Close]]-E3995)/E3995</f>
        <v>9.952228966869309E-3</v>
      </c>
      <c r="G3994" s="21">
        <v>56825900</v>
      </c>
      <c r="H3994" s="21">
        <f>IF(ISNUMBER(E3994),MAX($E$2:E3994),"")</f>
        <v>542.07000732421875</v>
      </c>
      <c r="I3994" s="21">
        <f>IF(AND(ISNUMBER(E3994),ISNUMBER(H3994)),E3994/H3994-1,"")</f>
        <v>-0.95319792555122995</v>
      </c>
      <c r="L3994"/>
      <c r="M3994"/>
      <c r="N3994" s="2">
        <v>40506</v>
      </c>
      <c r="O3994" s="21">
        <v>119.1999969482422</v>
      </c>
      <c r="P3994" s="21">
        <v>120.23000335693359</v>
      </c>
      <c r="Q3994" s="21">
        <v>119.18000030517578</v>
      </c>
      <c r="R3994" s="21">
        <v>120.1999969482422</v>
      </c>
      <c r="S3994">
        <v>140046100</v>
      </c>
      <c r="T3994" s="16">
        <f>(SP500_Data[[#This Row],[Close]]-R3995)/R3995</f>
        <v>1.477416669554393E-2</v>
      </c>
      <c r="U3994" s="21"/>
    </row>
    <row r="3995" spans="1:21" x14ac:dyDescent="0.25">
      <c r="A3995" s="2">
        <v>40505</v>
      </c>
      <c r="B3995" s="21">
        <v>25.569999694824219</v>
      </c>
      <c r="C3995" s="21">
        <v>25.600000381469727</v>
      </c>
      <c r="D3995" s="21">
        <v>25.090000152587891</v>
      </c>
      <c r="E3995" s="21">
        <v>25.120000839233398</v>
      </c>
      <c r="F3995" s="16">
        <f>(StockData[[#This Row],[Close]]-E3996)/E3996</f>
        <v>-2.3707684176270744E-2</v>
      </c>
      <c r="G3995" s="21">
        <v>69742500</v>
      </c>
      <c r="H3995" s="21">
        <f>IF(ISNUMBER(E3995),MAX($E$2:E3995),"")</f>
        <v>542.07000732421875</v>
      </c>
      <c r="I3995" s="21">
        <f>IF(AND(ISNUMBER(E3995),ISNUMBER(H3995)),E3995/H3995-1,"")</f>
        <v>-0.95365912059360847</v>
      </c>
      <c r="L3995"/>
      <c r="M3995"/>
      <c r="N3995" s="2">
        <v>40505</v>
      </c>
      <c r="O3995" s="21">
        <v>118.76999664306641</v>
      </c>
      <c r="P3995" s="21">
        <v>119.01999664306641</v>
      </c>
      <c r="Q3995" s="21">
        <v>117.98999786376952</v>
      </c>
      <c r="R3995" s="21">
        <v>118.4499969482422</v>
      </c>
      <c r="S3995">
        <v>222309000</v>
      </c>
      <c r="T3995" s="16">
        <f>(SP500_Data[[#This Row],[Close]]-R3996)/R3996</f>
        <v>-1.4477123369826898E-2</v>
      </c>
      <c r="U3995" s="21"/>
    </row>
    <row r="3996" spans="1:21" x14ac:dyDescent="0.25">
      <c r="A3996" s="2">
        <v>40504</v>
      </c>
      <c r="B3996" s="21">
        <v>25.649999618530273</v>
      </c>
      <c r="C3996" s="21">
        <v>25.739999771118164</v>
      </c>
      <c r="D3996" s="21">
        <v>25.440000534057617</v>
      </c>
      <c r="E3996" s="21">
        <v>25.729999542236328</v>
      </c>
      <c r="F3996" s="16">
        <f>(StockData[[#This Row],[Close]]-E3997)/E3997</f>
        <v>1.5569874405289971E-3</v>
      </c>
      <c r="G3996" s="21">
        <v>53350500</v>
      </c>
      <c r="H3996" s="21">
        <f>IF(ISNUMBER(E3996),MAX($E$2:E3996),"")</f>
        <v>542.07000732421875</v>
      </c>
      <c r="I3996" s="21">
        <f>IF(AND(ISNUMBER(E3996),ISNUMBER(H3996)),E3996/H3996-1,"")</f>
        <v>-0.95253380708287938</v>
      </c>
      <c r="L3996"/>
      <c r="M3996"/>
      <c r="N3996" s="2">
        <v>40504</v>
      </c>
      <c r="O3996" s="21">
        <v>119.69000244140624</v>
      </c>
      <c r="P3996" s="21">
        <v>120.23999786376952</v>
      </c>
      <c r="Q3996" s="21">
        <v>118.76999664306641</v>
      </c>
      <c r="R3996" s="21">
        <v>120.19000244140624</v>
      </c>
      <c r="S3996">
        <v>181361000</v>
      </c>
      <c r="T3996" s="16">
        <f>(SP500_Data[[#This Row],[Close]]-R3997)/R3997</f>
        <v>-8.3131160828015178E-4</v>
      </c>
      <c r="U3996" s="21"/>
    </row>
    <row r="3997" spans="1:21" x14ac:dyDescent="0.25">
      <c r="A3997" s="2">
        <v>40501</v>
      </c>
      <c r="B3997" s="21">
        <v>25.799999237060547</v>
      </c>
      <c r="C3997" s="21">
        <v>25.829999923706055</v>
      </c>
      <c r="D3997" s="21">
        <v>25.600000381469727</v>
      </c>
      <c r="E3997" s="21">
        <v>25.690000534057617</v>
      </c>
      <c r="F3997" s="16">
        <f>(StockData[[#This Row],[Close]]-E3998)/E3998</f>
        <v>-5.8049387633324337E-3</v>
      </c>
      <c r="G3997" s="21">
        <v>52423200</v>
      </c>
      <c r="H3997" s="21">
        <f>IF(ISNUMBER(E3997),MAX($E$2:E3997),"")</f>
        <v>542.07000732421875</v>
      </c>
      <c r="I3997" s="21">
        <f>IF(AND(ISNUMBER(E3997),ISNUMBER(H3997)),E3997/H3997-1,"")</f>
        <v>-0.95260759645996773</v>
      </c>
      <c r="L3997"/>
      <c r="M3997"/>
      <c r="N3997" s="2">
        <v>40501</v>
      </c>
      <c r="O3997" s="21">
        <v>119.90000152587891</v>
      </c>
      <c r="P3997" s="21">
        <v>120.33999633789063</v>
      </c>
      <c r="Q3997" s="21">
        <v>119.25</v>
      </c>
      <c r="R3997" s="21">
        <v>120.29000091552734</v>
      </c>
      <c r="S3997">
        <v>156852900</v>
      </c>
      <c r="T3997" s="16">
        <f>(SP500_Data[[#This Row],[Close]]-R3998)/R3998</f>
        <v>2.7509322571960754E-3</v>
      </c>
      <c r="U3997" s="21"/>
    </row>
    <row r="3998" spans="1:21" x14ac:dyDescent="0.25">
      <c r="A3998" s="2">
        <v>40500</v>
      </c>
      <c r="B3998" s="21">
        <v>25.709999084472656</v>
      </c>
      <c r="C3998" s="21">
        <v>26.079999923706055</v>
      </c>
      <c r="D3998" s="21">
        <v>25.610000610351559</v>
      </c>
      <c r="E3998" s="21">
        <v>25.840000152587891</v>
      </c>
      <c r="F3998" s="16">
        <f>(StockData[[#This Row],[Close]]-E3999)/E3999</f>
        <v>1.0559267148459306E-2</v>
      </c>
      <c r="G3998" s="21">
        <v>59514000</v>
      </c>
      <c r="H3998" s="21">
        <f>IF(ISNUMBER(E3998),MAX($E$2:E3998),"")</f>
        <v>542.07000732421875</v>
      </c>
      <c r="I3998" s="21">
        <f>IF(AND(ISNUMBER(E3998),ISNUMBER(H3998)),E3998/H3998-1,"")</f>
        <v>-0.95233088013826839</v>
      </c>
      <c r="L3998"/>
      <c r="M3998"/>
      <c r="N3998" s="2">
        <v>40500</v>
      </c>
      <c r="O3998" s="21">
        <v>119.36000061035156</v>
      </c>
      <c r="P3998" s="21">
        <v>120.38999938964844</v>
      </c>
      <c r="Q3998" s="21">
        <v>119.34999847412109</v>
      </c>
      <c r="R3998" s="21">
        <v>119.95999908447266</v>
      </c>
      <c r="S3998">
        <v>197723700</v>
      </c>
      <c r="T3998" s="16">
        <f>(SP500_Data[[#This Row],[Close]]-R3999)/R3999</f>
        <v>1.4718303551030723E-2</v>
      </c>
      <c r="U3998" s="21"/>
    </row>
    <row r="3999" spans="1:21" x14ac:dyDescent="0.25">
      <c r="A3999" s="2">
        <v>40499</v>
      </c>
      <c r="B3999" s="21">
        <v>25.899999618530273</v>
      </c>
      <c r="C3999" s="21">
        <v>25.909999847412109</v>
      </c>
      <c r="D3999" s="21">
        <v>25.549999237060547</v>
      </c>
      <c r="E3999" s="21">
        <v>25.569999694824219</v>
      </c>
      <c r="F3999" s="16">
        <f>(StockData[[#This Row],[Close]]-E4000)/E4000</f>
        <v>-9.2987127502600717E-3</v>
      </c>
      <c r="G3999" s="21">
        <v>58299700</v>
      </c>
      <c r="H3999" s="21">
        <f>IF(ISNUMBER(E3999),MAX($E$2:E3999),"")</f>
        <v>542.07000732421875</v>
      </c>
      <c r="I3999" s="21">
        <f>IF(AND(ISNUMBER(E3999),ISNUMBER(H3999)),E3999/H3999-1,"")</f>
        <v>-0.95282897162851055</v>
      </c>
      <c r="L3999"/>
      <c r="M3999"/>
      <c r="N3999" s="2">
        <v>40499</v>
      </c>
      <c r="O3999" s="21">
        <v>118.20999908447266</v>
      </c>
      <c r="P3999" s="21">
        <v>118.70999908447266</v>
      </c>
      <c r="Q3999" s="21">
        <v>117.86000061035156</v>
      </c>
      <c r="R3999" s="21">
        <v>118.22000122070313</v>
      </c>
      <c r="S3999">
        <v>172308900</v>
      </c>
      <c r="T3999" s="16">
        <f>(SP500_Data[[#This Row],[Close]]-R4000)/R4000</f>
        <v>5.0776537520529498E-4</v>
      </c>
      <c r="U3999" s="21"/>
    </row>
    <row r="4000" spans="1:21" x14ac:dyDescent="0.25">
      <c r="A4000" s="2">
        <v>40498</v>
      </c>
      <c r="B4000" s="21">
        <v>26.040000915527344</v>
      </c>
      <c r="C4000" s="21">
        <v>26.040000915527344</v>
      </c>
      <c r="D4000" s="21">
        <v>25.649999618530273</v>
      </c>
      <c r="E4000" s="21">
        <v>25.809999465942383</v>
      </c>
      <c r="F4000" s="16">
        <f>(StockData[[#This Row],[Close]]-E4001)/E4001</f>
        <v>-1.4885545253446587E-2</v>
      </c>
      <c r="G4000" s="21">
        <v>65339200</v>
      </c>
      <c r="H4000" s="21">
        <f>IF(ISNUMBER(E4000),MAX($E$2:E4000),"")</f>
        <v>542.07000732421875</v>
      </c>
      <c r="I4000" s="21">
        <f>IF(AND(ISNUMBER(E4000),ISNUMBER(H4000)),E4000/H4000-1,"")</f>
        <v>-0.95238622481006385</v>
      </c>
      <c r="L4000"/>
      <c r="M4000"/>
      <c r="N4000" s="2">
        <v>40498</v>
      </c>
      <c r="O4000" s="21">
        <v>119.29000091552734</v>
      </c>
      <c r="P4000" s="21">
        <v>119.48999786376952</v>
      </c>
      <c r="Q4000" s="21">
        <v>117.58999633789063</v>
      </c>
      <c r="R4000" s="21">
        <v>118.16000366210938</v>
      </c>
      <c r="S4000">
        <v>299566200</v>
      </c>
      <c r="T4000" s="16">
        <f>(SP500_Data[[#This Row],[Close]]-R4001)/R4001</f>
        <v>-1.5579397952222943E-2</v>
      </c>
      <c r="U4000" s="21"/>
    </row>
    <row r="4001" spans="1:21" x14ac:dyDescent="0.25">
      <c r="A4001" s="2">
        <v>40497</v>
      </c>
      <c r="B4001" s="21">
        <v>26.329999923706055</v>
      </c>
      <c r="C4001" s="21">
        <v>26.5</v>
      </c>
      <c r="D4001" s="21">
        <v>26.170000076293945</v>
      </c>
      <c r="E4001" s="21">
        <v>26.200000762939453</v>
      </c>
      <c r="F4001" s="16">
        <f>(StockData[[#This Row],[Close]]-E4002)/E4002</f>
        <v>-2.6646248041282952E-3</v>
      </c>
      <c r="G4001" s="21">
        <v>51794600</v>
      </c>
      <c r="H4001" s="21">
        <f>IF(ISNUMBER(E4001),MAX($E$2:E4001),"")</f>
        <v>542.07000732421875</v>
      </c>
      <c r="I4001" s="21">
        <f>IF(AND(ISNUMBER(E4001),ISNUMBER(H4001)),E4001/H4001-1,"")</f>
        <v>-0.95166675815127899</v>
      </c>
      <c r="L4001"/>
      <c r="M4001"/>
      <c r="N4001" s="2">
        <v>40497</v>
      </c>
      <c r="O4001" s="21">
        <v>120.58000183105467</v>
      </c>
      <c r="P4001" s="21">
        <v>121.0500030517578</v>
      </c>
      <c r="Q4001" s="21">
        <v>119.98000335693359</v>
      </c>
      <c r="R4001" s="21">
        <v>120.02999877929688</v>
      </c>
      <c r="S4001">
        <v>163940800</v>
      </c>
      <c r="T4001" s="16">
        <f>(SP500_Data[[#This Row],[Close]]-R4002)/R4002</f>
        <v>-1.4142942867005851E-3</v>
      </c>
      <c r="U4001" s="21"/>
    </row>
    <row r="4002" spans="1:21" x14ac:dyDescent="0.25">
      <c r="A4002" s="2">
        <v>40494</v>
      </c>
      <c r="B4002" s="21">
        <v>26.469999313354492</v>
      </c>
      <c r="C4002" s="21">
        <v>26.520000457763672</v>
      </c>
      <c r="D4002" s="21">
        <v>26.100000381469727</v>
      </c>
      <c r="E4002" s="21">
        <v>26.270000457763672</v>
      </c>
      <c r="F4002" s="16">
        <f>(StockData[[#This Row],[Close]]-E4003)/E4003</f>
        <v>-1.5367310446865757E-2</v>
      </c>
      <c r="G4002" s="21">
        <v>64962200</v>
      </c>
      <c r="H4002" s="21">
        <f>IF(ISNUMBER(E4002),MAX($E$2:E4002),"")</f>
        <v>542.07000732421875</v>
      </c>
      <c r="I4002" s="21">
        <f>IF(AND(ISNUMBER(E4002),ISNUMBER(H4002)),E4002/H4002-1,"")</f>
        <v>-0.95153762410239517</v>
      </c>
      <c r="L4002"/>
      <c r="M4002"/>
      <c r="N4002" s="2">
        <v>40494</v>
      </c>
      <c r="O4002" s="21">
        <v>120.81999969482422</v>
      </c>
      <c r="P4002" s="21">
        <v>121.34999847412109</v>
      </c>
      <c r="Q4002" s="21">
        <v>119.65000152587891</v>
      </c>
      <c r="R4002" s="21">
        <v>120.1999969482422</v>
      </c>
      <c r="S4002">
        <v>239068800</v>
      </c>
      <c r="T4002" s="16">
        <f>(SP500_Data[[#This Row],[Close]]-R4003)/R4003</f>
        <v>-1.1838231244917122E-2</v>
      </c>
      <c r="U4002" s="21"/>
    </row>
    <row r="4003" spans="1:21" x14ac:dyDescent="0.25">
      <c r="A4003" s="2">
        <v>40493</v>
      </c>
      <c r="B4003" s="21">
        <v>26.680000305175781</v>
      </c>
      <c r="C4003" s="21">
        <v>26.719999313354492</v>
      </c>
      <c r="D4003" s="21">
        <v>26.280000686645508</v>
      </c>
      <c r="E4003" s="21">
        <v>26.680000305175781</v>
      </c>
      <c r="F4003" s="16">
        <f>(StockData[[#This Row],[Close]]-E4004)/E4004</f>
        <v>-9.6510847708834672E-3</v>
      </c>
      <c r="G4003" s="21">
        <v>62073100</v>
      </c>
      <c r="H4003" s="21">
        <f>IF(ISNUMBER(E4003),MAX($E$2:E4003),"")</f>
        <v>542.07000732421875</v>
      </c>
      <c r="I4003" s="21">
        <f>IF(AND(ISNUMBER(E4003),ISNUMBER(H4003)),E4003/H4003-1,"")</f>
        <v>-0.9507812645143856</v>
      </c>
      <c r="L4003"/>
      <c r="M4003"/>
      <c r="N4003" s="2">
        <v>40493</v>
      </c>
      <c r="O4003" s="21">
        <v>121.0500030517578</v>
      </c>
      <c r="P4003" s="21">
        <v>121.81999969482422</v>
      </c>
      <c r="Q4003" s="21">
        <v>120.68000030517578</v>
      </c>
      <c r="R4003" s="21">
        <v>121.63999938964844</v>
      </c>
      <c r="S4003">
        <v>158017600</v>
      </c>
      <c r="T4003" s="16">
        <f>(SP500_Data[[#This Row],[Close]]-R4004)/R4004</f>
        <v>-3.7673963163083277E-3</v>
      </c>
      <c r="U4003" s="21"/>
    </row>
    <row r="4004" spans="1:21" x14ac:dyDescent="0.25">
      <c r="A4004" s="2">
        <v>40492</v>
      </c>
      <c r="B4004" s="21">
        <v>27.010000228881836</v>
      </c>
      <c r="C4004" s="21">
        <v>27.079999923706055</v>
      </c>
      <c r="D4004" s="21">
        <v>26.809999465942383</v>
      </c>
      <c r="E4004" s="21">
        <v>26.940000534057617</v>
      </c>
      <c r="F4004" s="16">
        <f>(StockData[[#This Row],[Close]]-E4005)/E4005</f>
        <v>-3.7106599624248793E-4</v>
      </c>
      <c r="G4004" s="21">
        <v>52277300</v>
      </c>
      <c r="H4004" s="21">
        <f>IF(ISNUMBER(E4004),MAX($E$2:E4004),"")</f>
        <v>542.07000732421875</v>
      </c>
      <c r="I4004" s="21">
        <f>IF(AND(ISNUMBER(E4004),ISNUMBER(H4004)),E4004/H4004-1,"")</f>
        <v>-0.95030162124807527</v>
      </c>
      <c r="L4004"/>
      <c r="M4004"/>
      <c r="N4004" s="2">
        <v>40492</v>
      </c>
      <c r="O4004" s="21">
        <v>121.58000183105467</v>
      </c>
      <c r="P4004" s="21">
        <v>122.16000366210938</v>
      </c>
      <c r="Q4004" s="21">
        <v>120.66000366210938</v>
      </c>
      <c r="R4004" s="21">
        <v>122.09999847412109</v>
      </c>
      <c r="S4004">
        <v>221387400</v>
      </c>
      <c r="T4004" s="16">
        <f>(SP500_Data[[#This Row],[Close]]-R4005)/R4005</f>
        <v>4.0292563219329692E-3</v>
      </c>
      <c r="U4004" s="21"/>
    </row>
    <row r="4005" spans="1:21" x14ac:dyDescent="0.25">
      <c r="A4005" s="2">
        <v>40491</v>
      </c>
      <c r="B4005" s="21">
        <v>26.809999465942383</v>
      </c>
      <c r="C4005" s="21">
        <v>27.110000610351559</v>
      </c>
      <c r="D4005" s="21">
        <v>26.709999084472656</v>
      </c>
      <c r="E4005" s="21">
        <v>26.950000762939453</v>
      </c>
      <c r="F4005" s="16">
        <f>(StockData[[#This Row],[Close]]-E4006)/E4006</f>
        <v>5.2219805962666474E-3</v>
      </c>
      <c r="G4005" s="21">
        <v>58538600</v>
      </c>
      <c r="H4005" s="21">
        <f>IF(ISNUMBER(E4005),MAX($E$2:E4005),"")</f>
        <v>542.07000732421875</v>
      </c>
      <c r="I4005" s="21">
        <f>IF(AND(ISNUMBER(E4005),ISNUMBER(H4005)),E4005/H4005-1,"")</f>
        <v>-0.95028317302414345</v>
      </c>
      <c r="L4005"/>
      <c r="M4005"/>
      <c r="N4005" s="2">
        <v>40491</v>
      </c>
      <c r="O4005" s="21">
        <v>122.81999969482422</v>
      </c>
      <c r="P4005" s="21">
        <v>122.9499969482422</v>
      </c>
      <c r="Q4005" s="21">
        <v>121.12000274658205</v>
      </c>
      <c r="R4005" s="21">
        <v>121.61000061035156</v>
      </c>
      <c r="S4005">
        <v>186621600</v>
      </c>
      <c r="T4005" s="16">
        <f>(SP500_Data[[#This Row],[Close]]-R4006)/R4006</f>
        <v>-7.1842376419719326E-3</v>
      </c>
      <c r="U4005" s="21"/>
    </row>
    <row r="4006" spans="1:21" x14ac:dyDescent="0.25">
      <c r="A4006" s="2">
        <v>40490</v>
      </c>
      <c r="B4006" s="21">
        <v>26.680000305175781</v>
      </c>
      <c r="C4006" s="21">
        <v>28.870000839233398</v>
      </c>
      <c r="D4006" s="21">
        <v>26.579999923706055</v>
      </c>
      <c r="E4006" s="21">
        <v>26.809999465942383</v>
      </c>
      <c r="F4006" s="16">
        <f>(StockData[[#This Row],[Close]]-E4007)/E4007</f>
        <v>-1.4897919910254454E-3</v>
      </c>
      <c r="G4006" s="21">
        <v>71670800</v>
      </c>
      <c r="H4006" s="21">
        <f>IF(ISNUMBER(E4006),MAX($E$2:E4006),"")</f>
        <v>542.07000732421875</v>
      </c>
      <c r="I4006" s="21">
        <f>IF(AND(ISNUMBER(E4006),ISNUMBER(H4006)),E4006/H4006-1,"")</f>
        <v>-0.9505414446405499</v>
      </c>
      <c r="L4006"/>
      <c r="M4006"/>
      <c r="N4006" s="2">
        <v>40490</v>
      </c>
      <c r="O4006" s="21">
        <v>122.33999633789063</v>
      </c>
      <c r="P4006" s="21">
        <v>122.69000244140624</v>
      </c>
      <c r="Q4006" s="21">
        <v>121.94000244140624</v>
      </c>
      <c r="R4006" s="21">
        <v>122.48999786376952</v>
      </c>
      <c r="S4006">
        <v>156107100</v>
      </c>
      <c r="T4006" s="16">
        <f>(SP500_Data[[#This Row],[Close]]-R4007)/R4007</f>
        <v>-1.8742124726674619E-3</v>
      </c>
      <c r="U4006" s="21"/>
    </row>
    <row r="4007" spans="1:21" x14ac:dyDescent="0.25">
      <c r="A4007" s="2">
        <v>40487</v>
      </c>
      <c r="B4007" s="21">
        <v>27.170000076293945</v>
      </c>
      <c r="C4007" s="21">
        <v>27.190000534057617</v>
      </c>
      <c r="D4007" s="21">
        <v>26.530000686645508</v>
      </c>
      <c r="E4007" s="21">
        <v>26.850000381469727</v>
      </c>
      <c r="F4007" s="16">
        <f>(StockData[[#This Row],[Close]]-E4008)/E4008</f>
        <v>-1.0685298994123191E-2</v>
      </c>
      <c r="G4007" s="21">
        <v>110953700</v>
      </c>
      <c r="H4007" s="21">
        <f>IF(ISNUMBER(E4007),MAX($E$2:E4007),"")</f>
        <v>542.07000732421875</v>
      </c>
      <c r="I4007" s="21">
        <f>IF(AND(ISNUMBER(E4007),ISNUMBER(H4007)),E4007/H4007-1,"")</f>
        <v>-0.95046765174482273</v>
      </c>
      <c r="L4007"/>
      <c r="M4007"/>
      <c r="N4007" s="2">
        <v>40487</v>
      </c>
      <c r="O4007" s="21">
        <v>122.33999633789063</v>
      </c>
      <c r="P4007" s="21">
        <v>122.91999816894533</v>
      </c>
      <c r="Q4007" s="21">
        <v>122.18000030517578</v>
      </c>
      <c r="R4007" s="21">
        <v>122.72000122070313</v>
      </c>
      <c r="S4007">
        <v>180654100</v>
      </c>
      <c r="T4007" s="16">
        <f>(SP500_Data[[#This Row],[Close]]-R4008)/R4008</f>
        <v>3.7624658632025828E-3</v>
      </c>
      <c r="U4007" s="21"/>
    </row>
    <row r="4008" spans="1:21" x14ac:dyDescent="0.25">
      <c r="A4008" s="2">
        <v>40486</v>
      </c>
      <c r="B4008" s="21">
        <v>27.409999847412109</v>
      </c>
      <c r="C4008" s="21">
        <v>27.430000305175781</v>
      </c>
      <c r="D4008" s="21">
        <v>27.010000228881836</v>
      </c>
      <c r="E4008" s="21">
        <v>27.139999389648441</v>
      </c>
      <c r="F4008" s="16">
        <f>(StockData[[#This Row],[Close]]-E4009)/E4009</f>
        <v>4.0695042622503298E-3</v>
      </c>
      <c r="G4008" s="21">
        <v>93599300</v>
      </c>
      <c r="H4008" s="21">
        <f>IF(ISNUMBER(E4008),MAX($E$2:E4008),"")</f>
        <v>542.07000732421875</v>
      </c>
      <c r="I4008" s="21">
        <f>IF(AND(ISNUMBER(E4008),ISNUMBER(H4008)),E4008/H4008-1,"")</f>
        <v>-0.94993266732535586</v>
      </c>
      <c r="L4008"/>
      <c r="M4008"/>
      <c r="N4008" s="2">
        <v>40486</v>
      </c>
      <c r="O4008" s="21">
        <v>121.27999877929688</v>
      </c>
      <c r="P4008" s="21">
        <v>122.31999969482422</v>
      </c>
      <c r="Q4008" s="21">
        <v>119.97000122070313</v>
      </c>
      <c r="R4008" s="21">
        <v>122.26000213623048</v>
      </c>
      <c r="S4008">
        <v>215039400</v>
      </c>
      <c r="T4008" s="16">
        <f>(SP500_Data[[#This Row],[Close]]-R4009)/R4009</f>
        <v>1.9258067917959486E-2</v>
      </c>
      <c r="U4008" s="21"/>
    </row>
    <row r="4009" spans="1:21" x14ac:dyDescent="0.25">
      <c r="A4009" s="2">
        <v>40485</v>
      </c>
      <c r="B4009" s="21">
        <v>27.459999084472656</v>
      </c>
      <c r="C4009" s="21">
        <v>27.489999771118164</v>
      </c>
      <c r="D4009" s="21">
        <v>26.959999084472656</v>
      </c>
      <c r="E4009" s="21">
        <v>27.030000686645508</v>
      </c>
      <c r="F4009" s="16">
        <f>(StockData[[#This Row],[Close]]-E4010)/E4010</f>
        <v>-1.31434359629445E-2</v>
      </c>
      <c r="G4009" s="21">
        <v>110255300</v>
      </c>
      <c r="H4009" s="21">
        <f>IF(ISNUMBER(E4009),MAX($E$2:E4009),"")</f>
        <v>542.07000732421875</v>
      </c>
      <c r="I4009" s="21">
        <f>IF(AND(ISNUMBER(E4009),ISNUMBER(H4009)),E4009/H4009-1,"")</f>
        <v>-0.95013559075132792</v>
      </c>
      <c r="L4009"/>
      <c r="M4009"/>
      <c r="N4009" s="2">
        <v>40485</v>
      </c>
      <c r="O4009" s="21">
        <v>119.68000030517578</v>
      </c>
      <c r="P4009" s="21">
        <v>120.01999664306641</v>
      </c>
      <c r="Q4009" s="21">
        <v>118.4499969482422</v>
      </c>
      <c r="R4009" s="21">
        <v>119.9499969482422</v>
      </c>
      <c r="S4009">
        <v>226702800</v>
      </c>
      <c r="T4009" s="16">
        <f>(SP500_Data[[#This Row],[Close]]-R4010)/R4010</f>
        <v>4.0177092377554737E-3</v>
      </c>
      <c r="U4009" s="21"/>
    </row>
    <row r="4010" spans="1:21" x14ac:dyDescent="0.25">
      <c r="A4010" s="2">
        <v>40484</v>
      </c>
      <c r="B4010" s="21">
        <v>27.059999465942383</v>
      </c>
      <c r="C4010" s="21">
        <v>27.420000076293945</v>
      </c>
      <c r="D4010" s="21">
        <v>27.020000457763672</v>
      </c>
      <c r="E4010" s="21">
        <v>27.389999389648441</v>
      </c>
      <c r="F4010" s="16">
        <f>(StockData[[#This Row],[Close]]-E4011)/E4011</f>
        <v>1.6326479193056506E-2</v>
      </c>
      <c r="G4010" s="21">
        <v>54402100</v>
      </c>
      <c r="H4010" s="21">
        <f>IF(ISNUMBER(E4010),MAX($E$2:E4010),"")</f>
        <v>542.07000732421875</v>
      </c>
      <c r="I4010" s="21">
        <f>IF(AND(ISNUMBER(E4010),ISNUMBER(H4010)),E4010/H4010-1,"")</f>
        <v>-0.94947147228297735</v>
      </c>
      <c r="L4010"/>
      <c r="M4010"/>
      <c r="N4010" s="2">
        <v>40484</v>
      </c>
      <c r="O4010" s="21">
        <v>119.41999816894533</v>
      </c>
      <c r="P4010" s="21">
        <v>119.75</v>
      </c>
      <c r="Q4010" s="21">
        <v>119.09999847412109</v>
      </c>
      <c r="R4010" s="21">
        <v>119.47000122070313</v>
      </c>
      <c r="S4010">
        <v>158345900</v>
      </c>
      <c r="T4010" s="16">
        <f>(SP500_Data[[#This Row],[Close]]-R4011)/R4011</f>
        <v>7.930502413625572E-3</v>
      </c>
      <c r="U4010" s="21"/>
    </row>
    <row r="4011" spans="1:21" x14ac:dyDescent="0.25">
      <c r="A4011" s="2">
        <v>40483</v>
      </c>
      <c r="B4011" s="21">
        <v>26.879999160766602</v>
      </c>
      <c r="C4011" s="21">
        <v>27.219999313354492</v>
      </c>
      <c r="D4011" s="21">
        <v>26.700000762939453</v>
      </c>
      <c r="E4011" s="21">
        <v>26.950000762939453</v>
      </c>
      <c r="F4011" s="16">
        <f>(StockData[[#This Row],[Close]]-E4012)/E4012</f>
        <v>1.0498713379996983E-2</v>
      </c>
      <c r="G4011" s="21">
        <v>61912100</v>
      </c>
      <c r="H4011" s="21">
        <f>IF(ISNUMBER(E4011),MAX($E$2:E4011),"")</f>
        <v>542.07000732421875</v>
      </c>
      <c r="I4011" s="21">
        <f>IF(AND(ISNUMBER(E4011),ISNUMBER(H4011)),E4011/H4011-1,"")</f>
        <v>-0.95028317302414345</v>
      </c>
      <c r="L4011"/>
      <c r="M4011"/>
      <c r="N4011" s="2">
        <v>40483</v>
      </c>
      <c r="O4011" s="21">
        <v>119.06999969482422</v>
      </c>
      <c r="P4011" s="21">
        <v>119.75</v>
      </c>
      <c r="Q4011" s="21">
        <v>117.84999847412109</v>
      </c>
      <c r="R4011" s="21">
        <v>118.52999877929688</v>
      </c>
      <c r="S4011">
        <v>174074800</v>
      </c>
      <c r="T4011" s="16">
        <f>(SP500_Data[[#This Row],[Close]]-R4012)/R4012</f>
        <v>3.3758896319120425E-4</v>
      </c>
      <c r="U4011" s="21"/>
    </row>
    <row r="4012" spans="1:21" x14ac:dyDescent="0.25">
      <c r="A4012" s="2">
        <v>40480</v>
      </c>
      <c r="B4012" s="21">
        <v>27.149999618530273</v>
      </c>
      <c r="C4012" s="21">
        <v>27.200000762939453</v>
      </c>
      <c r="D4012" s="21">
        <v>26.479999542236328</v>
      </c>
      <c r="E4012" s="21">
        <v>26.670000076293945</v>
      </c>
      <c r="F4012" s="16">
        <f>(StockData[[#This Row],[Close]]-E4013)/E4013</f>
        <v>1.4840159035711909E-2</v>
      </c>
      <c r="G4012" s="21">
        <v>114193200</v>
      </c>
      <c r="H4012" s="21">
        <f>IF(ISNUMBER(E4012),MAX($E$2:E4012),"")</f>
        <v>542.07000732421875</v>
      </c>
      <c r="I4012" s="21">
        <f>IF(AND(ISNUMBER(E4012),ISNUMBER(H4012)),E4012/H4012-1,"")</f>
        <v>-0.95079971273831743</v>
      </c>
      <c r="L4012"/>
      <c r="M4012"/>
      <c r="N4012" s="2">
        <v>40480</v>
      </c>
      <c r="O4012" s="21">
        <v>118.27999877929688</v>
      </c>
      <c r="P4012" s="21">
        <v>118.72000122070313</v>
      </c>
      <c r="Q4012" s="21">
        <v>118.06999969482422</v>
      </c>
      <c r="R4012" s="21">
        <v>118.48999786376952</v>
      </c>
      <c r="S4012">
        <v>144305500</v>
      </c>
      <c r="T4012" s="16">
        <f>(SP500_Data[[#This Row],[Close]]-R4013)/R4013</f>
        <v>7.6010419536134987E-4</v>
      </c>
      <c r="U4012" s="21"/>
    </row>
    <row r="4013" spans="1:21" x14ac:dyDescent="0.25">
      <c r="A4013" s="2">
        <v>40479</v>
      </c>
      <c r="B4013" s="21">
        <v>26.209999084472656</v>
      </c>
      <c r="C4013" s="21">
        <v>26.379999160766602</v>
      </c>
      <c r="D4013" s="21">
        <v>25.920000076293945</v>
      </c>
      <c r="E4013" s="21">
        <v>26.280000686645508</v>
      </c>
      <c r="F4013" s="16">
        <f>(StockData[[#This Row],[Close]]-E4014)/E4014</f>
        <v>8.8292305689493013E-3</v>
      </c>
      <c r="G4013" s="21">
        <v>80730300</v>
      </c>
      <c r="H4013" s="21">
        <f>IF(ISNUMBER(E4013),MAX($E$2:E4013),"")</f>
        <v>542.07000732421875</v>
      </c>
      <c r="I4013" s="21">
        <f>IF(AND(ISNUMBER(E4013),ISNUMBER(H4013)),E4013/H4013-1,"")</f>
        <v>-0.95151917587846335</v>
      </c>
      <c r="L4013"/>
      <c r="M4013"/>
      <c r="N4013" s="2">
        <v>40479</v>
      </c>
      <c r="O4013" s="21">
        <v>119.05999755859376</v>
      </c>
      <c r="P4013" s="21">
        <v>119.11000061035156</v>
      </c>
      <c r="Q4013" s="21">
        <v>117.83000183105467</v>
      </c>
      <c r="R4013" s="21">
        <v>118.40000152587891</v>
      </c>
      <c r="S4013">
        <v>168576000</v>
      </c>
      <c r="T4013" s="16">
        <f>(SP500_Data[[#This Row],[Close]]-R4014)/R4014</f>
        <v>1.6898355233214141E-4</v>
      </c>
      <c r="U4013" s="21"/>
    </row>
    <row r="4014" spans="1:21" x14ac:dyDescent="0.25">
      <c r="A4014" s="2">
        <v>40478</v>
      </c>
      <c r="B4014" s="21">
        <v>25.790000915527344</v>
      </c>
      <c r="C4014" s="21">
        <v>26.110000610351559</v>
      </c>
      <c r="D4014" s="21">
        <v>25.620000839233398</v>
      </c>
      <c r="E4014" s="21">
        <v>26.049999237060547</v>
      </c>
      <c r="F4014" s="16">
        <f>(StockData[[#This Row],[Close]]-E4015)/E4015</f>
        <v>5.7914911482452505E-3</v>
      </c>
      <c r="G4014" s="21">
        <v>64805500</v>
      </c>
      <c r="H4014" s="21">
        <f>IF(ISNUMBER(E4014),MAX($E$2:E4014),"")</f>
        <v>542.07000732421875</v>
      </c>
      <c r="I4014" s="21">
        <f>IF(AND(ISNUMBER(E4014),ISNUMBER(H4014)),E4014/H4014-1,"")</f>
        <v>-0.95194347799161716</v>
      </c>
      <c r="L4014"/>
      <c r="M4014"/>
      <c r="N4014" s="2">
        <v>40478</v>
      </c>
      <c r="O4014" s="21">
        <v>117.88999938964844</v>
      </c>
      <c r="P4014" s="21">
        <v>118.51000213623048</v>
      </c>
      <c r="Q4014" s="21">
        <v>117.26000213623048</v>
      </c>
      <c r="R4014" s="21">
        <v>118.37999725341795</v>
      </c>
      <c r="S4014">
        <v>190024000</v>
      </c>
      <c r="T4014" s="16">
        <f>(SP500_Data[[#This Row],[Close]]-R4015)/R4015</f>
        <v>-2.8639147893293527E-3</v>
      </c>
      <c r="U4014" s="21"/>
    </row>
    <row r="4015" spans="1:21" x14ac:dyDescent="0.25">
      <c r="A4015" s="2">
        <v>40477</v>
      </c>
      <c r="B4015" s="21">
        <v>25.120000839233398</v>
      </c>
      <c r="C4015" s="21">
        <v>25.969999313354492</v>
      </c>
      <c r="D4015" s="21">
        <v>25.059999465942383</v>
      </c>
      <c r="E4015" s="21">
        <v>25.899999618530273</v>
      </c>
      <c r="F4015" s="16">
        <f>(StockData[[#This Row],[Close]]-E4016)/E4016</f>
        <v>2.8185751068671744E-2</v>
      </c>
      <c r="G4015" s="21">
        <v>69304200</v>
      </c>
      <c r="H4015" s="21">
        <f>IF(ISNUMBER(E4015),MAX($E$2:E4015),"")</f>
        <v>542.07000732421875</v>
      </c>
      <c r="I4015" s="21">
        <f>IF(AND(ISNUMBER(E4015),ISNUMBER(H4015)),E4015/H4015-1,"")</f>
        <v>-0.9522201943133165</v>
      </c>
      <c r="L4015"/>
      <c r="M4015"/>
      <c r="N4015" s="2">
        <v>40477</v>
      </c>
      <c r="O4015" s="21">
        <v>118.09999847412109</v>
      </c>
      <c r="P4015" s="21">
        <v>118.83999633789063</v>
      </c>
      <c r="Q4015" s="21">
        <v>117.87000274658205</v>
      </c>
      <c r="R4015" s="21">
        <v>118.72000122070313</v>
      </c>
      <c r="S4015">
        <v>158982900</v>
      </c>
      <c r="T4015" s="16">
        <f>(SP500_Data[[#This Row],[Close]]-R4016)/R4016</f>
        <v>1.6852799473656202E-4</v>
      </c>
      <c r="U4015" s="21"/>
    </row>
    <row r="4016" spans="1:21" x14ac:dyDescent="0.25">
      <c r="A4016" s="2">
        <v>40476</v>
      </c>
      <c r="B4016" s="21">
        <v>25.239999771118164</v>
      </c>
      <c r="C4016" s="21">
        <v>25.350000381469727</v>
      </c>
      <c r="D4016" s="21">
        <v>25.170000076293945</v>
      </c>
      <c r="E4016" s="21">
        <v>25.190000534057617</v>
      </c>
      <c r="F4016" s="16">
        <f>(StockData[[#This Row],[Close]]-E4017)/E4017</f>
        <v>-7.4861557522307451E-3</v>
      </c>
      <c r="G4016" s="21">
        <v>50912400</v>
      </c>
      <c r="H4016" s="21">
        <f>IF(ISNUMBER(E4016),MAX($E$2:E4016),"")</f>
        <v>542.07000732421875</v>
      </c>
      <c r="I4016" s="21">
        <f>IF(AND(ISNUMBER(E4016),ISNUMBER(H4016)),E4016/H4016-1,"")</f>
        <v>-0.95352998654472476</v>
      </c>
      <c r="L4016"/>
      <c r="M4016"/>
      <c r="N4016" s="2">
        <v>40476</v>
      </c>
      <c r="O4016" s="21">
        <v>119.13999938964844</v>
      </c>
      <c r="P4016" s="21">
        <v>119.76000213623048</v>
      </c>
      <c r="Q4016" s="21">
        <v>118.61000061035156</v>
      </c>
      <c r="R4016" s="21">
        <v>118.6999969482422</v>
      </c>
      <c r="S4016">
        <v>151145700</v>
      </c>
      <c r="T4016" s="16">
        <f>(SP500_Data[[#This Row],[Close]]-R4017)/R4017</f>
        <v>2.9573170987208766E-3</v>
      </c>
      <c r="U4016" s="21"/>
    </row>
    <row r="4017" spans="1:21" x14ac:dyDescent="0.25">
      <c r="A4017" s="2">
        <v>40473</v>
      </c>
      <c r="B4017" s="21">
        <v>25.520000457763672</v>
      </c>
      <c r="C4017" s="21">
        <v>25.540000915527344</v>
      </c>
      <c r="D4017" s="21">
        <v>25.270000457763672</v>
      </c>
      <c r="E4017" s="21">
        <v>25.379999160766602</v>
      </c>
      <c r="F4017" s="16">
        <f>(StockData[[#This Row],[Close]]-E4018)/E4018</f>
        <v>-1.5736001340396375E-3</v>
      </c>
      <c r="G4017" s="21">
        <v>25837900</v>
      </c>
      <c r="H4017" s="21">
        <f>IF(ISNUMBER(E4017),MAX($E$2:E4017),"")</f>
        <v>542.07000732421875</v>
      </c>
      <c r="I4017" s="21">
        <f>IF(AND(ISNUMBER(E4017),ISNUMBER(H4017)),E4017/H4017-1,"")</f>
        <v>-0.95317948084593707</v>
      </c>
      <c r="L4017"/>
      <c r="M4017"/>
      <c r="N4017" s="2">
        <v>40473</v>
      </c>
      <c r="O4017" s="21">
        <v>118.30999755859376</v>
      </c>
      <c r="P4017" s="21">
        <v>118.52999877929688</v>
      </c>
      <c r="Q4017" s="21">
        <v>118</v>
      </c>
      <c r="R4017" s="21">
        <v>118.34999847412109</v>
      </c>
      <c r="S4017">
        <v>108212400</v>
      </c>
      <c r="T4017" s="16">
        <f>(SP500_Data[[#This Row],[Close]]-R4018)/R4018</f>
        <v>1.8623654094495777E-3</v>
      </c>
      <c r="U4017" s="21"/>
    </row>
    <row r="4018" spans="1:21" x14ac:dyDescent="0.25">
      <c r="A4018" s="2">
        <v>40472</v>
      </c>
      <c r="B4018" s="21">
        <v>25.399999618530273</v>
      </c>
      <c r="C4018" s="21">
        <v>25.540000915527344</v>
      </c>
      <c r="D4018" s="21">
        <v>25.049999237060547</v>
      </c>
      <c r="E4018" s="21">
        <v>25.420000076293945</v>
      </c>
      <c r="F4018" s="16">
        <f>(StockData[[#This Row],[Close]]-E4019)/E4019</f>
        <v>4.3461324643479906E-3</v>
      </c>
      <c r="G4018" s="21">
        <v>50032400</v>
      </c>
      <c r="H4018" s="21">
        <f>IF(ISNUMBER(E4018),MAX($E$2:E4018),"")</f>
        <v>542.07000732421875</v>
      </c>
      <c r="I4018" s="21">
        <f>IF(AND(ISNUMBER(E4018),ISNUMBER(H4018)),E4018/H4018-1,"")</f>
        <v>-0.95310568795020989</v>
      </c>
      <c r="L4018"/>
      <c r="M4018"/>
      <c r="N4018" s="2">
        <v>40472</v>
      </c>
      <c r="O4018" s="21">
        <v>118.40000152587891</v>
      </c>
      <c r="P4018" s="21">
        <v>119.08999633789063</v>
      </c>
      <c r="Q4018" s="21">
        <v>117.20999908447266</v>
      </c>
      <c r="R4018" s="21">
        <v>118.12999725341795</v>
      </c>
      <c r="S4018">
        <v>221585500</v>
      </c>
      <c r="T4018" s="16">
        <f>(SP500_Data[[#This Row],[Close]]-R4019)/R4019</f>
        <v>2.2057733161752074E-3</v>
      </c>
      <c r="U4018" s="21"/>
    </row>
    <row r="4019" spans="1:21" x14ac:dyDescent="0.25">
      <c r="A4019" s="2">
        <v>40471</v>
      </c>
      <c r="B4019" s="21">
        <v>25.260000228881836</v>
      </c>
      <c r="C4019" s="21">
        <v>25.399999618530273</v>
      </c>
      <c r="D4019" s="21">
        <v>25.100000381469727</v>
      </c>
      <c r="E4019" s="21">
        <v>25.309999465942383</v>
      </c>
      <c r="F4019" s="16">
        <f>(StockData[[#This Row],[Close]]-E4020)/E4020</f>
        <v>8.3664972621948532E-3</v>
      </c>
      <c r="G4019" s="21">
        <v>56283600</v>
      </c>
      <c r="H4019" s="21">
        <f>IF(ISNUMBER(E4019),MAX($E$2:E4019),"")</f>
        <v>542.07000732421875</v>
      </c>
      <c r="I4019" s="21">
        <f>IF(AND(ISNUMBER(E4019),ISNUMBER(H4019)),E4019/H4019-1,"")</f>
        <v>-0.95330861489482088</v>
      </c>
      <c r="L4019"/>
      <c r="M4019"/>
      <c r="N4019" s="2">
        <v>40471</v>
      </c>
      <c r="O4019" s="21">
        <v>116.94000244140624</v>
      </c>
      <c r="P4019" s="21">
        <v>118.44000244140624</v>
      </c>
      <c r="Q4019" s="21">
        <v>116.87000274658205</v>
      </c>
      <c r="R4019" s="21">
        <v>117.87000274658205</v>
      </c>
      <c r="S4019">
        <v>200051800</v>
      </c>
      <c r="T4019" s="16">
        <f>(SP500_Data[[#This Row],[Close]]-R4020)/R4020</f>
        <v>9.7661214500490926E-3</v>
      </c>
      <c r="U4019" s="21"/>
    </row>
    <row r="4020" spans="1:21" x14ac:dyDescent="0.25">
      <c r="A4020" s="2">
        <v>40470</v>
      </c>
      <c r="B4020" s="21">
        <v>25.270000457763672</v>
      </c>
      <c r="C4020" s="21">
        <v>25.370000839233398</v>
      </c>
      <c r="D4020" s="21">
        <v>24.950000762939453</v>
      </c>
      <c r="E4020" s="21">
        <v>25.100000381469727</v>
      </c>
      <c r="F4020" s="16">
        <f>(StockData[[#This Row],[Close]]-E4021)/E4021</f>
        <v>-2.7885333921937289E-2</v>
      </c>
      <c r="G4020" s="21">
        <v>66150900</v>
      </c>
      <c r="H4020" s="21">
        <f>IF(ISNUMBER(E4020),MAX($E$2:E4020),"")</f>
        <v>542.07000732421875</v>
      </c>
      <c r="I4020" s="21">
        <f>IF(AND(ISNUMBER(E4020),ISNUMBER(H4020)),E4020/H4020-1,"")</f>
        <v>-0.95369601704147211</v>
      </c>
      <c r="L4020"/>
      <c r="M4020"/>
      <c r="N4020" s="2">
        <v>40470</v>
      </c>
      <c r="O4020" s="21">
        <v>117.19000244140624</v>
      </c>
      <c r="P4020" s="21">
        <v>117.84999847412109</v>
      </c>
      <c r="Q4020" s="21">
        <v>116.01999664306641</v>
      </c>
      <c r="R4020" s="21">
        <v>116.73000335693359</v>
      </c>
      <c r="S4020">
        <v>280604700</v>
      </c>
      <c r="T4020" s="16">
        <f>(SP500_Data[[#This Row],[Close]]-R4021)/R4021</f>
        <v>-1.3104459235373145E-2</v>
      </c>
      <c r="U4020" s="21"/>
    </row>
    <row r="4021" spans="1:21" x14ac:dyDescent="0.25">
      <c r="A4021" s="2">
        <v>40469</v>
      </c>
      <c r="B4021" s="21">
        <v>25.590000152587891</v>
      </c>
      <c r="C4021" s="21">
        <v>25.950000762939453</v>
      </c>
      <c r="D4021" s="21">
        <v>25.450000762939453</v>
      </c>
      <c r="E4021" s="21">
        <v>25.819999694824219</v>
      </c>
      <c r="F4021" s="16">
        <f>(StockData[[#This Row],[Close]]-E4022)/E4022</f>
        <v>1.0963146799522878E-2</v>
      </c>
      <c r="G4021" s="21">
        <v>48330500</v>
      </c>
      <c r="H4021" s="21">
        <f>IF(ISNUMBER(E4021),MAX($E$2:E4021),"")</f>
        <v>542.07000732421875</v>
      </c>
      <c r="I4021" s="21">
        <f>IF(AND(ISNUMBER(E4021),ISNUMBER(H4021)),E4021/H4021-1,"")</f>
        <v>-0.95236777658613203</v>
      </c>
      <c r="L4021"/>
      <c r="M4021"/>
      <c r="N4021" s="2">
        <v>40469</v>
      </c>
      <c r="O4021" s="21">
        <v>117.73999786376952</v>
      </c>
      <c r="P4021" s="21">
        <v>118.66999816894533</v>
      </c>
      <c r="Q4021" s="21">
        <v>117.30999755859376</v>
      </c>
      <c r="R4021" s="21">
        <v>118.27999877929688</v>
      </c>
      <c r="S4021">
        <v>141204800</v>
      </c>
      <c r="T4021" s="16">
        <f>(SP500_Data[[#This Row],[Close]]-R4022)/R4022</f>
        <v>4.927798182609344E-3</v>
      </c>
      <c r="U4021" s="21"/>
    </row>
    <row r="4022" spans="1:21" x14ac:dyDescent="0.25">
      <c r="A4022" s="2">
        <v>40466</v>
      </c>
      <c r="B4022" s="21">
        <v>25.360000610351559</v>
      </c>
      <c r="C4022" s="21">
        <v>25.549999237060547</v>
      </c>
      <c r="D4022" s="21">
        <v>25.229999542236328</v>
      </c>
      <c r="E4022" s="21">
        <v>25.540000915527344</v>
      </c>
      <c r="F4022" s="16">
        <f>(StockData[[#This Row],[Close]]-E4023)/E4023</f>
        <v>1.2287014622099269E-2</v>
      </c>
      <c r="G4022" s="21">
        <v>68954800</v>
      </c>
      <c r="H4022" s="21">
        <f>IF(ISNUMBER(E4022),MAX($E$2:E4022),"")</f>
        <v>542.07000732421875</v>
      </c>
      <c r="I4022" s="21">
        <f>IF(AND(ISNUMBER(E4022),ISNUMBER(H4022)),E4022/H4022-1,"")</f>
        <v>-0.95288431278166708</v>
      </c>
      <c r="L4022"/>
      <c r="M4022"/>
      <c r="N4022" s="2">
        <v>40466</v>
      </c>
      <c r="O4022" s="21">
        <v>118.27999877929688</v>
      </c>
      <c r="P4022" s="21">
        <v>118.34999847412109</v>
      </c>
      <c r="Q4022" s="21">
        <v>116.76000213623048</v>
      </c>
      <c r="R4022" s="21">
        <v>117.6999969482422</v>
      </c>
      <c r="S4022">
        <v>243705000</v>
      </c>
      <c r="T4022" s="16">
        <f>(SP500_Data[[#This Row],[Close]]-R4023)/R4023</f>
        <v>2.043230594586914E-3</v>
      </c>
      <c r="U4022" s="21"/>
    </row>
    <row r="4023" spans="1:21" x14ac:dyDescent="0.25">
      <c r="A4023" s="2">
        <v>40465</v>
      </c>
      <c r="B4023" s="21">
        <v>25.290000915527344</v>
      </c>
      <c r="C4023" s="21">
        <v>25.340000152587891</v>
      </c>
      <c r="D4023" s="21">
        <v>25</v>
      </c>
      <c r="E4023" s="21">
        <v>25.229999542236328</v>
      </c>
      <c r="F4023" s="16">
        <f>(StockData[[#This Row],[Close]]-E4024)/E4024</f>
        <v>-4.3409869648453215E-3</v>
      </c>
      <c r="G4023" s="21">
        <v>51949100</v>
      </c>
      <c r="H4023" s="21">
        <f>IF(ISNUMBER(E4023),MAX($E$2:E4023),"")</f>
        <v>542.07000732421875</v>
      </c>
      <c r="I4023" s="21">
        <f>IF(AND(ISNUMBER(E4023),ISNUMBER(H4023)),E4023/H4023-1,"")</f>
        <v>-0.95345619716763641</v>
      </c>
      <c r="L4023"/>
      <c r="M4023"/>
      <c r="N4023" s="2">
        <v>40465</v>
      </c>
      <c r="O4023" s="21">
        <v>117.80999755859376</v>
      </c>
      <c r="P4023" s="21">
        <v>118.01000213623048</v>
      </c>
      <c r="Q4023" s="21">
        <v>116.72000122070313</v>
      </c>
      <c r="R4023" s="21">
        <v>117.45999908447266</v>
      </c>
      <c r="S4023">
        <v>217764300</v>
      </c>
      <c r="T4023" s="16">
        <f>(SP500_Data[[#This Row],[Close]]-R4024)/R4024</f>
        <v>-3.9009420930758878E-3</v>
      </c>
      <c r="U4023" s="21"/>
    </row>
    <row r="4024" spans="1:21" x14ac:dyDescent="0.25">
      <c r="A4024" s="2">
        <v>40464</v>
      </c>
      <c r="B4024" s="21">
        <v>25.020000457763672</v>
      </c>
      <c r="C4024" s="21">
        <v>25.540000915527344</v>
      </c>
      <c r="D4024" s="21">
        <v>24.889999389648441</v>
      </c>
      <c r="E4024" s="21">
        <v>25.340000152587891</v>
      </c>
      <c r="F4024" s="16">
        <f>(StockData[[#This Row],[Close]]-E4025)/E4025</f>
        <v>2.0539679035396257E-2</v>
      </c>
      <c r="G4024" s="21">
        <v>75336500</v>
      </c>
      <c r="H4024" s="21">
        <f>IF(ISNUMBER(E4024),MAX($E$2:E4024),"")</f>
        <v>542.07000732421875</v>
      </c>
      <c r="I4024" s="21">
        <f>IF(AND(ISNUMBER(E4024),ISNUMBER(H4024)),E4024/H4024-1,"")</f>
        <v>-0.95325327022302542</v>
      </c>
      <c r="L4024"/>
      <c r="M4024"/>
      <c r="N4024" s="2">
        <v>40464</v>
      </c>
      <c r="O4024" s="21">
        <v>117.66000366210938</v>
      </c>
      <c r="P4024" s="21">
        <v>118.5500030517578</v>
      </c>
      <c r="Q4024" s="21">
        <v>117.37999725341795</v>
      </c>
      <c r="R4024" s="21">
        <v>117.91999816894533</v>
      </c>
      <c r="S4024">
        <v>194347200</v>
      </c>
      <c r="T4024" s="16">
        <f>(SP500_Data[[#This Row],[Close]]-R4025)/R4025</f>
        <v>7.7770790197522477E-3</v>
      </c>
      <c r="U4024" s="21"/>
    </row>
    <row r="4025" spans="1:21" x14ac:dyDescent="0.25">
      <c r="A4025" s="2">
        <v>40463</v>
      </c>
      <c r="B4025" s="21">
        <v>24.649999618530273</v>
      </c>
      <c r="C4025" s="21">
        <v>24.930000305175781</v>
      </c>
      <c r="D4025" s="21">
        <v>24.430000305175781</v>
      </c>
      <c r="E4025" s="21">
        <v>24.829999923706055</v>
      </c>
      <c r="F4025" s="16">
        <f>(StockData[[#This Row],[Close]]-E4026)/E4026</f>
        <v>9.7600556986131657E-3</v>
      </c>
      <c r="G4025" s="21">
        <v>50141500</v>
      </c>
      <c r="H4025" s="21">
        <f>IF(ISNUMBER(E4025),MAX($E$2:E4025),"")</f>
        <v>542.07000732421875</v>
      </c>
      <c r="I4025" s="21">
        <f>IF(AND(ISNUMBER(E4025),ISNUMBER(H4025)),E4025/H4025-1,"")</f>
        <v>-0.95419410853171416</v>
      </c>
      <c r="L4025"/>
      <c r="M4025"/>
      <c r="N4025" s="2">
        <v>40463</v>
      </c>
      <c r="O4025" s="21">
        <v>116.26999664306641</v>
      </c>
      <c r="P4025" s="21">
        <v>117.34999847412109</v>
      </c>
      <c r="Q4025" s="21">
        <v>115.65000152587891</v>
      </c>
      <c r="R4025" s="21">
        <v>117.01000213623048</v>
      </c>
      <c r="S4025">
        <v>182210000</v>
      </c>
      <c r="T4025" s="16">
        <f>(SP500_Data[[#This Row],[Close]]-R4026)/R4026</f>
        <v>3.0861603569864527E-3</v>
      </c>
      <c r="U4025" s="21"/>
    </row>
    <row r="4026" spans="1:21" x14ac:dyDescent="0.25">
      <c r="A4026" s="2">
        <v>40462</v>
      </c>
      <c r="B4026" s="21">
        <v>24.739999771118164</v>
      </c>
      <c r="C4026" s="21">
        <v>24.739999771118164</v>
      </c>
      <c r="D4026" s="21">
        <v>24.5</v>
      </c>
      <c r="E4026" s="21">
        <v>24.590000152587891</v>
      </c>
      <c r="F4026" s="16">
        <f>(StockData[[#This Row],[Close]]-E4027)/E4027</f>
        <v>8.140194551115547E-4</v>
      </c>
      <c r="G4026" s="21">
        <v>27587800</v>
      </c>
      <c r="H4026" s="21">
        <f>IF(ISNUMBER(E4026),MAX($E$2:E4026),"")</f>
        <v>542.07000732421875</v>
      </c>
      <c r="I4026" s="21">
        <f>IF(AND(ISNUMBER(E4026),ISNUMBER(H4026)),E4026/H4026-1,"")</f>
        <v>-0.95463685535016085</v>
      </c>
      <c r="L4026"/>
      <c r="M4026"/>
      <c r="N4026" s="2">
        <v>40462</v>
      </c>
      <c r="O4026" s="21">
        <v>116.72000122070313</v>
      </c>
      <c r="P4026" s="21">
        <v>116.97000122070313</v>
      </c>
      <c r="Q4026" s="21">
        <v>116.25</v>
      </c>
      <c r="R4026" s="21">
        <v>116.65000152587891</v>
      </c>
      <c r="S4026">
        <v>103098300</v>
      </c>
      <c r="T4026" s="16">
        <f>(SP500_Data[[#This Row],[Close]]-R4027)/R4027</f>
        <v>9.4388715880734512E-4</v>
      </c>
      <c r="U4026" s="21"/>
    </row>
    <row r="4027" spans="1:21" x14ac:dyDescent="0.25">
      <c r="A4027" s="2">
        <v>40459</v>
      </c>
      <c r="B4027" s="21">
        <v>24.620000839233398</v>
      </c>
      <c r="C4027" s="21">
        <v>24.649999618530273</v>
      </c>
      <c r="D4027" s="21">
        <v>24.370000839233398</v>
      </c>
      <c r="E4027" s="21">
        <v>24.569999694824219</v>
      </c>
      <c r="F4027" s="16">
        <f>(StockData[[#This Row],[Close]]-E4028)/E4028</f>
        <v>1.6306158605403948E-3</v>
      </c>
      <c r="G4027" s="21">
        <v>41327800</v>
      </c>
      <c r="H4027" s="21">
        <f>IF(ISNUMBER(E4027),MAX($E$2:E4027),"")</f>
        <v>542.07000732421875</v>
      </c>
      <c r="I4027" s="21">
        <f>IF(AND(ISNUMBER(E4027),ISNUMBER(H4027)),E4027/H4027-1,"")</f>
        <v>-0.95467375179802449</v>
      </c>
      <c r="L4027"/>
      <c r="M4027"/>
      <c r="N4027" s="2">
        <v>40459</v>
      </c>
      <c r="O4027" s="21">
        <v>116.0500030517578</v>
      </c>
      <c r="P4027" s="21">
        <v>116.86000061035156</v>
      </c>
      <c r="Q4027" s="21">
        <v>115.61000061035156</v>
      </c>
      <c r="R4027" s="21">
        <v>116.54000091552734</v>
      </c>
      <c r="S4027">
        <v>177760100</v>
      </c>
      <c r="T4027" s="16">
        <f>(SP500_Data[[#This Row],[Close]]-R4028)/R4028</f>
        <v>5.6087801303152472E-3</v>
      </c>
      <c r="U4027" s="21"/>
    </row>
    <row r="4028" spans="1:21" x14ac:dyDescent="0.25">
      <c r="A4028" s="2">
        <v>40458</v>
      </c>
      <c r="B4028" s="21">
        <v>24.620000839233398</v>
      </c>
      <c r="C4028" s="21">
        <v>24.75</v>
      </c>
      <c r="D4028" s="21">
        <v>24.280000686645508</v>
      </c>
      <c r="E4028" s="21">
        <v>24.530000686645508</v>
      </c>
      <c r="F4028" s="16">
        <f>(StockData[[#This Row],[Close]]-E4029)/E4029</f>
        <v>4.0933434392360739E-3</v>
      </c>
      <c r="G4028" s="21">
        <v>50096100</v>
      </c>
      <c r="H4028" s="21">
        <f>IF(ISNUMBER(E4028),MAX($E$2:E4028),"")</f>
        <v>542.07000732421875</v>
      </c>
      <c r="I4028" s="21">
        <f>IF(AND(ISNUMBER(E4028),ISNUMBER(H4028)),E4028/H4028-1,"")</f>
        <v>-0.95474754117511285</v>
      </c>
      <c r="L4028"/>
      <c r="M4028"/>
      <c r="N4028" s="2">
        <v>40458</v>
      </c>
      <c r="O4028" s="21">
        <v>116.5</v>
      </c>
      <c r="P4028" s="21">
        <v>116.52999877929688</v>
      </c>
      <c r="Q4028" s="21">
        <v>115.19000244140624</v>
      </c>
      <c r="R4028" s="21">
        <v>115.88999938964844</v>
      </c>
      <c r="S4028">
        <v>164860000</v>
      </c>
      <c r="T4028" s="16">
        <f>(SP500_Data[[#This Row],[Close]]-R4029)/R4029</f>
        <v>-1.2065792564105195E-3</v>
      </c>
      <c r="U4028" s="21"/>
    </row>
    <row r="4029" spans="1:21" x14ac:dyDescent="0.25">
      <c r="A4029" s="2">
        <v>40457</v>
      </c>
      <c r="B4029" s="21">
        <v>24.319999694824219</v>
      </c>
      <c r="C4029" s="21">
        <v>24.540000915527344</v>
      </c>
      <c r="D4029" s="21">
        <v>24.129999160766602</v>
      </c>
      <c r="E4029" s="21">
        <v>24.430000305175781</v>
      </c>
      <c r="F4029" s="16">
        <f>(StockData[[#This Row],[Close]]-E4030)/E4030</f>
        <v>3.2854177598672391E-3</v>
      </c>
      <c r="G4029" s="21">
        <v>50489700</v>
      </c>
      <c r="H4029" s="21">
        <f>IF(ISNUMBER(E4029),MAX($E$2:E4029),"")</f>
        <v>542.07000732421875</v>
      </c>
      <c r="I4029" s="21">
        <f>IF(AND(ISNUMBER(E4029),ISNUMBER(H4029)),E4029/H4029-1,"")</f>
        <v>-0.95493201989579202</v>
      </c>
      <c r="L4029"/>
      <c r="M4029"/>
      <c r="N4029" s="2">
        <v>40457</v>
      </c>
      <c r="O4029" s="21">
        <v>116.01999664306641</v>
      </c>
      <c r="P4029" s="21">
        <v>116.33000183105467</v>
      </c>
      <c r="Q4029" s="21">
        <v>115.55999755859376</v>
      </c>
      <c r="R4029" s="21">
        <v>116.02999877929688</v>
      </c>
      <c r="S4029">
        <v>148626600</v>
      </c>
      <c r="T4029" s="16">
        <f>(SP500_Data[[#This Row],[Close]]-R4030)/R4030</f>
        <v>-8.6195589034422025E-5</v>
      </c>
      <c r="U4029" s="21"/>
    </row>
    <row r="4030" spans="1:21" x14ac:dyDescent="0.25">
      <c r="A4030" s="2">
        <v>40456</v>
      </c>
      <c r="B4030" s="21">
        <v>24.059999465942383</v>
      </c>
      <c r="C4030" s="21">
        <v>24.450000762939453</v>
      </c>
      <c r="D4030" s="21">
        <v>23.909999847412109</v>
      </c>
      <c r="E4030" s="21">
        <v>24.350000381469727</v>
      </c>
      <c r="F4030" s="16">
        <f>(StockData[[#This Row],[Close]]-E4031)/E4031</f>
        <v>1.8402364569870145E-2</v>
      </c>
      <c r="G4030" s="21">
        <v>78152900</v>
      </c>
      <c r="H4030" s="21">
        <f>IF(ISNUMBER(E4030),MAX($E$2:E4030),"")</f>
        <v>542.07000732421875</v>
      </c>
      <c r="I4030" s="21">
        <f>IF(AND(ISNUMBER(E4030),ISNUMBER(H4030)),E4030/H4030-1,"")</f>
        <v>-0.95507960216860754</v>
      </c>
      <c r="L4030"/>
      <c r="M4030"/>
      <c r="N4030" s="2">
        <v>40456</v>
      </c>
      <c r="O4030" s="21">
        <v>114.8000030517578</v>
      </c>
      <c r="P4030" s="21">
        <v>116.31999969482422</v>
      </c>
      <c r="Q4030" s="21">
        <v>114.66999816894533</v>
      </c>
      <c r="R4030" s="21">
        <v>116.04000091552734</v>
      </c>
      <c r="S4030">
        <v>229634100</v>
      </c>
      <c r="T4030" s="16">
        <f>(SP500_Data[[#This Row],[Close]]-R4031)/R4031</f>
        <v>2.0131876180460164E-2</v>
      </c>
      <c r="U4030" s="21"/>
    </row>
    <row r="4031" spans="1:21" x14ac:dyDescent="0.25">
      <c r="A4031" s="2">
        <v>40455</v>
      </c>
      <c r="B4031" s="21">
        <v>23.959999084472656</v>
      </c>
      <c r="C4031" s="21">
        <v>23.989999771118164</v>
      </c>
      <c r="D4031" s="21">
        <v>23.780000686645508</v>
      </c>
      <c r="E4031" s="21">
        <v>23.909999847412109</v>
      </c>
      <c r="F4031" s="16">
        <f>(StockData[[#This Row],[Close]]-E4032)/E4032</f>
        <v>-1.9278069299970953E-2</v>
      </c>
      <c r="G4031" s="21">
        <v>98143400</v>
      </c>
      <c r="H4031" s="21">
        <f>IF(ISNUMBER(E4031),MAX($E$2:E4031),"")</f>
        <v>542.07000732421875</v>
      </c>
      <c r="I4031" s="21">
        <f>IF(AND(ISNUMBER(E4031),ISNUMBER(H4031)),E4031/H4031-1,"")</f>
        <v>-0.95589130642841258</v>
      </c>
      <c r="L4031"/>
      <c r="M4031"/>
      <c r="N4031" s="2">
        <v>40455</v>
      </c>
      <c r="O4031" s="21">
        <v>114.37000274658205</v>
      </c>
      <c r="P4031" s="21">
        <v>114.84999847412109</v>
      </c>
      <c r="Q4031" s="21">
        <v>113.18000030517578</v>
      </c>
      <c r="R4031" s="21">
        <v>113.75</v>
      </c>
      <c r="S4031">
        <v>166153200</v>
      </c>
      <c r="T4031" s="16">
        <f>(SP500_Data[[#This Row],[Close]]-R4032)/R4032</f>
        <v>-7.5037135134077238E-3</v>
      </c>
      <c r="U4031" s="21"/>
    </row>
    <row r="4032" spans="1:21" x14ac:dyDescent="0.25">
      <c r="A4032" s="2">
        <v>40452</v>
      </c>
      <c r="B4032" s="21">
        <v>24.770000457763672</v>
      </c>
      <c r="C4032" s="21">
        <v>24.819999694824219</v>
      </c>
      <c r="D4032" s="21">
        <v>24.299999237060547</v>
      </c>
      <c r="E4032" s="21">
        <v>24.379999160766602</v>
      </c>
      <c r="F4032" s="16">
        <f>(StockData[[#This Row],[Close]]-E4033)/E4033</f>
        <v>-4.4916542008828324E-3</v>
      </c>
      <c r="G4032" s="21">
        <v>62672300</v>
      </c>
      <c r="H4032" s="21">
        <f>IF(ISNUMBER(E4032),MAX($E$2:E4032),"")</f>
        <v>542.07000732421875</v>
      </c>
      <c r="I4032" s="21">
        <f>IF(AND(ISNUMBER(E4032),ISNUMBER(H4032)),E4032/H4032-1,"")</f>
        <v>-0.95502426101545101</v>
      </c>
      <c r="L4032"/>
      <c r="M4032"/>
      <c r="N4032" s="2">
        <v>40452</v>
      </c>
      <c r="O4032" s="21">
        <v>114.98999786376952</v>
      </c>
      <c r="P4032" s="21">
        <v>115.12000274658205</v>
      </c>
      <c r="Q4032" s="21">
        <v>113.93000030517578</v>
      </c>
      <c r="R4032" s="21">
        <v>114.61000061035156</v>
      </c>
      <c r="S4032">
        <v>174638700</v>
      </c>
      <c r="T4032" s="16">
        <f>(SP500_Data[[#This Row],[Close]]-R4033)/R4033</f>
        <v>4.2057598220018606E-3</v>
      </c>
      <c r="U4032" s="21"/>
    </row>
    <row r="4033" spans="1:21" x14ac:dyDescent="0.25">
      <c r="A4033" s="2">
        <v>40451</v>
      </c>
      <c r="B4033" s="21">
        <v>24.610000610351559</v>
      </c>
      <c r="C4033" s="21">
        <v>24.829999923706055</v>
      </c>
      <c r="D4033" s="21">
        <v>24.360000610351559</v>
      </c>
      <c r="E4033" s="21">
        <v>24.489999771118164</v>
      </c>
      <c r="F4033" s="16">
        <f>(StockData[[#This Row],[Close]]-E4034)/E4034</f>
        <v>-4.08172607421875E-4</v>
      </c>
      <c r="G4033" s="21">
        <v>61262700</v>
      </c>
      <c r="H4033" s="21">
        <f>IF(ISNUMBER(E4033),MAX($E$2:E4033),"")</f>
        <v>542.07000732421875</v>
      </c>
      <c r="I4033" s="21">
        <f>IF(AND(ISNUMBER(E4033),ISNUMBER(H4033)),E4033/H4033-1,"")</f>
        <v>-0.95482133407084002</v>
      </c>
      <c r="L4033"/>
      <c r="M4033"/>
      <c r="N4033" s="2">
        <v>40451</v>
      </c>
      <c r="O4033" s="21">
        <v>115.0500030517578</v>
      </c>
      <c r="P4033" s="21">
        <v>115.79000091552734</v>
      </c>
      <c r="Q4033" s="21">
        <v>113.58999633789063</v>
      </c>
      <c r="R4033" s="21">
        <v>114.12999725341795</v>
      </c>
      <c r="S4033">
        <v>287106700</v>
      </c>
      <c r="T4033" s="16">
        <f>(SP500_Data[[#This Row],[Close]]-R4034)/R4034</f>
        <v>-2.9702451616963649E-3</v>
      </c>
      <c r="U4033" s="21"/>
    </row>
    <row r="4034" spans="1:21" x14ac:dyDescent="0.25">
      <c r="A4034" s="2">
        <v>40450</v>
      </c>
      <c r="B4034" s="21">
        <v>24.629999160766602</v>
      </c>
      <c r="C4034" s="21">
        <v>24.659999847412109</v>
      </c>
      <c r="D4034" s="21">
        <v>24.399999618530273</v>
      </c>
      <c r="E4034" s="21">
        <v>24.5</v>
      </c>
      <c r="F4034" s="16">
        <f>(StockData[[#This Row],[Close]]-E4035)/E4035</f>
        <v>-7.293367218396362E-3</v>
      </c>
      <c r="G4034" s="21">
        <v>44318900</v>
      </c>
      <c r="H4034" s="21">
        <f>IF(ISNUMBER(E4034),MAX($E$2:E4034),"")</f>
        <v>542.07000732421875</v>
      </c>
      <c r="I4034" s="21">
        <f>IF(AND(ISNUMBER(E4034),ISNUMBER(H4034)),E4034/H4034-1,"")</f>
        <v>-0.9548028858469082</v>
      </c>
      <c r="L4034"/>
      <c r="M4034"/>
      <c r="N4034" s="2">
        <v>40450</v>
      </c>
      <c r="O4034" s="21">
        <v>114.37999725341795</v>
      </c>
      <c r="P4034" s="21">
        <v>114.91000366210938</v>
      </c>
      <c r="Q4034" s="21">
        <v>114.01999664306641</v>
      </c>
      <c r="R4034" s="21">
        <v>114.47000122070313</v>
      </c>
      <c r="S4034">
        <v>179665800</v>
      </c>
      <c r="T4034" s="16">
        <f>(SP500_Data[[#This Row],[Close]]-R4035)/R4035</f>
        <v>-1.7441087593595553E-3</v>
      </c>
      <c r="U4034" s="21"/>
    </row>
    <row r="4035" spans="1:21" x14ac:dyDescent="0.25">
      <c r="A4035" s="2">
        <v>40449</v>
      </c>
      <c r="B4035" s="21">
        <v>24.799999237060547</v>
      </c>
      <c r="C4035" s="21">
        <v>24.899999618530273</v>
      </c>
      <c r="D4035" s="21">
        <v>24.350000381469727</v>
      </c>
      <c r="E4035" s="21">
        <v>24.680000305175781</v>
      </c>
      <c r="F4035" s="16">
        <f>(StockData[[#This Row],[Close]]-E4036)/E4036</f>
        <v>-2.0218050135889917E-3</v>
      </c>
      <c r="G4035" s="21">
        <v>56041200</v>
      </c>
      <c r="H4035" s="21">
        <f>IF(ISNUMBER(E4035),MAX($E$2:E4035),"")</f>
        <v>542.07000732421875</v>
      </c>
      <c r="I4035" s="21">
        <f>IF(AND(ISNUMBER(E4035),ISNUMBER(H4035)),E4035/H4035-1,"")</f>
        <v>-0.9544708248534135</v>
      </c>
      <c r="L4035"/>
      <c r="M4035"/>
      <c r="N4035" s="2">
        <v>40449</v>
      </c>
      <c r="O4035" s="21">
        <v>114.41999816894533</v>
      </c>
      <c r="P4035" s="21">
        <v>115.04000091552734</v>
      </c>
      <c r="Q4035" s="21">
        <v>113.18000030517578</v>
      </c>
      <c r="R4035" s="21">
        <v>114.66999816894533</v>
      </c>
      <c r="S4035">
        <v>209207500</v>
      </c>
      <c r="T4035" s="16">
        <f>(SP500_Data[[#This Row],[Close]]-R4036)/R4036</f>
        <v>3.5004947722923688E-3</v>
      </c>
      <c r="U4035" s="21"/>
    </row>
    <row r="4036" spans="1:21" x14ac:dyDescent="0.25">
      <c r="A4036" s="2">
        <v>40448</v>
      </c>
      <c r="B4036" s="21">
        <v>24.850000381469727</v>
      </c>
      <c r="C4036" s="21">
        <v>24.989999771118164</v>
      </c>
      <c r="D4036" s="21">
        <v>24.590000152587891</v>
      </c>
      <c r="E4036" s="21">
        <v>24.729999542236328</v>
      </c>
      <c r="F4036" s="16">
        <f>(StockData[[#This Row],[Close]]-E4037)/E4037</f>
        <v>-2.0178023819073746E-3</v>
      </c>
      <c r="G4036" s="21">
        <v>43603300</v>
      </c>
      <c r="H4036" s="21">
        <f>IF(ISNUMBER(E4036),MAX($E$2:E4036),"")</f>
        <v>542.07000732421875</v>
      </c>
      <c r="I4036" s="21">
        <f>IF(AND(ISNUMBER(E4036),ISNUMBER(H4036)),E4036/H4036-1,"")</f>
        <v>-0.95437858725239333</v>
      </c>
      <c r="L4036"/>
      <c r="M4036"/>
      <c r="N4036" s="2">
        <v>40448</v>
      </c>
      <c r="O4036" s="21">
        <v>114.86000061035156</v>
      </c>
      <c r="P4036" s="21">
        <v>114.98999786376952</v>
      </c>
      <c r="Q4036" s="21">
        <v>114.16000366210938</v>
      </c>
      <c r="R4036" s="21">
        <v>114.26999664306641</v>
      </c>
      <c r="S4036">
        <v>128761800</v>
      </c>
      <c r="T4036" s="16">
        <f>(SP500_Data[[#This Row],[Close]]-R4037)/R4037</f>
        <v>-4.7901328446232801E-3</v>
      </c>
      <c r="U4036" s="21"/>
    </row>
    <row r="4037" spans="1:21" x14ac:dyDescent="0.25">
      <c r="A4037" s="2">
        <v>40445</v>
      </c>
      <c r="B4037" s="21">
        <v>24.639999389648441</v>
      </c>
      <c r="C4037" s="21">
        <v>24.799999237060547</v>
      </c>
      <c r="D4037" s="21">
        <v>24.579999923706055</v>
      </c>
      <c r="E4037" s="21">
        <v>24.780000686645508</v>
      </c>
      <c r="F4037" s="16">
        <f>(StockData[[#This Row],[Close]]-E4038)/E4038</f>
        <v>1.4326663000310109E-2</v>
      </c>
      <c r="G4037" s="21">
        <v>51948800</v>
      </c>
      <c r="H4037" s="21">
        <f>IF(ISNUMBER(E4037),MAX($E$2:E4037),"")</f>
        <v>542.07000732421875</v>
      </c>
      <c r="I4037" s="21">
        <f>IF(AND(ISNUMBER(E4037),ISNUMBER(H4037)),E4037/H4037-1,"")</f>
        <v>-0.95428634613273433</v>
      </c>
      <c r="L4037"/>
      <c r="M4037"/>
      <c r="N4037" s="2">
        <v>40445</v>
      </c>
      <c r="O4037" s="21">
        <v>113.75</v>
      </c>
      <c r="P4037" s="21">
        <v>114.90000152587891</v>
      </c>
      <c r="Q4037" s="21">
        <v>113.65000152587891</v>
      </c>
      <c r="R4037" s="21">
        <v>114.81999969482422</v>
      </c>
      <c r="S4037">
        <v>209671800</v>
      </c>
      <c r="T4037" s="16">
        <f>(SP500_Data[[#This Row],[Close]]-R4038)/R4038</f>
        <v>2.0622219509548612E-2</v>
      </c>
      <c r="U4037" s="21"/>
    </row>
    <row r="4038" spans="1:21" x14ac:dyDescent="0.25">
      <c r="A4038" s="2">
        <v>40444</v>
      </c>
      <c r="B4038" s="21">
        <v>24.510000228881836</v>
      </c>
      <c r="C4038" s="21">
        <v>24.590000152587891</v>
      </c>
      <c r="D4038" s="21">
        <v>24.360000610351559</v>
      </c>
      <c r="E4038" s="21">
        <v>24.430000305175781</v>
      </c>
      <c r="F4038" s="16">
        <f>(StockData[[#This Row],[Close]]-E4039)/E4039</f>
        <v>-7.3141121784477013E-3</v>
      </c>
      <c r="G4038" s="21">
        <v>46201800</v>
      </c>
      <c r="H4038" s="21">
        <f>IF(ISNUMBER(E4038),MAX($E$2:E4038),"")</f>
        <v>542.07000732421875</v>
      </c>
      <c r="I4038" s="21">
        <f>IF(AND(ISNUMBER(E4038),ISNUMBER(H4038)),E4038/H4038-1,"")</f>
        <v>-0.95493201989579202</v>
      </c>
      <c r="L4038"/>
      <c r="M4038"/>
      <c r="N4038" s="2">
        <v>40444</v>
      </c>
      <c r="O4038" s="21">
        <v>112.48999786376952</v>
      </c>
      <c r="P4038" s="21">
        <v>113.66999816894533</v>
      </c>
      <c r="Q4038" s="21">
        <v>112.18000030517578</v>
      </c>
      <c r="R4038" s="21">
        <v>112.5</v>
      </c>
      <c r="S4038">
        <v>202354300</v>
      </c>
      <c r="T4038" s="16">
        <f>(SP500_Data[[#This Row],[Close]]-R4039)/R4039</f>
        <v>-8.111428176668975E-3</v>
      </c>
      <c r="U4038" s="21"/>
    </row>
    <row r="4039" spans="1:21" x14ac:dyDescent="0.25">
      <c r="A4039" s="2">
        <v>40443</v>
      </c>
      <c r="B4039" s="21">
        <v>24.889999389648441</v>
      </c>
      <c r="C4039" s="21">
        <v>24.969999313354492</v>
      </c>
      <c r="D4039" s="21">
        <v>24.360000610351559</v>
      </c>
      <c r="E4039" s="21">
        <v>24.610000610351559</v>
      </c>
      <c r="F4039" s="16">
        <f>(StockData[[#This Row],[Close]]-E4040)/E4040</f>
        <v>-2.1471133851662109E-2</v>
      </c>
      <c r="G4039" s="21">
        <v>94299400</v>
      </c>
      <c r="H4039" s="21">
        <f>IF(ISNUMBER(E4039),MAX($E$2:E4039),"")</f>
        <v>542.07000732421875</v>
      </c>
      <c r="I4039" s="21">
        <f>IF(AND(ISNUMBER(E4039),ISNUMBER(H4039)),E4039/H4039-1,"")</f>
        <v>-0.95459995890229721</v>
      </c>
      <c r="L4039"/>
      <c r="M4039"/>
      <c r="N4039" s="2">
        <v>40443</v>
      </c>
      <c r="O4039" s="21">
        <v>113.8000030517578</v>
      </c>
      <c r="P4039" s="21">
        <v>114.44000244140624</v>
      </c>
      <c r="Q4039" s="21">
        <v>113.09999847412109</v>
      </c>
      <c r="R4039" s="21">
        <v>113.41999816894533</v>
      </c>
      <c r="S4039">
        <v>191322400</v>
      </c>
      <c r="T4039" s="16">
        <f>(SP500_Data[[#This Row],[Close]]-R4040)/R4040</f>
        <v>-4.9131880285578269E-3</v>
      </c>
      <c r="U4039" s="21"/>
    </row>
    <row r="4040" spans="1:21" x14ac:dyDescent="0.25">
      <c r="A4040" s="2">
        <v>40442</v>
      </c>
      <c r="B4040" s="21">
        <v>25.420000076293945</v>
      </c>
      <c r="C4040" s="21">
        <v>25.420000076293945</v>
      </c>
      <c r="D4040" s="21">
        <v>25.079999923706055</v>
      </c>
      <c r="E4040" s="21">
        <v>25.149999618530273</v>
      </c>
      <c r="F4040" s="16">
        <f>(StockData[[#This Row],[Close]]-E4041)/E4041</f>
        <v>-1.1010644250307742E-2</v>
      </c>
      <c r="G4040" s="21">
        <v>52675700</v>
      </c>
      <c r="H4040" s="21">
        <f>IF(ISNUMBER(E4040),MAX($E$2:E4040),"")</f>
        <v>542.07000732421875</v>
      </c>
      <c r="I4040" s="21">
        <f>IF(AND(ISNUMBER(E4040),ISNUMBER(H4040)),E4040/H4040-1,"")</f>
        <v>-0.95360377944045194</v>
      </c>
      <c r="L4040"/>
      <c r="M4040"/>
      <c r="N4040" s="2">
        <v>40442</v>
      </c>
      <c r="O4040" s="21">
        <v>114.3000030517578</v>
      </c>
      <c r="P4040" s="21">
        <v>114.83999633789063</v>
      </c>
      <c r="Q4040" s="21">
        <v>113.51000213623048</v>
      </c>
      <c r="R4040" s="21">
        <v>113.98000335693359</v>
      </c>
      <c r="S4040">
        <v>268389100</v>
      </c>
      <c r="T4040" s="16">
        <f>(SP500_Data[[#This Row],[Close]]-R4041)/R4041</f>
        <v>-2.0137967724608049E-3</v>
      </c>
      <c r="U4040" s="21"/>
    </row>
    <row r="4041" spans="1:21" x14ac:dyDescent="0.25">
      <c r="A4041" s="2">
        <v>40441</v>
      </c>
      <c r="B4041" s="21">
        <v>25.280000686645508</v>
      </c>
      <c r="C4041" s="21">
        <v>25.520000457763672</v>
      </c>
      <c r="D4041" s="21">
        <v>25.110000610351559</v>
      </c>
      <c r="E4041" s="21">
        <v>25.430000305175781</v>
      </c>
      <c r="F4041" s="16">
        <f>(StockData[[#This Row],[Close]]-E4042)/E4042</f>
        <v>8.3267643750525137E-3</v>
      </c>
      <c r="G4041" s="21">
        <v>49838700</v>
      </c>
      <c r="H4041" s="21">
        <f>IF(ISNUMBER(E4041),MAX($E$2:E4041),"")</f>
        <v>542.07000732421875</v>
      </c>
      <c r="I4041" s="21">
        <f>IF(AND(ISNUMBER(E4041),ISNUMBER(H4041)),E4041/H4041-1,"")</f>
        <v>-0.95308723972627807</v>
      </c>
      <c r="L4041"/>
      <c r="M4041"/>
      <c r="N4041" s="2">
        <v>40441</v>
      </c>
      <c r="O4041" s="21">
        <v>112.87999725341795</v>
      </c>
      <c r="P4041" s="21">
        <v>114.45999908447266</v>
      </c>
      <c r="Q4041" s="21">
        <v>112.51999664306641</v>
      </c>
      <c r="R4041" s="21">
        <v>114.20999908447266</v>
      </c>
      <c r="S4041">
        <v>214555200</v>
      </c>
      <c r="T4041" s="16">
        <f>(SP500_Data[[#This Row],[Close]]-R4042)/R4042</f>
        <v>1.5290259164073757E-2</v>
      </c>
      <c r="U4041" s="21"/>
    </row>
    <row r="4042" spans="1:21" x14ac:dyDescent="0.25">
      <c r="A4042" s="2">
        <v>40438</v>
      </c>
      <c r="B4042" s="21">
        <v>25.399999618530273</v>
      </c>
      <c r="C4042" s="21">
        <v>25.530000686645508</v>
      </c>
      <c r="D4042" s="21">
        <v>25.079999923706055</v>
      </c>
      <c r="E4042" s="21">
        <v>25.219999313354492</v>
      </c>
      <c r="F4042" s="16">
        <f>(StockData[[#This Row],[Close]]-E4043)/E4043</f>
        <v>-4.3427007770582031E-3</v>
      </c>
      <c r="G4042" s="21">
        <v>70341600</v>
      </c>
      <c r="H4042" s="21">
        <f>IF(ISNUMBER(E4042),MAX($E$2:E4042),"")</f>
        <v>542.07000732421875</v>
      </c>
      <c r="I4042" s="21">
        <f>IF(AND(ISNUMBER(E4042),ISNUMBER(H4042)),E4042/H4042-1,"")</f>
        <v>-0.95347464539156823</v>
      </c>
      <c r="L4042"/>
      <c r="M4042"/>
      <c r="N4042" s="2">
        <v>40438</v>
      </c>
      <c r="O4042" s="21">
        <v>113.04000091552734</v>
      </c>
      <c r="P4042" s="21">
        <v>113.15000152587891</v>
      </c>
      <c r="Q4042" s="21">
        <v>112.18000030517578</v>
      </c>
      <c r="R4042" s="21">
        <v>112.48999786376952</v>
      </c>
      <c r="S4042">
        <v>195836900</v>
      </c>
      <c r="T4042" s="16">
        <f>(SP500_Data[[#This Row],[Close]]-R4043)/R4043</f>
        <v>-4.9536061288905364E-3</v>
      </c>
      <c r="U4042" s="21"/>
    </row>
    <row r="4043" spans="1:21" x14ac:dyDescent="0.25">
      <c r="A4043" s="2">
        <v>40437</v>
      </c>
      <c r="B4043" s="21">
        <v>25.059999465942383</v>
      </c>
      <c r="C4043" s="21">
        <v>25.370000839233398</v>
      </c>
      <c r="D4043" s="21">
        <v>25.049999237060547</v>
      </c>
      <c r="E4043" s="21">
        <v>25.329999923706055</v>
      </c>
      <c r="F4043" s="16">
        <f>(StockData[[#This Row],[Close]]-E4044)/E4044</f>
        <v>8.3598358860192193E-3</v>
      </c>
      <c r="G4043" s="21">
        <v>44548300</v>
      </c>
      <c r="H4043" s="21">
        <f>IF(ISNUMBER(E4043),MAX($E$2:E4043),"")</f>
        <v>542.07000732421875</v>
      </c>
      <c r="I4043" s="21">
        <f>IF(AND(ISNUMBER(E4043),ISNUMBER(H4043)),E4043/H4043-1,"")</f>
        <v>-0.95327171844695724</v>
      </c>
      <c r="L4043"/>
      <c r="M4043"/>
      <c r="N4043" s="2">
        <v>40437</v>
      </c>
      <c r="O4043" s="21">
        <v>112.73000335693359</v>
      </c>
      <c r="P4043" s="21">
        <v>113.12000274658205</v>
      </c>
      <c r="Q4043" s="21">
        <v>112.34999847412109</v>
      </c>
      <c r="R4043" s="21">
        <v>113.0500030517578</v>
      </c>
      <c r="S4043">
        <v>199962900</v>
      </c>
      <c r="T4043" s="16">
        <f>(SP500_Data[[#This Row],[Close]]-R4044)/R4044</f>
        <v>-2.6528810409548974E-4</v>
      </c>
      <c r="U4043" s="21"/>
    </row>
    <row r="4044" spans="1:21" x14ac:dyDescent="0.25">
      <c r="A4044" s="2">
        <v>40436</v>
      </c>
      <c r="B4044" s="21">
        <v>25.100000381469727</v>
      </c>
      <c r="C4044" s="21">
        <v>25.219999313354492</v>
      </c>
      <c r="D4044" s="21">
        <v>24.920000076293945</v>
      </c>
      <c r="E4044" s="21">
        <v>25.120000839233398</v>
      </c>
      <c r="F4044" s="16">
        <f>(StockData[[#This Row],[Close]]-E4045)/E4045</f>
        <v>3.5956911753466012E-3</v>
      </c>
      <c r="G4044" s="21">
        <v>56201900</v>
      </c>
      <c r="H4044" s="21">
        <f>IF(ISNUMBER(E4044),MAX($E$2:E4044),"")</f>
        <v>542.07000732421875</v>
      </c>
      <c r="I4044" s="21">
        <f>IF(AND(ISNUMBER(E4044),ISNUMBER(H4044)),E4044/H4044-1,"")</f>
        <v>-0.95365912059360847</v>
      </c>
      <c r="L4044"/>
      <c r="M4044"/>
      <c r="N4044" s="2">
        <v>40436</v>
      </c>
      <c r="O4044" s="21">
        <v>112.31999969482422</v>
      </c>
      <c r="P4044" s="21">
        <v>113.20999908447266</v>
      </c>
      <c r="Q4044" s="21">
        <v>111.98000335693359</v>
      </c>
      <c r="R4044" s="21">
        <v>113.08000183105467</v>
      </c>
      <c r="S4044">
        <v>168608400</v>
      </c>
      <c r="T4044" s="16">
        <f>(SP500_Data[[#This Row],[Close]]-R4045)/R4045</f>
        <v>3.8171353692967661E-3</v>
      </c>
      <c r="U4044" s="21"/>
    </row>
    <row r="4045" spans="1:21" x14ac:dyDescent="0.25">
      <c r="A4045" s="2">
        <v>40435</v>
      </c>
      <c r="B4045" s="21">
        <v>25.040000915527344</v>
      </c>
      <c r="C4045" s="21">
        <v>25.350000381469727</v>
      </c>
      <c r="D4045" s="21">
        <v>24.889999389648441</v>
      </c>
      <c r="E4045" s="21">
        <v>25.030000686645508</v>
      </c>
      <c r="F4045" s="16">
        <f>(StockData[[#This Row],[Close]]-E4046)/E4046</f>
        <v>-3.1859785647743587E-3</v>
      </c>
      <c r="G4045" s="21">
        <v>87160400</v>
      </c>
      <c r="H4045" s="21">
        <f>IF(ISNUMBER(E4045),MAX($E$2:E4045),"")</f>
        <v>542.07000732421875</v>
      </c>
      <c r="I4045" s="21">
        <f>IF(AND(ISNUMBER(E4045),ISNUMBER(H4045)),E4045/H4045-1,"")</f>
        <v>-0.95382515109035582</v>
      </c>
      <c r="L4045"/>
      <c r="M4045"/>
      <c r="N4045" s="2">
        <v>40435</v>
      </c>
      <c r="O4045" s="21">
        <v>112.5</v>
      </c>
      <c r="P4045" s="21">
        <v>113.29000091552734</v>
      </c>
      <c r="Q4045" s="21">
        <v>112.08000183105467</v>
      </c>
      <c r="R4045" s="21">
        <v>112.65000152587891</v>
      </c>
      <c r="S4045">
        <v>209823600</v>
      </c>
      <c r="T4045" s="16">
        <f>(SP500_Data[[#This Row],[Close]]-R4046)/R4046</f>
        <v>-6.2100509285092172E-4</v>
      </c>
      <c r="U4045" s="21"/>
    </row>
    <row r="4046" spans="1:21" x14ac:dyDescent="0.25">
      <c r="A4046" s="2">
        <v>40434</v>
      </c>
      <c r="B4046" s="21">
        <v>24.200000762939453</v>
      </c>
      <c r="C4046" s="21">
        <v>25.290000915527344</v>
      </c>
      <c r="D4046" s="21">
        <v>24.090000152587891</v>
      </c>
      <c r="E4046" s="21">
        <v>25.110000610351559</v>
      </c>
      <c r="F4046" s="16">
        <f>(StockData[[#This Row],[Close]]-E4047)/E4047</f>
        <v>5.2830197430973225E-2</v>
      </c>
      <c r="G4046" s="21">
        <v>114680400</v>
      </c>
      <c r="H4046" s="21">
        <f>IF(ISNUMBER(E4046),MAX($E$2:E4046),"")</f>
        <v>542.07000732421875</v>
      </c>
      <c r="I4046" s="21">
        <f>IF(AND(ISNUMBER(E4046),ISNUMBER(H4046)),E4046/H4046-1,"")</f>
        <v>-0.95367756881754029</v>
      </c>
      <c r="L4046"/>
      <c r="M4046"/>
      <c r="N4046" s="2">
        <v>40434</v>
      </c>
      <c r="O4046" s="21">
        <v>112.58000183105467</v>
      </c>
      <c r="P4046" s="21">
        <v>112.9499969482422</v>
      </c>
      <c r="Q4046" s="21">
        <v>112.12999725341795</v>
      </c>
      <c r="R4046" s="21">
        <v>112.72000122070313</v>
      </c>
      <c r="S4046">
        <v>178503500</v>
      </c>
      <c r="T4046" s="16">
        <f>(SP500_Data[[#This Row],[Close]]-R4047)/R4047</f>
        <v>1.1123051905545252E-2</v>
      </c>
      <c r="U4046" s="21"/>
    </row>
    <row r="4047" spans="1:21" x14ac:dyDescent="0.25">
      <c r="A4047" s="2">
        <v>40431</v>
      </c>
      <c r="B4047" s="21">
        <v>23.979999542236328</v>
      </c>
      <c r="C4047" s="21">
        <v>24.030000686645508</v>
      </c>
      <c r="D4047" s="21">
        <v>23.790000915527344</v>
      </c>
      <c r="E4047" s="21">
        <v>23.850000381469727</v>
      </c>
      <c r="F4047" s="16">
        <f>(StockData[[#This Row],[Close]]-E4048)/E4048</f>
        <v>-6.663883627108182E-3</v>
      </c>
      <c r="G4047" s="21">
        <v>58284300</v>
      </c>
      <c r="H4047" s="21">
        <f>IF(ISNUMBER(E4047),MAX($E$2:E4047),"")</f>
        <v>542.07000732421875</v>
      </c>
      <c r="I4047" s="21">
        <f>IF(AND(ISNUMBER(E4047),ISNUMBER(H4047)),E4047/H4047-1,"")</f>
        <v>-0.95600199225336457</v>
      </c>
      <c r="L4047"/>
      <c r="M4047"/>
      <c r="N4047" s="2">
        <v>40431</v>
      </c>
      <c r="O4047" s="21">
        <v>111.12000274658205</v>
      </c>
      <c r="P4047" s="21">
        <v>111.61000061035156</v>
      </c>
      <c r="Q4047" s="21">
        <v>110.87000274658205</v>
      </c>
      <c r="R4047" s="21">
        <v>111.48000335693359</v>
      </c>
      <c r="S4047">
        <v>127819000</v>
      </c>
      <c r="T4047" s="16">
        <f>(SP500_Data[[#This Row],[Close]]-R4048)/R4048</f>
        <v>5.0487305917126645E-3</v>
      </c>
      <c r="U4047" s="21"/>
    </row>
    <row r="4048" spans="1:21" x14ac:dyDescent="0.25">
      <c r="A4048" s="2">
        <v>40430</v>
      </c>
      <c r="B4048" s="21">
        <v>24.190000534057617</v>
      </c>
      <c r="C4048" s="21">
        <v>24.209999084472656</v>
      </c>
      <c r="D4048" s="21">
        <v>23.989999771118164</v>
      </c>
      <c r="E4048" s="21">
        <v>24.010000228881836</v>
      </c>
      <c r="F4048" s="16">
        <f>(StockData[[#This Row],[Close]]-E4049)/E4049</f>
        <v>3.3430807641382115E-3</v>
      </c>
      <c r="G4048" s="21">
        <v>46028900</v>
      </c>
      <c r="H4048" s="21">
        <f>IF(ISNUMBER(E4048),MAX($E$2:E4048),"")</f>
        <v>542.07000732421875</v>
      </c>
      <c r="I4048" s="21">
        <f>IF(AND(ISNUMBER(E4048),ISNUMBER(H4048)),E4048/H4048-1,"")</f>
        <v>-0.95570682770773341</v>
      </c>
      <c r="L4048"/>
      <c r="M4048"/>
      <c r="N4048" s="2">
        <v>40430</v>
      </c>
      <c r="O4048" s="21">
        <v>111.65000152587891</v>
      </c>
      <c r="P4048" s="21">
        <v>111.68000030517578</v>
      </c>
      <c r="Q4048" s="21">
        <v>110.62000274658205</v>
      </c>
      <c r="R4048" s="21">
        <v>110.91999816894533</v>
      </c>
      <c r="S4048">
        <v>147017900</v>
      </c>
      <c r="T4048" s="16">
        <f>(SP500_Data[[#This Row],[Close]]-R4049)/R4049</f>
        <v>4.6190969107899067E-3</v>
      </c>
      <c r="U4048" s="21"/>
    </row>
    <row r="4049" spans="1:21" x14ac:dyDescent="0.25">
      <c r="A4049" s="2">
        <v>40429</v>
      </c>
      <c r="B4049" s="21">
        <v>24.069999694824219</v>
      </c>
      <c r="C4049" s="21">
        <v>24.200000762939453</v>
      </c>
      <c r="D4049" s="21">
        <v>23.739999771118164</v>
      </c>
      <c r="E4049" s="21">
        <v>23.930000305175781</v>
      </c>
      <c r="F4049" s="16">
        <f>(StockData[[#This Row],[Close]]-E4050)/E4050</f>
        <v>-1.2520359116505891E-3</v>
      </c>
      <c r="G4049" s="21">
        <v>65512400</v>
      </c>
      <c r="H4049" s="21">
        <f>IF(ISNUMBER(E4049),MAX($E$2:E4049),"")</f>
        <v>542.07000732421875</v>
      </c>
      <c r="I4049" s="21">
        <f>IF(AND(ISNUMBER(E4049),ISNUMBER(H4049)),E4049/H4049-1,"")</f>
        <v>-0.95585440998054894</v>
      </c>
      <c r="L4049"/>
      <c r="M4049"/>
      <c r="N4049" s="2">
        <v>40429</v>
      </c>
      <c r="O4049" s="21">
        <v>109.86000061035156</v>
      </c>
      <c r="P4049" s="21">
        <v>110.84999847412109</v>
      </c>
      <c r="Q4049" s="21">
        <v>109.80999755859376</v>
      </c>
      <c r="R4049" s="21">
        <v>110.41000366210938</v>
      </c>
      <c r="S4049">
        <v>149924400</v>
      </c>
      <c r="T4049" s="16">
        <f>(SP500_Data[[#This Row],[Close]]-R4050)/R4050</f>
        <v>7.0230233194769317E-3</v>
      </c>
      <c r="U4049" s="21"/>
    </row>
    <row r="4050" spans="1:21" x14ac:dyDescent="0.25">
      <c r="A4050" s="2">
        <v>40428</v>
      </c>
      <c r="B4050" s="21">
        <v>24.100000381469727</v>
      </c>
      <c r="C4050" s="21">
        <v>24.299999237060547</v>
      </c>
      <c r="D4050" s="21">
        <v>23.920000076293945</v>
      </c>
      <c r="E4050" s="21">
        <v>23.959999084472656</v>
      </c>
      <c r="F4050" s="16">
        <f>(StockData[[#This Row],[Close]]-E4051)/E4051</f>
        <v>-1.35859126643233E-2</v>
      </c>
      <c r="G4050" s="21">
        <v>51928700</v>
      </c>
      <c r="H4050" s="21">
        <f>IF(ISNUMBER(E4050),MAX($E$2:E4050),"")</f>
        <v>542.07000732421875</v>
      </c>
      <c r="I4050" s="21">
        <f>IF(AND(ISNUMBER(E4050),ISNUMBER(H4050)),E4050/H4050-1,"")</f>
        <v>-0.95579906882739252</v>
      </c>
      <c r="L4050"/>
      <c r="M4050"/>
      <c r="N4050" s="2">
        <v>40428</v>
      </c>
      <c r="O4050" s="21">
        <v>110.37000274658205</v>
      </c>
      <c r="P4050" s="21">
        <v>110.51000213623048</v>
      </c>
      <c r="Q4050" s="21">
        <v>109.5500030517578</v>
      </c>
      <c r="R4050" s="21">
        <v>109.63999938964844</v>
      </c>
      <c r="S4050">
        <v>141973700</v>
      </c>
      <c r="T4050" s="16">
        <f>(SP500_Data[[#This Row],[Close]]-R4051)/R4051</f>
        <v>-1.1272432202003305E-2</v>
      </c>
      <c r="U4050" s="21"/>
    </row>
    <row r="4051" spans="1:21" x14ac:dyDescent="0.25">
      <c r="A4051" s="2">
        <v>40424</v>
      </c>
      <c r="B4051" s="21">
        <v>24.239999771118164</v>
      </c>
      <c r="C4051" s="21">
        <v>24.450000762939453</v>
      </c>
      <c r="D4051" s="21">
        <v>24.200000762939453</v>
      </c>
      <c r="E4051" s="21">
        <v>24.290000915527344</v>
      </c>
      <c r="F4051" s="16">
        <f>(StockData[[#This Row],[Close]]-E4052)/E4052</f>
        <v>1.461989864920043E-2</v>
      </c>
      <c r="G4051" s="21">
        <v>64189100</v>
      </c>
      <c r="H4051" s="21">
        <f>IF(ISNUMBER(E4051),MAX($E$2:E4051),"")</f>
        <v>542.07000732421875</v>
      </c>
      <c r="I4051" s="21">
        <f>IF(AND(ISNUMBER(E4051),ISNUMBER(H4051)),E4051/H4051-1,"")</f>
        <v>-0.95519028799355943</v>
      </c>
      <c r="L4051"/>
      <c r="M4051"/>
      <c r="N4051" s="2">
        <v>40424</v>
      </c>
      <c r="O4051" s="21">
        <v>110.54000091552734</v>
      </c>
      <c r="P4051" s="21">
        <v>110.98999786376952</v>
      </c>
      <c r="Q4051" s="21">
        <v>109.9499969482422</v>
      </c>
      <c r="R4051" s="21">
        <v>110.88999938964844</v>
      </c>
      <c r="S4051">
        <v>212197300</v>
      </c>
      <c r="T4051" s="16">
        <f>(SP500_Data[[#This Row],[Close]]-R4052)/R4052</f>
        <v>1.2971573518871583E-2</v>
      </c>
      <c r="U4051" s="21"/>
    </row>
    <row r="4052" spans="1:21" x14ac:dyDescent="0.25">
      <c r="A4052" s="2">
        <v>40423</v>
      </c>
      <c r="B4052" s="21">
        <v>23.879999160766602</v>
      </c>
      <c r="C4052" s="21">
        <v>23.950000762939453</v>
      </c>
      <c r="D4052" s="21">
        <v>23.709999084472656</v>
      </c>
      <c r="E4052" s="21">
        <v>23.940000534057617</v>
      </c>
      <c r="F4052" s="16">
        <f>(StockData[[#This Row],[Close]]-E4053)/E4053</f>
        <v>1.6736785006611478E-3</v>
      </c>
      <c r="G4052" s="21">
        <v>48837100</v>
      </c>
      <c r="H4052" s="21">
        <f>IF(ISNUMBER(E4052),MAX($E$2:E4052),"")</f>
        <v>542.07000732421875</v>
      </c>
      <c r="I4052" s="21">
        <f>IF(AND(ISNUMBER(E4052),ISNUMBER(H4052)),E4052/H4052-1,"")</f>
        <v>-0.95583596175661711</v>
      </c>
      <c r="L4052"/>
      <c r="M4052"/>
      <c r="N4052" s="2">
        <v>40423</v>
      </c>
      <c r="O4052" s="21">
        <v>108.72000122070313</v>
      </c>
      <c r="P4052" s="21">
        <v>109.48999786376952</v>
      </c>
      <c r="Q4052" s="21">
        <v>108.48999786376952</v>
      </c>
      <c r="R4052" s="21">
        <v>109.47000122070313</v>
      </c>
      <c r="S4052">
        <v>156112200</v>
      </c>
      <c r="T4052" s="16">
        <f>(SP500_Data[[#This Row],[Close]]-R4053)/R4053</f>
        <v>9.3122086000004649E-3</v>
      </c>
      <c r="U4052" s="21"/>
    </row>
    <row r="4053" spans="1:21" x14ac:dyDescent="0.25">
      <c r="A4053" s="2">
        <v>40422</v>
      </c>
      <c r="B4053" s="21">
        <v>23.670000076293945</v>
      </c>
      <c r="C4053" s="21">
        <v>23.950000762939453</v>
      </c>
      <c r="D4053" s="21">
        <v>23.540000915527344</v>
      </c>
      <c r="E4053" s="21">
        <v>23.899999618530273</v>
      </c>
      <c r="F4053" s="16">
        <f>(StockData[[#This Row],[Close]]-E4054)/E4054</f>
        <v>1.8321274723306444E-2</v>
      </c>
      <c r="G4053" s="21">
        <v>65235900</v>
      </c>
      <c r="H4053" s="21">
        <f>IF(ISNUMBER(E4053),MAX($E$2:E4053),"")</f>
        <v>542.07000732421875</v>
      </c>
      <c r="I4053" s="21">
        <f>IF(AND(ISNUMBER(E4053),ISNUMBER(H4053)),E4053/H4053-1,"")</f>
        <v>-0.9559097546523444</v>
      </c>
      <c r="L4053"/>
      <c r="M4053"/>
      <c r="N4053" s="2">
        <v>40422</v>
      </c>
      <c r="O4053" s="21">
        <v>106.73000335693359</v>
      </c>
      <c r="P4053" s="21">
        <v>108.61000061035156</v>
      </c>
      <c r="Q4053" s="21">
        <v>106.66000366210938</v>
      </c>
      <c r="R4053" s="21">
        <v>108.45999908447266</v>
      </c>
      <c r="S4053">
        <v>256828100</v>
      </c>
      <c r="T4053" s="16">
        <f>(SP500_Data[[#This Row],[Close]]-R4054)/R4054</f>
        <v>2.9911704481108289E-2</v>
      </c>
      <c r="U4053" s="21"/>
    </row>
    <row r="4054" spans="1:21" x14ac:dyDescent="0.25">
      <c r="A4054" s="2">
        <v>40421</v>
      </c>
      <c r="B4054" s="21">
        <v>23.600000381469727</v>
      </c>
      <c r="C4054" s="21">
        <v>23.729999542236328</v>
      </c>
      <c r="D4054" s="21">
        <v>23.319999694824219</v>
      </c>
      <c r="E4054" s="21">
        <v>23.469999313354492</v>
      </c>
      <c r="F4054" s="16">
        <f>(StockData[[#This Row],[Close]]-E4055)/E4055</f>
        <v>-7.1912047666290993E-3</v>
      </c>
      <c r="G4054" s="21">
        <v>66074600</v>
      </c>
      <c r="H4054" s="21">
        <f>IF(ISNUMBER(E4054),MAX($E$2:E4054),"")</f>
        <v>542.07000732421875</v>
      </c>
      <c r="I4054" s="21">
        <f>IF(AND(ISNUMBER(E4054),ISNUMBER(H4054)),E4054/H4054-1,"")</f>
        <v>-0.95670301068821761</v>
      </c>
      <c r="L4054"/>
      <c r="M4054"/>
      <c r="N4054" s="2">
        <v>40421</v>
      </c>
      <c r="O4054" s="21">
        <v>104.91999816894533</v>
      </c>
      <c r="P4054" s="21">
        <v>105.98000335693359</v>
      </c>
      <c r="Q4054" s="21">
        <v>104.48999786376952</v>
      </c>
      <c r="R4054" s="21">
        <v>105.30999755859376</v>
      </c>
      <c r="S4054">
        <v>273933100</v>
      </c>
      <c r="T4054" s="16">
        <f>(SP500_Data[[#This Row],[Close]]-R4055)/R4055</f>
        <v>0</v>
      </c>
      <c r="U4054" s="21"/>
    </row>
    <row r="4055" spans="1:21" x14ac:dyDescent="0.25">
      <c r="A4055" s="2">
        <v>40420</v>
      </c>
      <c r="B4055" s="21">
        <v>23.739999771118164</v>
      </c>
      <c r="C4055" s="21">
        <v>23.819999694824219</v>
      </c>
      <c r="D4055" s="21">
        <v>23.600000381469727</v>
      </c>
      <c r="E4055" s="21">
        <v>23.639999389648441</v>
      </c>
      <c r="F4055" s="16">
        <f>(StockData[[#This Row],[Close]]-E4056)/E4056</f>
        <v>-1.2118717585833726E-2</v>
      </c>
      <c r="G4055" s="21">
        <v>45453100</v>
      </c>
      <c r="H4055" s="21">
        <f>IF(ISNUMBER(E4055),MAX($E$2:E4055),"")</f>
        <v>542.07000732421875</v>
      </c>
      <c r="I4055" s="21">
        <f>IF(AND(ISNUMBER(E4055),ISNUMBER(H4055)),E4055/H4055-1,"")</f>
        <v>-0.95638939791865474</v>
      </c>
      <c r="L4055"/>
      <c r="M4055"/>
      <c r="N4055" s="2">
        <v>40420</v>
      </c>
      <c r="O4055" s="21">
        <v>106.58000183105467</v>
      </c>
      <c r="P4055" s="21">
        <v>106.91000366210938</v>
      </c>
      <c r="Q4055" s="21">
        <v>105.3000030517578</v>
      </c>
      <c r="R4055" s="21">
        <v>105.30999755859376</v>
      </c>
      <c r="S4055">
        <v>167238600</v>
      </c>
      <c r="T4055" s="16">
        <f>(SP500_Data[[#This Row],[Close]]-R4056)/R4056</f>
        <v>-1.4504988236053304E-2</v>
      </c>
      <c r="U4055" s="21"/>
    </row>
    <row r="4056" spans="1:21" x14ac:dyDescent="0.25">
      <c r="A4056" s="2">
        <v>40417</v>
      </c>
      <c r="B4056" s="21">
        <v>23.879999160766602</v>
      </c>
      <c r="C4056" s="21">
        <v>24.020000457763672</v>
      </c>
      <c r="D4056" s="21">
        <v>23.510000228881836</v>
      </c>
      <c r="E4056" s="21">
        <v>23.930000305175781</v>
      </c>
      <c r="F4056" s="16">
        <f>(StockData[[#This Row],[Close]]-E4057)/E4057</f>
        <v>4.6179937766944734E-3</v>
      </c>
      <c r="G4056" s="21">
        <v>60939400</v>
      </c>
      <c r="H4056" s="21">
        <f>IF(ISNUMBER(E4056),MAX($E$2:E4056),"")</f>
        <v>542.07000732421875</v>
      </c>
      <c r="I4056" s="21">
        <f>IF(AND(ISNUMBER(E4056),ISNUMBER(H4056)),E4056/H4056-1,"")</f>
        <v>-0.95585440998054894</v>
      </c>
      <c r="L4056"/>
      <c r="M4056"/>
      <c r="N4056" s="2">
        <v>40417</v>
      </c>
      <c r="O4056" s="21">
        <v>105.88999938964844</v>
      </c>
      <c r="P4056" s="21">
        <v>106.97000122070313</v>
      </c>
      <c r="Q4056" s="21">
        <v>104.30999755859376</v>
      </c>
      <c r="R4056" s="21">
        <v>106.86000061035156</v>
      </c>
      <c r="S4056">
        <v>272649000</v>
      </c>
      <c r="T4056" s="16">
        <f>(SP500_Data[[#This Row],[Close]]-R4057)/R4057</f>
        <v>1.5489852717091721E-2</v>
      </c>
      <c r="U4056" s="21"/>
    </row>
    <row r="4057" spans="1:21" x14ac:dyDescent="0.25">
      <c r="A4057" s="2">
        <v>40416</v>
      </c>
      <c r="B4057" s="21">
        <v>24.090000152587891</v>
      </c>
      <c r="C4057" s="21">
        <v>24.190000534057617</v>
      </c>
      <c r="D4057" s="21">
        <v>23.790000915527344</v>
      </c>
      <c r="E4057" s="21">
        <v>23.819999694824219</v>
      </c>
      <c r="F4057" s="16">
        <f>(StockData[[#This Row],[Close]]-E4058)/E4058</f>
        <v>-1.1618285569024216E-2</v>
      </c>
      <c r="G4057" s="21">
        <v>49105300</v>
      </c>
      <c r="H4057" s="21">
        <f>IF(ISNUMBER(E4057),MAX($E$2:E4057),"")</f>
        <v>542.07000732421875</v>
      </c>
      <c r="I4057" s="21">
        <f>IF(AND(ISNUMBER(E4057),ISNUMBER(H4057)),E4057/H4057-1,"")</f>
        <v>-0.95605733692515993</v>
      </c>
      <c r="L4057"/>
      <c r="M4057"/>
      <c r="N4057" s="2">
        <v>40416</v>
      </c>
      <c r="O4057" s="21">
        <v>106.44000244140624</v>
      </c>
      <c r="P4057" s="21">
        <v>106.58000183105467</v>
      </c>
      <c r="Q4057" s="21">
        <v>104.87999725341795</v>
      </c>
      <c r="R4057" s="21">
        <v>105.23000335693359</v>
      </c>
      <c r="S4057">
        <v>224439500</v>
      </c>
      <c r="T4057" s="16">
        <f>(SP500_Data[[#This Row],[Close]]-R4058)/R4058</f>
        <v>-6.701897943275313E-3</v>
      </c>
      <c r="U4057" s="21"/>
    </row>
    <row r="4058" spans="1:21" x14ac:dyDescent="0.25">
      <c r="A4058" s="2">
        <v>40415</v>
      </c>
      <c r="B4058" s="21">
        <v>24</v>
      </c>
      <c r="C4058" s="21">
        <v>24.219999313354492</v>
      </c>
      <c r="D4058" s="21">
        <v>23.870000839233398</v>
      </c>
      <c r="E4058" s="21">
        <v>24.100000381469727</v>
      </c>
      <c r="F4058" s="16">
        <f>(StockData[[#This Row],[Close]]-E4059)/E4059</f>
        <v>2.4958179557983871E-3</v>
      </c>
      <c r="G4058" s="21">
        <v>47404800</v>
      </c>
      <c r="H4058" s="21">
        <f>IF(ISNUMBER(E4058),MAX($E$2:E4058),"")</f>
        <v>542.07000732421875</v>
      </c>
      <c r="I4058" s="21">
        <f>IF(AND(ISNUMBER(E4058),ISNUMBER(H4058)),E4058/H4058-1,"")</f>
        <v>-0.95554079721098606</v>
      </c>
      <c r="L4058"/>
      <c r="M4058"/>
      <c r="N4058" s="2">
        <v>40415</v>
      </c>
      <c r="O4058" s="21">
        <v>104.9499969482422</v>
      </c>
      <c r="P4058" s="21">
        <v>106.33999633789063</v>
      </c>
      <c r="Q4058" s="21">
        <v>104.29000091552734</v>
      </c>
      <c r="R4058" s="21">
        <v>105.94000244140624</v>
      </c>
      <c r="S4058">
        <v>272234800</v>
      </c>
      <c r="T4058" s="16">
        <f>(SP500_Data[[#This Row],[Close]]-R4059)/R4059</f>
        <v>3.8851858888659086E-3</v>
      </c>
      <c r="U4058" s="21"/>
    </row>
    <row r="4059" spans="1:21" x14ac:dyDescent="0.25">
      <c r="A4059" s="2">
        <v>40414</v>
      </c>
      <c r="B4059" s="21">
        <v>24.090000152587891</v>
      </c>
      <c r="C4059" s="21">
        <v>24.350000381469727</v>
      </c>
      <c r="D4059" s="21">
        <v>24</v>
      </c>
      <c r="E4059" s="21">
        <v>24.040000915527344</v>
      </c>
      <c r="F4059" s="16">
        <f>(StockData[[#This Row],[Close]]-E4060)/E4060</f>
        <v>-9.8846690416351107E-3</v>
      </c>
      <c r="G4059" s="21">
        <v>66522500</v>
      </c>
      <c r="H4059" s="21">
        <f>IF(ISNUMBER(E4059),MAX($E$2:E4059),"")</f>
        <v>542.07000732421875</v>
      </c>
      <c r="I4059" s="21">
        <f>IF(AND(ISNUMBER(E4059),ISNUMBER(H4059)),E4059/H4059-1,"")</f>
        <v>-0.95565148303593794</v>
      </c>
      <c r="L4059"/>
      <c r="M4059"/>
      <c r="N4059" s="2">
        <v>40414</v>
      </c>
      <c r="O4059" s="21">
        <v>105.9499969482422</v>
      </c>
      <c r="P4059" s="21">
        <v>106.38999938964844</v>
      </c>
      <c r="Q4059" s="21">
        <v>104.97000122070313</v>
      </c>
      <c r="R4059" s="21">
        <v>105.52999877929688</v>
      </c>
      <c r="S4059">
        <v>280677800</v>
      </c>
      <c r="T4059" s="16">
        <f>(SP500_Data[[#This Row],[Close]]-R4060)/R4060</f>
        <v>-1.4843203197508356E-2</v>
      </c>
      <c r="U4059" s="21"/>
    </row>
    <row r="4060" spans="1:21" x14ac:dyDescent="0.25">
      <c r="A4060" s="2">
        <v>40413</v>
      </c>
      <c r="B4060" s="21">
        <v>24.440000534057617</v>
      </c>
      <c r="C4060" s="21">
        <v>24.639999389648441</v>
      </c>
      <c r="D4060" s="21">
        <v>24.239999771118164</v>
      </c>
      <c r="E4060" s="21">
        <v>24.280000686645508</v>
      </c>
      <c r="F4060" s="16">
        <f>(StockData[[#This Row],[Close]]-E4061)/E4061</f>
        <v>2.0636048433274046E-3</v>
      </c>
      <c r="G4060" s="21">
        <v>51643000</v>
      </c>
      <c r="H4060" s="21">
        <f>IF(ISNUMBER(E4060),MAX($E$2:E4060),"")</f>
        <v>542.07000732421875</v>
      </c>
      <c r="I4060" s="21">
        <f>IF(AND(ISNUMBER(E4060),ISNUMBER(H4060)),E4060/H4060-1,"")</f>
        <v>-0.95520873621749125</v>
      </c>
      <c r="L4060"/>
      <c r="M4060"/>
      <c r="N4060" s="2">
        <v>40413</v>
      </c>
      <c r="O4060" s="21">
        <v>108.04000091552734</v>
      </c>
      <c r="P4060" s="21">
        <v>108.56999969482422</v>
      </c>
      <c r="Q4060" s="21">
        <v>107.06999969482422</v>
      </c>
      <c r="R4060" s="21">
        <v>107.12000274658205</v>
      </c>
      <c r="S4060">
        <v>163490300</v>
      </c>
      <c r="T4060" s="16">
        <f>(SP500_Data[[#This Row],[Close]]-R4061)/R4061</f>
        <v>-3.8128525748088032E-3</v>
      </c>
      <c r="U4060" s="21"/>
    </row>
    <row r="4061" spans="1:21" x14ac:dyDescent="0.25">
      <c r="A4061" s="2">
        <v>40410</v>
      </c>
      <c r="B4061" s="21">
        <v>24.309999465942383</v>
      </c>
      <c r="C4061" s="21">
        <v>24.399999618530273</v>
      </c>
      <c r="D4061" s="21">
        <v>24.200000762939453</v>
      </c>
      <c r="E4061" s="21">
        <v>24.229999542236328</v>
      </c>
      <c r="F4061" s="16">
        <f>(StockData[[#This Row],[Close]]-E4062)/E4062</f>
        <v>-8.5925117525528939E-3</v>
      </c>
      <c r="G4061" s="21">
        <v>49560100</v>
      </c>
      <c r="H4061" s="21">
        <f>IF(ISNUMBER(E4061),MAX($E$2:E4061),"")</f>
        <v>542.07000732421875</v>
      </c>
      <c r="I4061" s="21">
        <f>IF(AND(ISNUMBER(E4061),ISNUMBER(H4061)),E4061/H4061-1,"")</f>
        <v>-0.95530097733715036</v>
      </c>
      <c r="L4061"/>
      <c r="M4061"/>
      <c r="N4061" s="2">
        <v>40410</v>
      </c>
      <c r="O4061" s="21">
        <v>107.55999755859376</v>
      </c>
      <c r="P4061" s="21">
        <v>107.94000244140624</v>
      </c>
      <c r="Q4061" s="21">
        <v>106.75</v>
      </c>
      <c r="R4061" s="21">
        <v>107.52999877929688</v>
      </c>
      <c r="S4061">
        <v>209714200</v>
      </c>
      <c r="T4061" s="16">
        <f>(SP500_Data[[#This Row],[Close]]-R4062)/R4062</f>
        <v>-3.2443315075259753E-3</v>
      </c>
      <c r="U4061" s="21"/>
    </row>
    <row r="4062" spans="1:21" x14ac:dyDescent="0.25">
      <c r="A4062" s="2">
        <v>40409</v>
      </c>
      <c r="B4062" s="21">
        <v>24.620000839233398</v>
      </c>
      <c r="C4062" s="21">
        <v>24.739999771118164</v>
      </c>
      <c r="D4062" s="21">
        <v>24.209999084472656</v>
      </c>
      <c r="E4062" s="21">
        <v>24.440000534057617</v>
      </c>
      <c r="F4062" s="16">
        <f>(StockData[[#This Row],[Close]]-E4063)/E4063</f>
        <v>-1.5310200057973563E-2</v>
      </c>
      <c r="G4062" s="21">
        <v>54064600</v>
      </c>
      <c r="H4062" s="21">
        <f>IF(ISNUMBER(E4062),MAX($E$2:E4062),"")</f>
        <v>542.07000732421875</v>
      </c>
      <c r="I4062" s="21">
        <f>IF(AND(ISNUMBER(E4062),ISNUMBER(H4062)),E4062/H4062-1,"")</f>
        <v>-0.9549135716718602</v>
      </c>
      <c r="L4062"/>
      <c r="M4062"/>
      <c r="N4062" s="2">
        <v>40409</v>
      </c>
      <c r="O4062" s="21">
        <v>109.22000122070313</v>
      </c>
      <c r="P4062" s="21">
        <v>109.48999786376952</v>
      </c>
      <c r="Q4062" s="21">
        <v>107.43000030517578</v>
      </c>
      <c r="R4062" s="21">
        <v>107.87999725341795</v>
      </c>
      <c r="S4062">
        <v>265847600</v>
      </c>
      <c r="T4062" s="16">
        <f>(SP500_Data[[#This Row],[Close]]-R4063)/R4063</f>
        <v>-1.7396881739521527E-2</v>
      </c>
      <c r="U4062" s="21"/>
    </row>
    <row r="4063" spans="1:21" x14ac:dyDescent="0.25">
      <c r="A4063" s="2">
        <v>40408</v>
      </c>
      <c r="B4063" s="21">
        <v>24.680000305175781</v>
      </c>
      <c r="C4063" s="21">
        <v>24.950000762939453</v>
      </c>
      <c r="D4063" s="21">
        <v>24.409999847412109</v>
      </c>
      <c r="E4063" s="21">
        <v>24.819999694824219</v>
      </c>
      <c r="F4063" s="16">
        <f>(StockData[[#This Row],[Close]]-E4064)/E4064</f>
        <v>4.4516638780729466E-3</v>
      </c>
      <c r="G4063" s="21">
        <v>46818900</v>
      </c>
      <c r="H4063" s="21">
        <f>IF(ISNUMBER(E4063),MAX($E$2:E4063),"")</f>
        <v>542.07000732421875</v>
      </c>
      <c r="I4063" s="21">
        <f>IF(AND(ISNUMBER(E4063),ISNUMBER(H4063)),E4063/H4063-1,"")</f>
        <v>-0.95421255675564598</v>
      </c>
      <c r="L4063"/>
      <c r="M4063"/>
      <c r="N4063" s="2">
        <v>40408</v>
      </c>
      <c r="O4063" s="21">
        <v>109.54000091552734</v>
      </c>
      <c r="P4063" s="21">
        <v>110.37999725341795</v>
      </c>
      <c r="Q4063" s="21">
        <v>108.91000366210938</v>
      </c>
      <c r="R4063" s="21">
        <v>109.79000091552734</v>
      </c>
      <c r="S4063">
        <v>182922100</v>
      </c>
      <c r="T4063" s="16">
        <f>(SP500_Data[[#This Row],[Close]]-R4064)/R4064</f>
        <v>1.8250258629451872E-3</v>
      </c>
      <c r="U4063" s="21"/>
    </row>
    <row r="4064" spans="1:21" x14ac:dyDescent="0.25">
      <c r="A4064" s="2">
        <v>40407</v>
      </c>
      <c r="B4064" s="21">
        <v>24.709999084472656</v>
      </c>
      <c r="C4064" s="21">
        <v>24.959999084472656</v>
      </c>
      <c r="D4064" s="21">
        <v>24.600000381469727</v>
      </c>
      <c r="E4064" s="21">
        <v>24.709999084472656</v>
      </c>
      <c r="F4064" s="16">
        <f>(StockData[[#This Row],[Close]]-E4065)/E4065</f>
        <v>8.5713912029655604E-3</v>
      </c>
      <c r="G4064" s="21">
        <v>52912600</v>
      </c>
      <c r="H4064" s="21">
        <f>IF(ISNUMBER(E4064),MAX($E$2:E4064),"")</f>
        <v>542.07000732421875</v>
      </c>
      <c r="I4064" s="21">
        <f>IF(AND(ISNUMBER(E4064),ISNUMBER(H4064)),E4064/H4064-1,"")</f>
        <v>-0.95441548370025697</v>
      </c>
      <c r="L4064"/>
      <c r="M4064"/>
      <c r="N4064" s="2">
        <v>40407</v>
      </c>
      <c r="O4064" s="21">
        <v>109.19000244140624</v>
      </c>
      <c r="P4064" s="21">
        <v>110.38999938964844</v>
      </c>
      <c r="Q4064" s="21">
        <v>108.87999725341795</v>
      </c>
      <c r="R4064" s="21">
        <v>109.58999633789063</v>
      </c>
      <c r="S4064">
        <v>172270300</v>
      </c>
      <c r="T4064" s="16">
        <f>(SP500_Data[[#This Row],[Close]]-R4065)/R4065</f>
        <v>1.2285185437060359E-2</v>
      </c>
      <c r="U4064" s="21"/>
    </row>
    <row r="4065" spans="1:21" x14ac:dyDescent="0.25">
      <c r="A4065" s="2">
        <v>40406</v>
      </c>
      <c r="B4065" s="21">
        <v>24.360000610351559</v>
      </c>
      <c r="C4065" s="21">
        <v>24.610000610351559</v>
      </c>
      <c r="D4065" s="21">
        <v>24.299999237060547</v>
      </c>
      <c r="E4065" s="21">
        <v>24.5</v>
      </c>
      <c r="F4065" s="16">
        <f>(StockData[[#This Row],[Close]]-E4066)/E4066</f>
        <v>4.0983763538169288E-3</v>
      </c>
      <c r="G4065" s="21">
        <v>40909700</v>
      </c>
      <c r="H4065" s="21">
        <f>IF(ISNUMBER(E4065),MAX($E$2:E4065),"")</f>
        <v>542.07000732421875</v>
      </c>
      <c r="I4065" s="21">
        <f>IF(AND(ISNUMBER(E4065),ISNUMBER(H4065)),E4065/H4065-1,"")</f>
        <v>-0.9548028858469082</v>
      </c>
      <c r="L4065"/>
      <c r="M4065"/>
      <c r="N4065" s="2">
        <v>40406</v>
      </c>
      <c r="O4065" s="21">
        <v>107.56999969482422</v>
      </c>
      <c r="P4065" s="21">
        <v>108.61000061035156</v>
      </c>
      <c r="Q4065" s="21">
        <v>107.18000030517578</v>
      </c>
      <c r="R4065" s="21">
        <v>108.26000213623048</v>
      </c>
      <c r="S4065">
        <v>147895300</v>
      </c>
      <c r="T4065" s="16">
        <f>(SP500_Data[[#This Row],[Close]]-R4066)/R4066</f>
        <v>-4.6159563743166575E-4</v>
      </c>
      <c r="U4065" s="21"/>
    </row>
    <row r="4066" spans="1:21" x14ac:dyDescent="0.25">
      <c r="A4066" s="2">
        <v>40403</v>
      </c>
      <c r="B4066" s="21">
        <v>24.350000381469727</v>
      </c>
      <c r="C4066" s="21">
        <v>24.670000076293945</v>
      </c>
      <c r="D4066" s="21">
        <v>24.239999771118164</v>
      </c>
      <c r="E4066" s="21">
        <v>24.399999618530273</v>
      </c>
      <c r="F4066" s="16">
        <f>(StockData[[#This Row],[Close]]-E4067)/E4067</f>
        <v>-3.6749756402215516E-3</v>
      </c>
      <c r="G4066" s="21">
        <v>45263500</v>
      </c>
      <c r="H4066" s="21">
        <f>IF(ISNUMBER(E4066),MAX($E$2:E4066),"")</f>
        <v>542.07000732421875</v>
      </c>
      <c r="I4066" s="21">
        <f>IF(AND(ISNUMBER(E4066),ISNUMBER(H4066)),E4066/H4066-1,"")</f>
        <v>-0.95498736456758748</v>
      </c>
      <c r="L4066"/>
      <c r="M4066"/>
      <c r="N4066" s="2">
        <v>40403</v>
      </c>
      <c r="O4066" s="21">
        <v>108.29000091552734</v>
      </c>
      <c r="P4066" s="21">
        <v>108.95999908447266</v>
      </c>
      <c r="Q4066" s="21">
        <v>108.18000030517578</v>
      </c>
      <c r="R4066" s="21">
        <v>108.30999755859376</v>
      </c>
      <c r="S4066">
        <v>158698500</v>
      </c>
      <c r="T4066" s="16">
        <f>(SP500_Data[[#This Row],[Close]]-R4067)/R4067</f>
        <v>-2.9457765158336299E-3</v>
      </c>
      <c r="U4066" s="21"/>
    </row>
    <row r="4067" spans="1:21" x14ac:dyDescent="0.25">
      <c r="A4067" s="2">
        <v>40402</v>
      </c>
      <c r="B4067" s="21">
        <v>24.420000076293945</v>
      </c>
      <c r="C4067" s="21">
        <v>24.680000305175781</v>
      </c>
      <c r="D4067" s="21">
        <v>24.360000610351559</v>
      </c>
      <c r="E4067" s="21">
        <v>24.489999771118164</v>
      </c>
      <c r="F4067" s="16">
        <f>(StockData[[#This Row],[Close]]-E4068)/E4068</f>
        <v>-1.4883380134726494E-2</v>
      </c>
      <c r="G4067" s="21">
        <v>70240500</v>
      </c>
      <c r="H4067" s="21">
        <f>IF(ISNUMBER(E4067),MAX($E$2:E4067),"")</f>
        <v>542.07000732421875</v>
      </c>
      <c r="I4067" s="21">
        <f>IF(AND(ISNUMBER(E4067),ISNUMBER(H4067)),E4067/H4067-1,"")</f>
        <v>-0.95482133407084002</v>
      </c>
      <c r="L4067"/>
      <c r="M4067"/>
      <c r="N4067" s="2">
        <v>40402</v>
      </c>
      <c r="O4067" s="21">
        <v>107.65000152587891</v>
      </c>
      <c r="P4067" s="21">
        <v>109.01999664306641</v>
      </c>
      <c r="Q4067" s="21">
        <v>107.59999847412109</v>
      </c>
      <c r="R4067" s="21">
        <v>108.62999725341795</v>
      </c>
      <c r="S4067">
        <v>239542600</v>
      </c>
      <c r="T4067" s="16">
        <f>(SP500_Data[[#This Row],[Close]]-R4068)/R4068</f>
        <v>-6.1299705364378622E-3</v>
      </c>
      <c r="U4067" s="21"/>
    </row>
    <row r="4068" spans="1:21" x14ac:dyDescent="0.25">
      <c r="A4068" s="2">
        <v>40401</v>
      </c>
      <c r="B4068" s="21">
        <v>24.680000305175781</v>
      </c>
      <c r="C4068" s="21">
        <v>24.899999618530273</v>
      </c>
      <c r="D4068" s="21">
        <v>24.559999465942383</v>
      </c>
      <c r="E4068" s="21">
        <v>24.860000610351559</v>
      </c>
      <c r="F4068" s="16">
        <f>(StockData[[#This Row],[Close]]-E4069)/E4069</f>
        <v>-8.3765092552440194E-3</v>
      </c>
      <c r="G4068" s="21">
        <v>76746900</v>
      </c>
      <c r="H4068" s="21">
        <f>IF(ISNUMBER(E4068),MAX($E$2:E4068),"")</f>
        <v>542.07000732421875</v>
      </c>
      <c r="I4068" s="21">
        <f>IF(AND(ISNUMBER(E4068),ISNUMBER(H4068)),E4068/H4068-1,"")</f>
        <v>-0.9541387638599188</v>
      </c>
      <c r="L4068"/>
      <c r="M4068"/>
      <c r="N4068" s="2">
        <v>40401</v>
      </c>
      <c r="O4068" s="21">
        <v>110.65000152587891</v>
      </c>
      <c r="P4068" s="21">
        <v>110.69000244140624</v>
      </c>
      <c r="Q4068" s="21">
        <v>109.12000274658205</v>
      </c>
      <c r="R4068" s="21">
        <v>109.3000030517578</v>
      </c>
      <c r="S4068">
        <v>273406900</v>
      </c>
      <c r="T4068" s="16">
        <f>(SP500_Data[[#This Row],[Close]]-R4069)/R4069</f>
        <v>-2.7406960997825441E-2</v>
      </c>
      <c r="U4068" s="21"/>
    </row>
    <row r="4069" spans="1:21" x14ac:dyDescent="0.25">
      <c r="A4069" s="2">
        <v>40400</v>
      </c>
      <c r="B4069" s="21">
        <v>25.329999923706055</v>
      </c>
      <c r="C4069" s="21">
        <v>25.340000152587891</v>
      </c>
      <c r="D4069" s="21">
        <v>24.879999160766602</v>
      </c>
      <c r="E4069" s="21">
        <v>25.069999694824219</v>
      </c>
      <c r="F4069" s="16">
        <f>(StockData[[#This Row],[Close]]-E4070)/E4070</f>
        <v>-2.108554871760026E-2</v>
      </c>
      <c r="G4069" s="21">
        <v>87257700</v>
      </c>
      <c r="H4069" s="21">
        <f>IF(ISNUMBER(E4069),MAX($E$2:E4069),"")</f>
        <v>542.07000732421875</v>
      </c>
      <c r="I4069" s="21">
        <f>IF(AND(ISNUMBER(E4069),ISNUMBER(H4069)),E4069/H4069-1,"")</f>
        <v>-0.95375136171326758</v>
      </c>
      <c r="L4069"/>
      <c r="M4069"/>
      <c r="N4069" s="2">
        <v>40400</v>
      </c>
      <c r="O4069" s="21">
        <v>112.02999877929688</v>
      </c>
      <c r="P4069" s="21">
        <v>112.98000335693359</v>
      </c>
      <c r="Q4069" s="21">
        <v>111.37000274658205</v>
      </c>
      <c r="R4069" s="21">
        <v>112.37999725341795</v>
      </c>
      <c r="S4069">
        <v>242916300</v>
      </c>
      <c r="T4069" s="16">
        <f>(SP500_Data[[#This Row],[Close]]-R4070)/R4070</f>
        <v>-5.3987133541415922E-3</v>
      </c>
      <c r="U4069" s="21"/>
    </row>
    <row r="4070" spans="1:21" x14ac:dyDescent="0.25">
      <c r="A4070" s="2">
        <v>40399</v>
      </c>
      <c r="B4070" s="21">
        <v>25.549999237060547</v>
      </c>
      <c r="C4070" s="21">
        <v>25.729999542236328</v>
      </c>
      <c r="D4070" s="21">
        <v>25.370000839233398</v>
      </c>
      <c r="E4070" s="21">
        <v>25.610000610351559</v>
      </c>
      <c r="F4070" s="16">
        <f>(StockData[[#This Row],[Close]]-E4071)/E4071</f>
        <v>2.3483904141953726E-3</v>
      </c>
      <c r="G4070" s="21">
        <v>57096500</v>
      </c>
      <c r="H4070" s="21">
        <f>IF(ISNUMBER(E4070),MAX($E$2:E4070),"")</f>
        <v>542.07000732421875</v>
      </c>
      <c r="I4070" s="21">
        <f>IF(AND(ISNUMBER(E4070),ISNUMBER(H4070)),E4070/H4070-1,"")</f>
        <v>-0.95275517873278326</v>
      </c>
      <c r="L4070"/>
      <c r="M4070"/>
      <c r="N4070" s="2">
        <v>40399</v>
      </c>
      <c r="O4070" s="21">
        <v>112.91999816894533</v>
      </c>
      <c r="P4070" s="21">
        <v>113.18000030517578</v>
      </c>
      <c r="Q4070" s="21">
        <v>112.31999969482422</v>
      </c>
      <c r="R4070" s="21">
        <v>112.98999786376952</v>
      </c>
      <c r="S4070">
        <v>120800400</v>
      </c>
      <c r="T4070" s="16">
        <f>(SP500_Data[[#This Row],[Close]]-R4071)/R4071</f>
        <v>5.3385397044173463E-3</v>
      </c>
      <c r="U4070" s="21"/>
    </row>
    <row r="4071" spans="1:21" x14ac:dyDescent="0.25">
      <c r="A4071" s="2">
        <v>40396</v>
      </c>
      <c r="B4071" s="21">
        <v>25.180000305175781</v>
      </c>
      <c r="C4071" s="21">
        <v>25.559999465942383</v>
      </c>
      <c r="D4071" s="21">
        <v>25.020000457763672</v>
      </c>
      <c r="E4071" s="21">
        <v>25.549999237060547</v>
      </c>
      <c r="F4071" s="16">
        <f>(StockData[[#This Row],[Close]]-E4072)/E4072</f>
        <v>7.0949307005457483E-3</v>
      </c>
      <c r="G4071" s="21">
        <v>55982100</v>
      </c>
      <c r="H4071" s="21">
        <f>IF(ISNUMBER(E4071),MAX($E$2:E4071),"")</f>
        <v>542.07000732421875</v>
      </c>
      <c r="I4071" s="21">
        <f>IF(AND(ISNUMBER(E4071),ISNUMBER(H4071)),E4071/H4071-1,"")</f>
        <v>-0.95286586807637419</v>
      </c>
      <c r="L4071"/>
      <c r="M4071"/>
      <c r="N4071" s="2">
        <v>40396</v>
      </c>
      <c r="O4071" s="21">
        <v>111.73999786376952</v>
      </c>
      <c r="P4071" s="21">
        <v>112.56999969482422</v>
      </c>
      <c r="Q4071" s="21">
        <v>110.91999816894533</v>
      </c>
      <c r="R4071" s="21">
        <v>112.38999938964844</v>
      </c>
      <c r="S4071">
        <v>239728300</v>
      </c>
      <c r="T4071" s="16">
        <f>(SP500_Data[[#This Row],[Close]]-R4072)/R4072</f>
        <v>-4.0761992972303306E-3</v>
      </c>
      <c r="U4071" s="21"/>
    </row>
    <row r="4072" spans="1:21" x14ac:dyDescent="0.25">
      <c r="A4072" s="2">
        <v>40395</v>
      </c>
      <c r="B4072" s="21">
        <v>25.489999771118164</v>
      </c>
      <c r="C4072" s="21">
        <v>25.579999923706055</v>
      </c>
      <c r="D4072" s="21">
        <v>25.209999084472656</v>
      </c>
      <c r="E4072" s="21">
        <v>25.370000839233398</v>
      </c>
      <c r="F4072" s="16">
        <f>(StockData[[#This Row],[Close]]-E4073)/E4073</f>
        <v>-1.3991399510597906E-2</v>
      </c>
      <c r="G4072" s="21">
        <v>64922100</v>
      </c>
      <c r="H4072" s="21">
        <f>IF(ISNUMBER(E4072),MAX($E$2:E4072),"")</f>
        <v>542.07000732421875</v>
      </c>
      <c r="I4072" s="21">
        <f>IF(AND(ISNUMBER(E4072),ISNUMBER(H4072)),E4072/H4072-1,"")</f>
        <v>-0.95319792555122995</v>
      </c>
      <c r="L4072"/>
      <c r="M4072"/>
      <c r="N4072" s="2">
        <v>40395</v>
      </c>
      <c r="O4072" s="21">
        <v>112.25</v>
      </c>
      <c r="P4072" s="21">
        <v>112.91000366210938</v>
      </c>
      <c r="Q4072" s="21">
        <v>112.08000183105467</v>
      </c>
      <c r="R4072" s="21">
        <v>112.84999847412109</v>
      </c>
      <c r="S4072">
        <v>140473800</v>
      </c>
      <c r="T4072" s="16">
        <f>(SP500_Data[[#This Row],[Close]]-R4073)/R4073</f>
        <v>-1.0622532113422629E-3</v>
      </c>
      <c r="U4072" s="21"/>
    </row>
    <row r="4073" spans="1:21" x14ac:dyDescent="0.25">
      <c r="A4073" s="2">
        <v>40394</v>
      </c>
      <c r="B4073" s="21">
        <v>26.149999618530273</v>
      </c>
      <c r="C4073" s="21">
        <v>26.239999771118164</v>
      </c>
      <c r="D4073" s="21">
        <v>25.440000534057617</v>
      </c>
      <c r="E4073" s="21">
        <v>25.729999542236328</v>
      </c>
      <c r="F4073" s="16">
        <f>(StockData[[#This Row],[Close]]-E4074)/E4074</f>
        <v>-1.6437320630119164E-2</v>
      </c>
      <c r="G4073" s="21">
        <v>78531900</v>
      </c>
      <c r="H4073" s="21">
        <f>IF(ISNUMBER(E4073),MAX($E$2:E4073),"")</f>
        <v>542.07000732421875</v>
      </c>
      <c r="I4073" s="21">
        <f>IF(AND(ISNUMBER(E4073),ISNUMBER(H4073)),E4073/H4073-1,"")</f>
        <v>-0.95253380708287938</v>
      </c>
      <c r="L4073"/>
      <c r="M4073"/>
      <c r="N4073" s="2">
        <v>40394</v>
      </c>
      <c r="O4073" s="21">
        <v>112.52999877929688</v>
      </c>
      <c r="P4073" s="21">
        <v>113.11000061035156</v>
      </c>
      <c r="Q4073" s="21">
        <v>112.16000366210938</v>
      </c>
      <c r="R4073" s="21">
        <v>112.97000122070313</v>
      </c>
      <c r="S4073">
        <v>158171700</v>
      </c>
      <c r="T4073" s="16">
        <f>(SP500_Data[[#This Row],[Close]]-R4074)/R4074</f>
        <v>6.6833005867196048E-3</v>
      </c>
      <c r="U4073" s="21"/>
    </row>
    <row r="4074" spans="1:21" x14ac:dyDescent="0.25">
      <c r="A4074" s="2">
        <v>40393</v>
      </c>
      <c r="B4074" s="21">
        <v>26.200000762939453</v>
      </c>
      <c r="C4074" s="21">
        <v>26.350000381469727</v>
      </c>
      <c r="D4074" s="21">
        <v>25.969999313354492</v>
      </c>
      <c r="E4074" s="21">
        <v>26.159999847412109</v>
      </c>
      <c r="F4074" s="16">
        <f>(StockData[[#This Row],[Close]]-E4075)/E4075</f>
        <v>-6.4565163990329818E-3</v>
      </c>
      <c r="G4074" s="21">
        <v>56877700</v>
      </c>
      <c r="H4074" s="21">
        <f>IF(ISNUMBER(E4074),MAX($E$2:E4074),"")</f>
        <v>542.07000732421875</v>
      </c>
      <c r="I4074" s="21">
        <f>IF(AND(ISNUMBER(E4074),ISNUMBER(H4074)),E4074/H4074-1,"")</f>
        <v>-0.95174055104700617</v>
      </c>
      <c r="L4074"/>
      <c r="M4074"/>
      <c r="N4074" s="2">
        <v>40393</v>
      </c>
      <c r="O4074" s="21">
        <v>112.48000335693359</v>
      </c>
      <c r="P4074" s="21">
        <v>112.76999664306641</v>
      </c>
      <c r="Q4074" s="21">
        <v>111.84999847412109</v>
      </c>
      <c r="R4074" s="21">
        <v>112.22000122070313</v>
      </c>
      <c r="S4074">
        <v>146657300</v>
      </c>
      <c r="T4074" s="16">
        <f>(SP500_Data[[#This Row],[Close]]-R4075)/R4075</f>
        <v>-4.7889402740074298E-3</v>
      </c>
      <c r="U4074" s="21"/>
    </row>
    <row r="4075" spans="1:21" x14ac:dyDescent="0.25">
      <c r="A4075" s="2">
        <v>40392</v>
      </c>
      <c r="B4075" s="21">
        <v>25.989999771118164</v>
      </c>
      <c r="C4075" s="21">
        <v>26.379999160766602</v>
      </c>
      <c r="D4075" s="21">
        <v>25.75</v>
      </c>
      <c r="E4075" s="21">
        <v>26.329999923706055</v>
      </c>
      <c r="F4075" s="16">
        <f>(StockData[[#This Row],[Close]]-E4076)/E4076</f>
        <v>2.014724790869675E-2</v>
      </c>
      <c r="G4075" s="21">
        <v>55044600</v>
      </c>
      <c r="H4075" s="21">
        <f>IF(ISNUMBER(E4075),MAX($E$2:E4075),"")</f>
        <v>542.07000732421875</v>
      </c>
      <c r="I4075" s="21">
        <f>IF(AND(ISNUMBER(E4075),ISNUMBER(H4075)),E4075/H4075-1,"")</f>
        <v>-0.95142693827744329</v>
      </c>
      <c r="L4075"/>
      <c r="M4075"/>
      <c r="N4075" s="2">
        <v>40392</v>
      </c>
      <c r="O4075" s="21">
        <v>111.98999786376952</v>
      </c>
      <c r="P4075" s="21">
        <v>112.94000244140624</v>
      </c>
      <c r="Q4075" s="21">
        <v>111.54000091552734</v>
      </c>
      <c r="R4075" s="21">
        <v>112.76000213623048</v>
      </c>
      <c r="S4075">
        <v>188263200</v>
      </c>
      <c r="T4075" s="16">
        <f>(SP500_Data[[#This Row],[Close]]-R4076)/R4076</f>
        <v>2.2580988201387091E-2</v>
      </c>
      <c r="U4075" s="21"/>
    </row>
    <row r="4076" spans="1:21" x14ac:dyDescent="0.25">
      <c r="A4076" s="2">
        <v>40389</v>
      </c>
      <c r="B4076" s="21">
        <v>25.75</v>
      </c>
      <c r="C4076" s="21">
        <v>25.840000152587891</v>
      </c>
      <c r="D4076" s="21">
        <v>25.350000381469727</v>
      </c>
      <c r="E4076" s="21">
        <v>25.809999465942383</v>
      </c>
      <c r="F4076" s="16">
        <f>(StockData[[#This Row],[Close]]-E4077)/E4077</f>
        <v>-8.4518330733658002E-3</v>
      </c>
      <c r="G4076" s="21">
        <v>83534800</v>
      </c>
      <c r="H4076" s="21">
        <f>IF(ISNUMBER(E4076),MAX($E$2:E4076),"")</f>
        <v>542.07000732421875</v>
      </c>
      <c r="I4076" s="21">
        <f>IF(AND(ISNUMBER(E4076),ISNUMBER(H4076)),E4076/H4076-1,"")</f>
        <v>-0.95238622481006385</v>
      </c>
      <c r="L4076"/>
      <c r="M4076"/>
      <c r="N4076" s="2">
        <v>40389</v>
      </c>
      <c r="O4076" s="21">
        <v>109.16999816894533</v>
      </c>
      <c r="P4076" s="21">
        <v>110.86000061035156</v>
      </c>
      <c r="Q4076" s="21">
        <v>108.98000335693359</v>
      </c>
      <c r="R4076" s="21">
        <v>110.26999664306641</v>
      </c>
      <c r="S4076">
        <v>220070600</v>
      </c>
      <c r="T4076" s="16">
        <f>(SP500_Data[[#This Row],[Close]]-R4077)/R4077</f>
        <v>-1.8137884028361786E-4</v>
      </c>
      <c r="U4076" s="21"/>
    </row>
    <row r="4077" spans="1:21" x14ac:dyDescent="0.25">
      <c r="A4077" s="2">
        <v>40388</v>
      </c>
      <c r="B4077" s="21">
        <v>26.129999160766602</v>
      </c>
      <c r="C4077" s="21">
        <v>26.409999847412109</v>
      </c>
      <c r="D4077" s="21">
        <v>25.600000381469727</v>
      </c>
      <c r="E4077" s="21">
        <v>26.030000686645508</v>
      </c>
      <c r="F4077" s="16">
        <f>(StockData[[#This Row],[Close]]-E4078)/E4078</f>
        <v>3.0828486070916322E-3</v>
      </c>
      <c r="G4077" s="21">
        <v>69446200</v>
      </c>
      <c r="H4077" s="21">
        <f>IF(ISNUMBER(E4077),MAX($E$2:E4077),"")</f>
        <v>542.07000732421875</v>
      </c>
      <c r="I4077" s="21">
        <f>IF(AND(ISNUMBER(E4077),ISNUMBER(H4077)),E4077/H4077-1,"")</f>
        <v>-0.95198037092084187</v>
      </c>
      <c r="L4077"/>
      <c r="M4077"/>
      <c r="N4077" s="2">
        <v>40388</v>
      </c>
      <c r="O4077" s="21">
        <v>111.51999664306641</v>
      </c>
      <c r="P4077" s="21">
        <v>111.81999969482422</v>
      </c>
      <c r="Q4077" s="21">
        <v>109.41000366210938</v>
      </c>
      <c r="R4077" s="21">
        <v>110.29000091552734</v>
      </c>
      <c r="S4077">
        <v>220149100</v>
      </c>
      <c r="T4077" s="16">
        <f>(SP500_Data[[#This Row],[Close]]-R4078)/R4078</f>
        <v>-4.8723351674259448E-3</v>
      </c>
      <c r="U4077" s="21"/>
    </row>
    <row r="4078" spans="1:21" x14ac:dyDescent="0.25">
      <c r="A4078" s="2">
        <v>40387</v>
      </c>
      <c r="B4078" s="21">
        <v>26.069999694824219</v>
      </c>
      <c r="C4078" s="21">
        <v>26.190000534057617</v>
      </c>
      <c r="D4078" s="21">
        <v>25.829999923706055</v>
      </c>
      <c r="E4078" s="21">
        <v>25.950000762939453</v>
      </c>
      <c r="F4078" s="16">
        <f>(StockData[[#This Row],[Close]]-E4079)/E4079</f>
        <v>-8.027487985380494E-3</v>
      </c>
      <c r="G4078" s="21">
        <v>69704800</v>
      </c>
      <c r="H4078" s="21">
        <f>IF(ISNUMBER(E4078),MAX($E$2:E4078),"")</f>
        <v>542.07000732421875</v>
      </c>
      <c r="I4078" s="21">
        <f>IF(AND(ISNUMBER(E4078),ISNUMBER(H4078)),E4078/H4078-1,"")</f>
        <v>-0.95212795319365739</v>
      </c>
      <c r="L4078"/>
      <c r="M4078"/>
      <c r="N4078" s="2">
        <v>40387</v>
      </c>
      <c r="O4078" s="21">
        <v>111.31999969482422</v>
      </c>
      <c r="P4078" s="21">
        <v>111.66000366210938</v>
      </c>
      <c r="Q4078" s="21">
        <v>110.45999908447266</v>
      </c>
      <c r="R4078" s="21">
        <v>110.83000183105467</v>
      </c>
      <c r="S4078">
        <v>163056200</v>
      </c>
      <c r="T4078" s="16">
        <f>(SP500_Data[[#This Row],[Close]]-R4079)/R4079</f>
        <v>-6.454515472931484E-3</v>
      </c>
      <c r="U4078" s="21"/>
    </row>
    <row r="4079" spans="1:21" x14ac:dyDescent="0.25">
      <c r="A4079" s="2">
        <v>40386</v>
      </c>
      <c r="B4079" s="21">
        <v>26.139999389648441</v>
      </c>
      <c r="C4079" s="21">
        <v>26.239999771118164</v>
      </c>
      <c r="D4079" s="21">
        <v>25.959999084472656</v>
      </c>
      <c r="E4079" s="21">
        <v>26.159999847412109</v>
      </c>
      <c r="F4079" s="16">
        <f>(StockData[[#This Row],[Close]]-E4080)/E4080</f>
        <v>2.2988300791359668E-3</v>
      </c>
      <c r="G4079" s="21">
        <v>60672100</v>
      </c>
      <c r="H4079" s="21">
        <f>IF(ISNUMBER(E4079),MAX($E$2:E4079),"")</f>
        <v>542.07000732421875</v>
      </c>
      <c r="I4079" s="21">
        <f>IF(AND(ISNUMBER(E4079),ISNUMBER(H4079)),E4079/H4079-1,"")</f>
        <v>-0.95174055104700617</v>
      </c>
      <c r="L4079"/>
      <c r="M4079"/>
      <c r="N4079" s="2">
        <v>40386</v>
      </c>
      <c r="O4079" s="21">
        <v>112.16999816894533</v>
      </c>
      <c r="P4079" s="21">
        <v>112.29000091552734</v>
      </c>
      <c r="Q4079" s="21">
        <v>111.11000061035156</v>
      </c>
      <c r="R4079" s="21">
        <v>111.5500030517578</v>
      </c>
      <c r="S4079">
        <v>204855600</v>
      </c>
      <c r="T4079" s="16">
        <f>(SP500_Data[[#This Row],[Close]]-R4080)/R4080</f>
        <v>-8.9588625445393959E-5</v>
      </c>
      <c r="U4079" s="21"/>
    </row>
    <row r="4080" spans="1:21" x14ac:dyDescent="0.25">
      <c r="A4080" s="2">
        <v>40385</v>
      </c>
      <c r="B4080" s="21">
        <v>25.860000610351559</v>
      </c>
      <c r="C4080" s="21">
        <v>26.200000762939453</v>
      </c>
      <c r="D4080" s="21">
        <v>25.799999237060547</v>
      </c>
      <c r="E4080" s="21">
        <v>26.100000381469727</v>
      </c>
      <c r="F4080" s="16">
        <f>(StockData[[#This Row],[Close]]-E4081)/E4081</f>
        <v>1.1235990760480829E-2</v>
      </c>
      <c r="G4080" s="21">
        <v>67249900</v>
      </c>
      <c r="H4080" s="21">
        <f>IF(ISNUMBER(E4080),MAX($E$2:E4080),"")</f>
        <v>542.07000732421875</v>
      </c>
      <c r="I4080" s="21">
        <f>IF(AND(ISNUMBER(E4080),ISNUMBER(H4080)),E4080/H4080-1,"")</f>
        <v>-0.95185123687195816</v>
      </c>
      <c r="L4080"/>
      <c r="M4080"/>
      <c r="N4080" s="2">
        <v>40385</v>
      </c>
      <c r="O4080" s="21">
        <v>110.59999847412109</v>
      </c>
      <c r="P4080" s="21">
        <v>111.66999816894533</v>
      </c>
      <c r="Q4080" s="21">
        <v>110.29000091552734</v>
      </c>
      <c r="R4080" s="21">
        <v>111.55999755859376</v>
      </c>
      <c r="S4080">
        <v>184445700</v>
      </c>
      <c r="T4080" s="16">
        <f>(SP500_Data[[#This Row],[Close]]-R4081)/R4081</f>
        <v>1.0415667587547099E-2</v>
      </c>
      <c r="U4080" s="21"/>
    </row>
    <row r="4081" spans="1:21" x14ac:dyDescent="0.25">
      <c r="A4081" s="2">
        <v>40382</v>
      </c>
      <c r="B4081" s="21">
        <v>25.840000152587891</v>
      </c>
      <c r="C4081" s="21">
        <v>26.020000457763672</v>
      </c>
      <c r="D4081" s="21">
        <v>25.25</v>
      </c>
      <c r="E4081" s="21">
        <v>25.809999465942383</v>
      </c>
      <c r="F4081" s="16">
        <f>(StockData[[#This Row],[Close]]-E4082)/E4082</f>
        <v>-1.161017278186944E-3</v>
      </c>
      <c r="G4081" s="21">
        <v>108520100</v>
      </c>
      <c r="H4081" s="21">
        <f>IF(ISNUMBER(E4081),MAX($E$2:E4081),"")</f>
        <v>542.07000732421875</v>
      </c>
      <c r="I4081" s="21">
        <f>IF(AND(ISNUMBER(E4081),ISNUMBER(H4081)),E4081/H4081-1,"")</f>
        <v>-0.95238622481006385</v>
      </c>
      <c r="L4081"/>
      <c r="M4081"/>
      <c r="N4081" s="2">
        <v>40382</v>
      </c>
      <c r="O4081" s="21">
        <v>109.23999786376952</v>
      </c>
      <c r="P4081" s="21">
        <v>110.56999969482422</v>
      </c>
      <c r="Q4081" s="21">
        <v>108.93000030517578</v>
      </c>
      <c r="R4081" s="21">
        <v>110.41000366210938</v>
      </c>
      <c r="S4081">
        <v>222020800</v>
      </c>
      <c r="T4081" s="16">
        <f>(SP500_Data[[#This Row],[Close]]-R4082)/R4082</f>
        <v>8.6790113793403165E-3</v>
      </c>
      <c r="U4081" s="21"/>
    </row>
    <row r="4082" spans="1:21" x14ac:dyDescent="0.25">
      <c r="A4082" s="2">
        <v>40381</v>
      </c>
      <c r="B4082" s="21">
        <v>25.510000228881836</v>
      </c>
      <c r="C4082" s="21">
        <v>25.989999771118164</v>
      </c>
      <c r="D4082" s="21">
        <v>25.469999313354492</v>
      </c>
      <c r="E4082" s="21">
        <v>25.840000152587891</v>
      </c>
      <c r="F4082" s="16">
        <f>(StockData[[#This Row],[Close]]-E4083)/E4083</f>
        <v>2.8662392089970359E-2</v>
      </c>
      <c r="G4082" s="21">
        <v>73016400</v>
      </c>
      <c r="H4082" s="21">
        <f>IF(ISNUMBER(E4082),MAX($E$2:E4082),"")</f>
        <v>542.07000732421875</v>
      </c>
      <c r="I4082" s="21">
        <f>IF(AND(ISNUMBER(E4082),ISNUMBER(H4082)),E4082/H4082-1,"")</f>
        <v>-0.95233088013826839</v>
      </c>
      <c r="L4082"/>
      <c r="M4082"/>
      <c r="N4082" s="2">
        <v>40381</v>
      </c>
      <c r="O4082" s="21">
        <v>108.33999633789063</v>
      </c>
      <c r="P4082" s="21">
        <v>109.94000244140624</v>
      </c>
      <c r="Q4082" s="21">
        <v>108.33000183105467</v>
      </c>
      <c r="R4082" s="21">
        <v>109.45999908447266</v>
      </c>
      <c r="S4082">
        <v>274781300</v>
      </c>
      <c r="T4082" s="16">
        <f>(SP500_Data[[#This Row],[Close]]-R4083)/R4083</f>
        <v>2.2321839884753173E-2</v>
      </c>
      <c r="U4082" s="21"/>
    </row>
    <row r="4083" spans="1:21" x14ac:dyDescent="0.25">
      <c r="A4083" s="2">
        <v>40380</v>
      </c>
      <c r="B4083" s="21">
        <v>25.600000381469727</v>
      </c>
      <c r="C4083" s="21">
        <v>25.649999618530273</v>
      </c>
      <c r="D4083" s="21">
        <v>24.979999542236328</v>
      </c>
      <c r="E4083" s="21">
        <v>25.120000839233398</v>
      </c>
      <c r="F4083" s="16">
        <f>(StockData[[#This Row],[Close]]-E4084)/E4084</f>
        <v>-1.4128677765719196E-2</v>
      </c>
      <c r="G4083" s="21">
        <v>73297300</v>
      </c>
      <c r="H4083" s="21">
        <f>IF(ISNUMBER(E4083),MAX($E$2:E4083),"")</f>
        <v>542.07000732421875</v>
      </c>
      <c r="I4083" s="21">
        <f>IF(AND(ISNUMBER(E4083),ISNUMBER(H4083)),E4083/H4083-1,"")</f>
        <v>-0.95365912059360847</v>
      </c>
      <c r="L4083"/>
      <c r="M4083"/>
      <c r="N4083" s="2">
        <v>40380</v>
      </c>
      <c r="O4083" s="21">
        <v>109.04000091552734</v>
      </c>
      <c r="P4083" s="21">
        <v>109.06999969482422</v>
      </c>
      <c r="Q4083" s="21">
        <v>106.62999725341795</v>
      </c>
      <c r="R4083" s="21">
        <v>107.06999969482422</v>
      </c>
      <c r="S4083">
        <v>264527000</v>
      </c>
      <c r="T4083" s="16">
        <f>(SP500_Data[[#This Row],[Close]]-R4084)/R4084</f>
        <v>-1.2997820966782385E-2</v>
      </c>
      <c r="U4083" s="21"/>
    </row>
    <row r="4084" spans="1:21" x14ac:dyDescent="0.25">
      <c r="A4084" s="2">
        <v>40379</v>
      </c>
      <c r="B4084" s="21">
        <v>24.860000610351559</v>
      </c>
      <c r="C4084" s="21">
        <v>25.479999542236328</v>
      </c>
      <c r="D4084" s="21">
        <v>24.700000762939453</v>
      </c>
      <c r="E4084" s="21">
        <v>25.479999542236328</v>
      </c>
      <c r="F4084" s="16">
        <f>(StockData[[#This Row],[Close]]-E4085)/E4085</f>
        <v>9.9088388638884847E-3</v>
      </c>
      <c r="G4084" s="21">
        <v>45530700</v>
      </c>
      <c r="H4084" s="21">
        <f>IF(ISNUMBER(E4084),MAX($E$2:E4084),"")</f>
        <v>542.07000732421875</v>
      </c>
      <c r="I4084" s="21">
        <f>IF(AND(ISNUMBER(E4084),ISNUMBER(H4084)),E4084/H4084-1,"")</f>
        <v>-0.9529950021252579</v>
      </c>
      <c r="L4084"/>
      <c r="M4084"/>
      <c r="N4084" s="2">
        <v>40379</v>
      </c>
      <c r="O4084" s="21">
        <v>105.87000274658205</v>
      </c>
      <c r="P4084" s="21">
        <v>108.55999755859376</v>
      </c>
      <c r="Q4084" s="21">
        <v>105.81999969482422</v>
      </c>
      <c r="R4084" s="21">
        <v>108.48000335693359</v>
      </c>
      <c r="S4084">
        <v>258162400</v>
      </c>
      <c r="T4084" s="16">
        <f>(SP500_Data[[#This Row],[Close]]-R4085)/R4085</f>
        <v>1.1091457090611592E-2</v>
      </c>
      <c r="U4084" s="21"/>
    </row>
    <row r="4085" spans="1:21" x14ac:dyDescent="0.25">
      <c r="A4085" s="2">
        <v>40378</v>
      </c>
      <c r="B4085" s="21">
        <v>24.959999084472656</v>
      </c>
      <c r="C4085" s="21">
        <v>25.299999237060547</v>
      </c>
      <c r="D4085" s="21">
        <v>24.909999847412109</v>
      </c>
      <c r="E4085" s="21">
        <v>25.229999542236328</v>
      </c>
      <c r="F4085" s="16">
        <f>(StockData[[#This Row],[Close]]-E4086)/E4086</f>
        <v>1.3660110925084656E-2</v>
      </c>
      <c r="G4085" s="21">
        <v>38181800</v>
      </c>
      <c r="H4085" s="21">
        <f>IF(ISNUMBER(E4085),MAX($E$2:E4085),"")</f>
        <v>542.07000732421875</v>
      </c>
      <c r="I4085" s="21">
        <f>IF(AND(ISNUMBER(E4085),ISNUMBER(H4085)),E4085/H4085-1,"")</f>
        <v>-0.95345619716763641</v>
      </c>
      <c r="L4085"/>
      <c r="M4085"/>
      <c r="N4085" s="2">
        <v>40378</v>
      </c>
      <c r="O4085" s="21">
        <v>107.0500030517578</v>
      </c>
      <c r="P4085" s="21">
        <v>107.62999725341795</v>
      </c>
      <c r="Q4085" s="21">
        <v>106.22000122070313</v>
      </c>
      <c r="R4085" s="21">
        <v>107.29000091552734</v>
      </c>
      <c r="S4085">
        <v>186709000</v>
      </c>
      <c r="T4085" s="16">
        <f>(SP500_Data[[#This Row],[Close]]-R4086)/R4086</f>
        <v>5.9065932100823022E-3</v>
      </c>
      <c r="U4085" s="21"/>
    </row>
    <row r="4086" spans="1:21" x14ac:dyDescent="0.25">
      <c r="A4086" s="2">
        <v>40375</v>
      </c>
      <c r="B4086" s="21">
        <v>25.510000228881836</v>
      </c>
      <c r="C4086" s="21">
        <v>25.639999389648441</v>
      </c>
      <c r="D4086" s="21">
        <v>24.879999160766602</v>
      </c>
      <c r="E4086" s="21">
        <v>24.889999389648441</v>
      </c>
      <c r="F4086" s="16">
        <f>(StockData[[#This Row],[Close]]-E4087)/E4087</f>
        <v>-2.430422711370438E-2</v>
      </c>
      <c r="G4086" s="21">
        <v>65064800</v>
      </c>
      <c r="H4086" s="21">
        <f>IF(ISNUMBER(E4086),MAX($E$2:E4086),"")</f>
        <v>542.07000732421875</v>
      </c>
      <c r="I4086" s="21">
        <f>IF(AND(ISNUMBER(E4086),ISNUMBER(H4086)),E4086/H4086-1,"")</f>
        <v>-0.95408342270676227</v>
      </c>
      <c r="L4086"/>
      <c r="M4086"/>
      <c r="N4086" s="2">
        <v>40375</v>
      </c>
      <c r="O4086" s="21">
        <v>109.08999633789063</v>
      </c>
      <c r="P4086" s="21">
        <v>109.20999908447266</v>
      </c>
      <c r="Q4086" s="21">
        <v>106.4499969482422</v>
      </c>
      <c r="R4086" s="21">
        <v>106.66000366210938</v>
      </c>
      <c r="S4086">
        <v>282693400</v>
      </c>
      <c r="T4086" s="16">
        <f>(SP500_Data[[#This Row],[Close]]-R4087)/R4087</f>
        <v>-2.7534615560389393E-2</v>
      </c>
      <c r="U4086" s="21"/>
    </row>
    <row r="4087" spans="1:21" x14ac:dyDescent="0.25">
      <c r="A4087" s="2">
        <v>40374</v>
      </c>
      <c r="B4087" s="21">
        <v>25.5</v>
      </c>
      <c r="C4087" s="21">
        <v>25.590000152587891</v>
      </c>
      <c r="D4087" s="21">
        <v>24.979999542236328</v>
      </c>
      <c r="E4087" s="21">
        <v>25.510000228881836</v>
      </c>
      <c r="F4087" s="16">
        <f>(StockData[[#This Row],[Close]]-E4088)/E4088</f>
        <v>2.7515602733776349E-3</v>
      </c>
      <c r="G4087" s="21">
        <v>56934700</v>
      </c>
      <c r="H4087" s="21">
        <f>IF(ISNUMBER(E4087),MAX($E$2:E4087),"")</f>
        <v>542.07000732421875</v>
      </c>
      <c r="I4087" s="21">
        <f>IF(AND(ISNUMBER(E4087),ISNUMBER(H4087)),E4087/H4087-1,"")</f>
        <v>-0.95293965745346243</v>
      </c>
      <c r="L4087"/>
      <c r="M4087"/>
      <c r="N4087" s="2">
        <v>40374</v>
      </c>
      <c r="O4087" s="21">
        <v>109.61000061035156</v>
      </c>
      <c r="P4087" s="21">
        <v>110.05999755859376</v>
      </c>
      <c r="Q4087" s="21">
        <v>108.16999816894533</v>
      </c>
      <c r="R4087" s="21">
        <v>109.68000030517578</v>
      </c>
      <c r="S4087">
        <v>232337900</v>
      </c>
      <c r="T4087" s="16">
        <f>(SP500_Data[[#This Row],[Close]]-R4088)/R4088</f>
        <v>2.7358667468686609E-4</v>
      </c>
      <c r="U4087" s="21"/>
    </row>
    <row r="4088" spans="1:21" x14ac:dyDescent="0.25">
      <c r="A4088" s="2">
        <v>40373</v>
      </c>
      <c r="B4088" s="21">
        <v>25.5</v>
      </c>
      <c r="C4088" s="21">
        <v>25.610000610351559</v>
      </c>
      <c r="D4088" s="21">
        <v>25.120000839233398</v>
      </c>
      <c r="E4088" s="21">
        <v>25.440000534057617</v>
      </c>
      <c r="F4088" s="16">
        <f>(StockData[[#This Row],[Close]]-E4089)/E4089</f>
        <v>1.2335908620920101E-2</v>
      </c>
      <c r="G4088" s="21">
        <v>72808100</v>
      </c>
      <c r="H4088" s="21">
        <f>IF(ISNUMBER(E4088),MAX($E$2:E4088),"")</f>
        <v>542.07000732421875</v>
      </c>
      <c r="I4088" s="21">
        <f>IF(AND(ISNUMBER(E4088),ISNUMBER(H4088)),E4088/H4088-1,"")</f>
        <v>-0.95306879150234625</v>
      </c>
      <c r="L4088"/>
      <c r="M4088"/>
      <c r="N4088" s="2">
        <v>40373</v>
      </c>
      <c r="O4088" s="21">
        <v>109.30999755859376</v>
      </c>
      <c r="P4088" s="21">
        <v>110.08000183105467</v>
      </c>
      <c r="Q4088" s="21">
        <v>108.86000061035156</v>
      </c>
      <c r="R4088" s="21">
        <v>109.65000152587891</v>
      </c>
      <c r="S4088">
        <v>184426800</v>
      </c>
      <c r="T4088" s="16">
        <f>(SP500_Data[[#This Row],[Close]]-R4089)/R4089</f>
        <v>-9.1210431300804074E-5</v>
      </c>
      <c r="U4088" s="21"/>
    </row>
    <row r="4089" spans="1:21" x14ac:dyDescent="0.25">
      <c r="A4089" s="2">
        <v>40372</v>
      </c>
      <c r="B4089" s="21">
        <v>25.139999389648441</v>
      </c>
      <c r="C4089" s="21">
        <v>25.299999237060547</v>
      </c>
      <c r="D4089" s="21">
        <v>24.899999618530273</v>
      </c>
      <c r="E4089" s="21">
        <v>25.129999160766602</v>
      </c>
      <c r="F4089" s="16">
        <f>(StockData[[#This Row],[Close]]-E4090)/E4090</f>
        <v>1.208212798962304E-2</v>
      </c>
      <c r="G4089" s="21">
        <v>61928700</v>
      </c>
      <c r="H4089" s="21">
        <f>IF(ISNUMBER(E4089),MAX($E$2:E4089),"")</f>
        <v>542.07000732421875</v>
      </c>
      <c r="I4089" s="21">
        <f>IF(AND(ISNUMBER(E4089),ISNUMBER(H4089)),E4089/H4089-1,"")</f>
        <v>-0.95364067588831558</v>
      </c>
      <c r="L4089"/>
      <c r="M4089"/>
      <c r="N4089" s="2">
        <v>40372</v>
      </c>
      <c r="O4089" s="21">
        <v>109.15000152587891</v>
      </c>
      <c r="P4089" s="21">
        <v>110.08999633789063</v>
      </c>
      <c r="Q4089" s="21">
        <v>108.93000030517578</v>
      </c>
      <c r="R4089" s="21">
        <v>109.66000366210938</v>
      </c>
      <c r="S4089">
        <v>213025900</v>
      </c>
      <c r="T4089" s="16">
        <f>(SP500_Data[[#This Row],[Close]]-R4090)/R4090</f>
        <v>1.5088446739155921E-2</v>
      </c>
      <c r="U4089" s="21"/>
    </row>
    <row r="4090" spans="1:21" x14ac:dyDescent="0.25">
      <c r="A4090" s="2">
        <v>40371</v>
      </c>
      <c r="B4090" s="21">
        <v>24.430000305175781</v>
      </c>
      <c r="C4090" s="21">
        <v>24.889999389648441</v>
      </c>
      <c r="D4090" s="21">
        <v>24.420000076293945</v>
      </c>
      <c r="E4090" s="21">
        <v>24.829999923706055</v>
      </c>
      <c r="F4090" s="16">
        <f>(StockData[[#This Row],[Close]]-E4091)/E4091</f>
        <v>2.3073731165227315E-2</v>
      </c>
      <c r="G4090" s="21">
        <v>49854200</v>
      </c>
      <c r="H4090" s="21">
        <f>IF(ISNUMBER(E4090),MAX($E$2:E4090),"")</f>
        <v>542.07000732421875</v>
      </c>
      <c r="I4090" s="21">
        <f>IF(AND(ISNUMBER(E4090),ISNUMBER(H4090)),E4090/H4090-1,"")</f>
        <v>-0.95419410853171416</v>
      </c>
      <c r="L4090"/>
      <c r="M4090"/>
      <c r="N4090" s="2">
        <v>40371</v>
      </c>
      <c r="O4090" s="21">
        <v>107.59999847412109</v>
      </c>
      <c r="P4090" s="21">
        <v>108.23999786376952</v>
      </c>
      <c r="Q4090" s="21">
        <v>107.15000152587891</v>
      </c>
      <c r="R4090" s="21">
        <v>108.02999877929688</v>
      </c>
      <c r="S4090">
        <v>131283600</v>
      </c>
      <c r="T4090" s="16">
        <f>(SP500_Data[[#This Row],[Close]]-R4091)/R4091</f>
        <v>6.4838547070983116E-4</v>
      </c>
      <c r="U4090" s="21"/>
    </row>
    <row r="4091" spans="1:21" x14ac:dyDescent="0.25">
      <c r="A4091" s="2">
        <v>40368</v>
      </c>
      <c r="B4091" s="21">
        <v>24.329999923706055</v>
      </c>
      <c r="C4091" s="21">
        <v>24.409999847412109</v>
      </c>
      <c r="D4091" s="21">
        <v>24.149999618530273</v>
      </c>
      <c r="E4091" s="21">
        <v>24.270000457763672</v>
      </c>
      <c r="F4091" s="16">
        <f>(StockData[[#This Row],[Close]]-E4092)/E4092</f>
        <v>-5.7353293946570795E-3</v>
      </c>
      <c r="G4091" s="21">
        <v>53806100</v>
      </c>
      <c r="H4091" s="21">
        <f>IF(ISNUMBER(E4091),MAX($E$2:E4091),"")</f>
        <v>542.07000732421875</v>
      </c>
      <c r="I4091" s="21">
        <f>IF(AND(ISNUMBER(E4091),ISNUMBER(H4091)),E4091/H4091-1,"")</f>
        <v>-0.95522718444142307</v>
      </c>
      <c r="L4091"/>
      <c r="M4091"/>
      <c r="N4091" s="2">
        <v>40368</v>
      </c>
      <c r="O4091" s="21">
        <v>107.12999725341795</v>
      </c>
      <c r="P4091" s="21">
        <v>107.97000122070313</v>
      </c>
      <c r="Q4091" s="21">
        <v>106.93000030517578</v>
      </c>
      <c r="R4091" s="21">
        <v>107.95999908447266</v>
      </c>
      <c r="S4091">
        <v>144999900</v>
      </c>
      <c r="T4091" s="16">
        <f>(SP500_Data[[#This Row],[Close]]-R4092)/R4092</f>
        <v>7.4654292182163391E-3</v>
      </c>
      <c r="U4091" s="21"/>
    </row>
    <row r="4092" spans="1:21" x14ac:dyDescent="0.25">
      <c r="A4092" s="2">
        <v>40367</v>
      </c>
      <c r="B4092" s="21">
        <v>24.600000381469727</v>
      </c>
      <c r="C4092" s="21">
        <v>24.620000839233398</v>
      </c>
      <c r="D4092" s="21">
        <v>23.969999313354492</v>
      </c>
      <c r="E4092" s="21">
        <v>24.409999847412109</v>
      </c>
      <c r="F4092" s="16">
        <f>(StockData[[#This Row],[Close]]-E4093)/E4093</f>
        <v>4.5267742306673723E-3</v>
      </c>
      <c r="G4092" s="21">
        <v>50758100</v>
      </c>
      <c r="H4092" s="21">
        <f>IF(ISNUMBER(E4092),MAX($E$2:E4092),"")</f>
        <v>542.07000732421875</v>
      </c>
      <c r="I4092" s="21">
        <f>IF(AND(ISNUMBER(E4092),ISNUMBER(H4092)),E4092/H4092-1,"")</f>
        <v>-0.95496891634365566</v>
      </c>
      <c r="L4092"/>
      <c r="M4092"/>
      <c r="N4092" s="2">
        <v>40367</v>
      </c>
      <c r="O4092" s="21">
        <v>107</v>
      </c>
      <c r="P4092" s="21">
        <v>107.27999877929688</v>
      </c>
      <c r="Q4092" s="21">
        <v>105.91000366210938</v>
      </c>
      <c r="R4092" s="21">
        <v>107.16000366210938</v>
      </c>
      <c r="S4092">
        <v>210842100</v>
      </c>
      <c r="T4092" s="16">
        <f>(SP500_Data[[#This Row],[Close]]-R4093)/R4093</f>
        <v>9.8954202781842172E-3</v>
      </c>
      <c r="U4092" s="21"/>
    </row>
    <row r="4093" spans="1:21" x14ac:dyDescent="0.25">
      <c r="A4093" s="2">
        <v>40366</v>
      </c>
      <c r="B4093" s="21">
        <v>23.819999694824219</v>
      </c>
      <c r="C4093" s="21">
        <v>24.319999694824219</v>
      </c>
      <c r="D4093" s="21">
        <v>23.610000610351559</v>
      </c>
      <c r="E4093" s="21">
        <v>24.299999237060547</v>
      </c>
      <c r="F4093" s="16">
        <f>(StockData[[#This Row],[Close]]-E4094)/E4094</f>
        <v>2.0151114541811933E-2</v>
      </c>
      <c r="G4093" s="21">
        <v>79965300</v>
      </c>
      <c r="H4093" s="21">
        <f>IF(ISNUMBER(E4093),MAX($E$2:E4093),"")</f>
        <v>542.07000732421875</v>
      </c>
      <c r="I4093" s="21">
        <f>IF(AND(ISNUMBER(E4093),ISNUMBER(H4093)),E4093/H4093-1,"")</f>
        <v>-0.95517184328826665</v>
      </c>
      <c r="L4093"/>
      <c r="M4093"/>
      <c r="N4093" s="2">
        <v>40366</v>
      </c>
      <c r="O4093" s="21">
        <v>103.12999725341795</v>
      </c>
      <c r="P4093" s="21">
        <v>106.23999786376952</v>
      </c>
      <c r="Q4093" s="21">
        <v>103.01999664306641</v>
      </c>
      <c r="R4093" s="21">
        <v>106.11000061035156</v>
      </c>
      <c r="S4093">
        <v>253769400</v>
      </c>
      <c r="T4093" s="16">
        <f>(SP500_Data[[#This Row],[Close]]-R4094)/R4094</f>
        <v>3.149604138488437E-2</v>
      </c>
      <c r="U4093" s="21"/>
    </row>
    <row r="4094" spans="1:21" x14ac:dyDescent="0.25">
      <c r="A4094" s="2">
        <v>40365</v>
      </c>
      <c r="B4094" s="21">
        <v>23.700000762939453</v>
      </c>
      <c r="C4094" s="21">
        <v>24.090000152587891</v>
      </c>
      <c r="D4094" s="21">
        <v>23.579999923706055</v>
      </c>
      <c r="E4094" s="21">
        <v>23.819999694824219</v>
      </c>
      <c r="F4094" s="16">
        <f>(StockData[[#This Row],[Close]]-E4095)/E4095</f>
        <v>2.3635549043448695E-2</v>
      </c>
      <c r="G4094" s="21">
        <v>73592000</v>
      </c>
      <c r="H4094" s="21">
        <f>IF(ISNUMBER(E4094),MAX($E$2:E4094),"")</f>
        <v>542.07000732421875</v>
      </c>
      <c r="I4094" s="21">
        <f>IF(AND(ISNUMBER(E4094),ISNUMBER(H4094)),E4094/H4094-1,"")</f>
        <v>-0.95605733692515993</v>
      </c>
      <c r="L4094"/>
      <c r="M4094"/>
      <c r="N4094" s="2">
        <v>40365</v>
      </c>
      <c r="O4094" s="21">
        <v>103.63999938964844</v>
      </c>
      <c r="P4094" s="21">
        <v>104.37000274658205</v>
      </c>
      <c r="Q4094" s="21">
        <v>101.87999725341795</v>
      </c>
      <c r="R4094" s="21">
        <v>102.87000274658205</v>
      </c>
      <c r="S4094">
        <v>256935300</v>
      </c>
      <c r="T4094" s="16">
        <f>(SP500_Data[[#This Row],[Close]]-R4095)/R4095</f>
        <v>6.5558299251139811E-3</v>
      </c>
      <c r="U4094" s="21"/>
    </row>
    <row r="4095" spans="1:21" x14ac:dyDescent="0.25">
      <c r="A4095" s="2">
        <v>40361</v>
      </c>
      <c r="B4095" s="21">
        <v>23.360000610351559</v>
      </c>
      <c r="C4095" s="21">
        <v>23.479999542236328</v>
      </c>
      <c r="D4095" s="21">
        <v>23.049999237060547</v>
      </c>
      <c r="E4095" s="21">
        <v>23.270000457763672</v>
      </c>
      <c r="F4095" s="16">
        <f>(StockData[[#This Row],[Close]]-E4096)/E4096</f>
        <v>4.7495946060575611E-3</v>
      </c>
      <c r="G4095" s="21">
        <v>62485100</v>
      </c>
      <c r="H4095" s="21">
        <f>IF(ISNUMBER(E4095),MAX($E$2:E4095),"")</f>
        <v>542.07000732421875</v>
      </c>
      <c r="I4095" s="21">
        <f>IF(AND(ISNUMBER(E4095),ISNUMBER(H4095)),E4095/H4095-1,"")</f>
        <v>-0.95707196461093702</v>
      </c>
      <c r="L4095"/>
      <c r="M4095"/>
      <c r="N4095" s="2">
        <v>40361</v>
      </c>
      <c r="O4095" s="21">
        <v>103.11000061035156</v>
      </c>
      <c r="P4095" s="21">
        <v>103.41999816894533</v>
      </c>
      <c r="Q4095" s="21">
        <v>101.62000274658205</v>
      </c>
      <c r="R4095" s="21">
        <v>102.1999969482422</v>
      </c>
      <c r="S4095">
        <v>233385200</v>
      </c>
      <c r="T4095" s="16">
        <f>(SP500_Data[[#This Row],[Close]]-R4096)/R4096</f>
        <v>-5.4496416538204612E-3</v>
      </c>
      <c r="U4095" s="21"/>
    </row>
    <row r="4096" spans="1:21" x14ac:dyDescent="0.25">
      <c r="A4096" s="2">
        <v>40360</v>
      </c>
      <c r="B4096" s="21">
        <v>23.090000152587891</v>
      </c>
      <c r="C4096" s="21">
        <v>23.319999694824219</v>
      </c>
      <c r="D4096" s="21">
        <v>22.729999542236328</v>
      </c>
      <c r="E4096" s="21">
        <v>23.159999847412109</v>
      </c>
      <c r="F4096" s="16">
        <f>(StockData[[#This Row],[Close]]-E4097)/E4097</f>
        <v>6.5188881807135305E-3</v>
      </c>
      <c r="G4096" s="21">
        <v>92239400</v>
      </c>
      <c r="H4096" s="21">
        <f>IF(ISNUMBER(E4096),MAX($E$2:E4096),"")</f>
        <v>542.07000732421875</v>
      </c>
      <c r="I4096" s="21">
        <f>IF(AND(ISNUMBER(E4096),ISNUMBER(H4096)),E4096/H4096-1,"")</f>
        <v>-0.95727489155554801</v>
      </c>
      <c r="L4096"/>
      <c r="M4096"/>
      <c r="N4096" s="2">
        <v>40360</v>
      </c>
      <c r="O4096" s="21">
        <v>103.15000152587891</v>
      </c>
      <c r="P4096" s="21">
        <v>103.48999786376952</v>
      </c>
      <c r="Q4096" s="21">
        <v>101.12999725341795</v>
      </c>
      <c r="R4096" s="21">
        <v>102.76000213623048</v>
      </c>
      <c r="S4096">
        <v>382924800</v>
      </c>
      <c r="T4096" s="16">
        <f>(SP500_Data[[#This Row],[Close]]-R4097)/R4097</f>
        <v>-4.4564917557894657E-3</v>
      </c>
      <c r="U4096" s="21"/>
    </row>
    <row r="4097" spans="1:21" x14ac:dyDescent="0.25">
      <c r="A4097" s="2">
        <v>40359</v>
      </c>
      <c r="B4097" s="21">
        <v>23.299999237060547</v>
      </c>
      <c r="C4097" s="21">
        <v>23.680000305175781</v>
      </c>
      <c r="D4097" s="21">
        <v>22.950000762939453</v>
      </c>
      <c r="E4097" s="21">
        <v>23.010000228881836</v>
      </c>
      <c r="F4097" s="16">
        <f>(StockData[[#This Row],[Close]]-E4098)/E4098</f>
        <v>-1.2869980434742941E-2</v>
      </c>
      <c r="G4097" s="21">
        <v>81050500</v>
      </c>
      <c r="H4097" s="21">
        <f>IF(ISNUMBER(E4097),MAX($E$2:E4097),"")</f>
        <v>542.07000732421875</v>
      </c>
      <c r="I4097" s="21">
        <f>IF(AND(ISNUMBER(E4097),ISNUMBER(H4097)),E4097/H4097-1,"")</f>
        <v>-0.95755160787724736</v>
      </c>
      <c r="L4097"/>
      <c r="M4097"/>
      <c r="N4097" s="2">
        <v>40359</v>
      </c>
      <c r="O4097" s="21">
        <v>103.91999816894533</v>
      </c>
      <c r="P4097" s="21">
        <v>104.87999725341795</v>
      </c>
      <c r="Q4097" s="21">
        <v>102.87999725341795</v>
      </c>
      <c r="R4097" s="21">
        <v>103.22000122070313</v>
      </c>
      <c r="S4097">
        <v>284101700</v>
      </c>
      <c r="T4097" s="16">
        <f>(SP500_Data[[#This Row],[Close]]-R4098)/R4098</f>
        <v>-9.5000275642171221E-3</v>
      </c>
      <c r="U4097" s="21"/>
    </row>
    <row r="4098" spans="1:21" x14ac:dyDescent="0.25">
      <c r="A4098" s="2">
        <v>40358</v>
      </c>
      <c r="B4098" s="21">
        <v>24.129999160766602</v>
      </c>
      <c r="C4098" s="21">
        <v>24.200000762939453</v>
      </c>
      <c r="D4098" s="21">
        <v>23.110000610351559</v>
      </c>
      <c r="E4098" s="21">
        <v>23.309999465942383</v>
      </c>
      <c r="F4098" s="16">
        <f>(StockData[[#This Row],[Close]]-E4099)/E4099</f>
        <v>-4.1135336156669665E-2</v>
      </c>
      <c r="G4098" s="21">
        <v>119882100</v>
      </c>
      <c r="H4098" s="21">
        <f>IF(ISNUMBER(E4098),MAX($E$2:E4098),"")</f>
        <v>542.07000732421875</v>
      </c>
      <c r="I4098" s="21">
        <f>IF(AND(ISNUMBER(E4098),ISNUMBER(H4098)),E4098/H4098-1,"")</f>
        <v>-0.95699817523384878</v>
      </c>
      <c r="L4098"/>
      <c r="M4098"/>
      <c r="N4098" s="2">
        <v>40358</v>
      </c>
      <c r="O4098" s="21">
        <v>106.01999664306641</v>
      </c>
      <c r="P4098" s="21">
        <v>107.51000213623048</v>
      </c>
      <c r="Q4098" s="21">
        <v>103.5500030517578</v>
      </c>
      <c r="R4098" s="21">
        <v>104.20999908447266</v>
      </c>
      <c r="S4098">
        <v>373649500</v>
      </c>
      <c r="T4098" s="16">
        <f>(SP500_Data[[#This Row],[Close]]-R4099)/R4099</f>
        <v>-3.0875102134414141E-2</v>
      </c>
      <c r="U4098" s="21"/>
    </row>
    <row r="4099" spans="1:21" x14ac:dyDescent="0.25">
      <c r="A4099" s="2">
        <v>40357</v>
      </c>
      <c r="B4099" s="21">
        <v>24.510000228881836</v>
      </c>
      <c r="C4099" s="21">
        <v>24.610000610351559</v>
      </c>
      <c r="D4099" s="21">
        <v>24.120000839233398</v>
      </c>
      <c r="E4099" s="21">
        <v>24.309999465942383</v>
      </c>
      <c r="F4099" s="16">
        <f>(StockData[[#This Row],[Close]]-E4100)/E4100</f>
        <v>-8.9686593781017256E-3</v>
      </c>
      <c r="G4099" s="21">
        <v>73784800</v>
      </c>
      <c r="H4099" s="21">
        <f>IF(ISNUMBER(E4099),MAX($E$2:E4099),"")</f>
        <v>542.07000732421875</v>
      </c>
      <c r="I4099" s="21">
        <f>IF(AND(ISNUMBER(E4099),ISNUMBER(H4099)),E4099/H4099-1,"")</f>
        <v>-0.95515339506433483</v>
      </c>
      <c r="L4099"/>
      <c r="M4099"/>
      <c r="N4099" s="2">
        <v>40357</v>
      </c>
      <c r="O4099" s="21">
        <v>108.02999877929688</v>
      </c>
      <c r="P4099" s="21">
        <v>108.31999969482422</v>
      </c>
      <c r="Q4099" s="21">
        <v>107.13999938964844</v>
      </c>
      <c r="R4099" s="21">
        <v>107.52999877929688</v>
      </c>
      <c r="S4099">
        <v>169218600</v>
      </c>
      <c r="T4099" s="16">
        <f>(SP500_Data[[#This Row],[Close]]-R4100)/R4100</f>
        <v>-3.1519788507277458E-3</v>
      </c>
      <c r="U4099" s="21"/>
    </row>
    <row r="4100" spans="1:21" x14ac:dyDescent="0.25">
      <c r="A4100" s="2">
        <v>40354</v>
      </c>
      <c r="B4100" s="21">
        <v>25.049999237060547</v>
      </c>
      <c r="C4100" s="21">
        <v>25.110000610351559</v>
      </c>
      <c r="D4100" s="21">
        <v>24.309999465942383</v>
      </c>
      <c r="E4100" s="21">
        <v>24.530000686645508</v>
      </c>
      <c r="F4100" s="16">
        <f>(StockData[[#This Row],[Close]]-E4101)/E4101</f>
        <v>-1.8799972534179688E-2</v>
      </c>
      <c r="G4100" s="21">
        <v>156256700</v>
      </c>
      <c r="H4100" s="21">
        <f>IF(ISNUMBER(E4100),MAX($E$2:E4100),"")</f>
        <v>542.07000732421875</v>
      </c>
      <c r="I4100" s="21">
        <f>IF(AND(ISNUMBER(E4100),ISNUMBER(H4100)),E4100/H4100-1,"")</f>
        <v>-0.95474754117511285</v>
      </c>
      <c r="L4100"/>
      <c r="M4100"/>
      <c r="N4100" s="2">
        <v>40354</v>
      </c>
      <c r="O4100" s="21">
        <v>107.73999786376952</v>
      </c>
      <c r="P4100" s="21">
        <v>108.41999816894533</v>
      </c>
      <c r="Q4100" s="21">
        <v>106.76999664306641</v>
      </c>
      <c r="R4100" s="21">
        <v>107.87000274658205</v>
      </c>
      <c r="S4100">
        <v>238726500</v>
      </c>
      <c r="T4100" s="16">
        <f>(SP500_Data[[#This Row],[Close]]-R4101)/R4101</f>
        <v>4.1892067148332273E-3</v>
      </c>
      <c r="U4100" s="21"/>
    </row>
    <row r="4101" spans="1:21" x14ac:dyDescent="0.25">
      <c r="A4101" s="2">
        <v>40353</v>
      </c>
      <c r="B4101" s="21">
        <v>25.459999084472656</v>
      </c>
      <c r="C4101" s="21">
        <v>25.719999313354492</v>
      </c>
      <c r="D4101" s="21">
        <v>24.930000305175781</v>
      </c>
      <c r="E4101" s="21">
        <v>25</v>
      </c>
      <c r="F4101" s="16">
        <f>(StockData[[#This Row],[Close]]-E4102)/E4102</f>
        <v>-1.2248102429220671E-2</v>
      </c>
      <c r="G4101" s="21">
        <v>85243400</v>
      </c>
      <c r="H4101" s="21">
        <f>IF(ISNUMBER(E4101),MAX($E$2:E4101),"")</f>
        <v>542.07000732421875</v>
      </c>
      <c r="I4101" s="21">
        <f>IF(AND(ISNUMBER(E4101),ISNUMBER(H4101)),E4101/H4101-1,"")</f>
        <v>-0.95388049576215128</v>
      </c>
      <c r="L4101"/>
      <c r="M4101"/>
      <c r="N4101" s="2">
        <v>40353</v>
      </c>
      <c r="O4101" s="21">
        <v>108.69000244140624</v>
      </c>
      <c r="P4101" s="21">
        <v>108.83000183105467</v>
      </c>
      <c r="Q4101" s="21">
        <v>107.13999938964844</v>
      </c>
      <c r="R4101" s="21">
        <v>107.41999816894533</v>
      </c>
      <c r="S4101">
        <v>268523600</v>
      </c>
      <c r="T4101" s="16">
        <f>(SP500_Data[[#This Row],[Close]]-R4102)/R4102</f>
        <v>-1.657058621589224E-2</v>
      </c>
      <c r="U4101" s="21"/>
    </row>
    <row r="4102" spans="1:21" x14ac:dyDescent="0.25">
      <c r="A4102" s="2">
        <v>40352</v>
      </c>
      <c r="B4102" s="21">
        <v>25.780000686645508</v>
      </c>
      <c r="C4102" s="21">
        <v>25.780000686645508</v>
      </c>
      <c r="D4102" s="21">
        <v>25.219999313354492</v>
      </c>
      <c r="E4102" s="21">
        <v>25.309999465942383</v>
      </c>
      <c r="F4102" s="16">
        <f>(StockData[[#This Row],[Close]]-E4103)/E4103</f>
        <v>-1.785025159682159E-2</v>
      </c>
      <c r="G4102" s="21">
        <v>61466200</v>
      </c>
      <c r="H4102" s="21">
        <f>IF(ISNUMBER(E4102),MAX($E$2:E4102),"")</f>
        <v>542.07000732421875</v>
      </c>
      <c r="I4102" s="21">
        <f>IF(AND(ISNUMBER(E4102),ISNUMBER(H4102)),E4102/H4102-1,"")</f>
        <v>-0.95330861489482088</v>
      </c>
      <c r="L4102"/>
      <c r="M4102"/>
      <c r="N4102" s="2">
        <v>40352</v>
      </c>
      <c r="O4102" s="21">
        <v>109.63999938964844</v>
      </c>
      <c r="P4102" s="21">
        <v>110.02999877929688</v>
      </c>
      <c r="Q4102" s="21">
        <v>108.48000335693359</v>
      </c>
      <c r="R4102" s="21">
        <v>109.23000335693359</v>
      </c>
      <c r="S4102">
        <v>254639900</v>
      </c>
      <c r="T4102" s="16">
        <f>(SP500_Data[[#This Row],[Close]]-R4103)/R4103</f>
        <v>-3.1030057391401586E-3</v>
      </c>
      <c r="U4102" s="21"/>
    </row>
    <row r="4103" spans="1:21" x14ac:dyDescent="0.25">
      <c r="A4103" s="2">
        <v>40351</v>
      </c>
      <c r="B4103" s="21">
        <v>26.159999847412109</v>
      </c>
      <c r="C4103" s="21">
        <v>26.450000762939453</v>
      </c>
      <c r="D4103" s="21">
        <v>25.760000228881836</v>
      </c>
      <c r="E4103" s="21">
        <v>25.770000457763672</v>
      </c>
      <c r="F4103" s="16">
        <f>(StockData[[#This Row],[Close]]-E4104)/E4104</f>
        <v>-6.9364277411833085E-3</v>
      </c>
      <c r="G4103" s="21">
        <v>55985400</v>
      </c>
      <c r="H4103" s="21">
        <f>IF(ISNUMBER(E4103),MAX($E$2:E4103),"")</f>
        <v>542.07000732421875</v>
      </c>
      <c r="I4103" s="21">
        <f>IF(AND(ISNUMBER(E4103),ISNUMBER(H4103)),E4103/H4103-1,"")</f>
        <v>-0.9524600141871522</v>
      </c>
      <c r="L4103"/>
      <c r="M4103"/>
      <c r="N4103" s="2">
        <v>40351</v>
      </c>
      <c r="O4103" s="21">
        <v>111.41000366210938</v>
      </c>
      <c r="P4103" s="21">
        <v>111.90000152587891</v>
      </c>
      <c r="Q4103" s="21">
        <v>109.41000366210938</v>
      </c>
      <c r="R4103" s="21">
        <v>109.56999969482422</v>
      </c>
      <c r="S4103">
        <v>239355400</v>
      </c>
      <c r="T4103" s="16">
        <f>(SP500_Data[[#This Row],[Close]]-R4104)/R4104</f>
        <v>-1.6515608175237347E-2</v>
      </c>
      <c r="U4103" s="21"/>
    </row>
    <row r="4104" spans="1:21" x14ac:dyDescent="0.25">
      <c r="A4104" s="2">
        <v>40350</v>
      </c>
      <c r="B4104" s="21">
        <v>26.780000686645508</v>
      </c>
      <c r="C4104" s="21">
        <v>26.889999389648441</v>
      </c>
      <c r="D4104" s="21">
        <v>25.889999389648441</v>
      </c>
      <c r="E4104" s="21">
        <v>25.950000762939453</v>
      </c>
      <c r="F4104" s="16">
        <f>(StockData[[#This Row],[Close]]-E4105)/E4105</f>
        <v>-1.8532517444051891E-2</v>
      </c>
      <c r="G4104" s="21">
        <v>54625300</v>
      </c>
      <c r="H4104" s="21">
        <f>IF(ISNUMBER(E4104),MAX($E$2:E4104),"")</f>
        <v>542.07000732421875</v>
      </c>
      <c r="I4104" s="21">
        <f>IF(AND(ISNUMBER(E4104),ISNUMBER(H4104)),E4104/H4104-1,"")</f>
        <v>-0.95212795319365739</v>
      </c>
      <c r="L4104"/>
      <c r="M4104"/>
      <c r="N4104" s="2">
        <v>40350</v>
      </c>
      <c r="O4104" s="21">
        <v>113.12000274658205</v>
      </c>
      <c r="P4104" s="21">
        <v>113.1999969482422</v>
      </c>
      <c r="Q4104" s="21">
        <v>110.79000091552734</v>
      </c>
      <c r="R4104" s="21">
        <v>111.41000366210938</v>
      </c>
      <c r="S4104">
        <v>213140700</v>
      </c>
      <c r="T4104" s="16">
        <f>(SP500_Data[[#This Row],[Close]]-R4105)/R4105</f>
        <v>-2.8640444393610645E-3</v>
      </c>
      <c r="U4104" s="21"/>
    </row>
    <row r="4105" spans="1:21" x14ac:dyDescent="0.25">
      <c r="A4105" s="2">
        <v>40347</v>
      </c>
      <c r="B4105" s="21">
        <v>26.370000839233398</v>
      </c>
      <c r="C4105" s="21">
        <v>26.530000686645508</v>
      </c>
      <c r="D4105" s="21">
        <v>26.170000076293945</v>
      </c>
      <c r="E4105" s="21">
        <v>26.440000534057617</v>
      </c>
      <c r="F4105" s="16">
        <f>(StockData[[#This Row],[Close]]-E4106)/E4106</f>
        <v>2.6545200074500155E-3</v>
      </c>
      <c r="G4105" s="21">
        <v>52075600</v>
      </c>
      <c r="H4105" s="21">
        <f>IF(ISNUMBER(E4105),MAX($E$2:E4105),"")</f>
        <v>542.07000732421875</v>
      </c>
      <c r="I4105" s="21">
        <f>IF(AND(ISNUMBER(E4105),ISNUMBER(H4105)),E4105/H4105-1,"")</f>
        <v>-0.9512240113328323</v>
      </c>
      <c r="L4105"/>
      <c r="M4105"/>
      <c r="N4105" s="2">
        <v>40347</v>
      </c>
      <c r="O4105" s="21">
        <v>111.83000183105467</v>
      </c>
      <c r="P4105" s="21">
        <v>112.12999725341795</v>
      </c>
      <c r="Q4105" s="21">
        <v>111.37000274658205</v>
      </c>
      <c r="R4105" s="21">
        <v>111.73000335693359</v>
      </c>
      <c r="S4105">
        <v>174006600</v>
      </c>
      <c r="T4105" s="16">
        <f>(SP500_Data[[#This Row],[Close]]-R4106)/R4106</f>
        <v>-3.6561087475152081E-3</v>
      </c>
      <c r="U4105" s="21"/>
    </row>
    <row r="4106" spans="1:21" x14ac:dyDescent="0.25">
      <c r="A4106" s="2">
        <v>40346</v>
      </c>
      <c r="B4106" s="21">
        <v>26.559999465942383</v>
      </c>
      <c r="C4106" s="21">
        <v>26.670000076293945</v>
      </c>
      <c r="D4106" s="21">
        <v>26.040000915527344</v>
      </c>
      <c r="E4106" s="21">
        <v>26.370000839233398</v>
      </c>
      <c r="F4106" s="16">
        <f>(StockData[[#This Row],[Close]]-E4107)/E4107</f>
        <v>1.8997395512512991E-3</v>
      </c>
      <c r="G4106" s="21">
        <v>47995500</v>
      </c>
      <c r="H4106" s="21">
        <f>IF(ISNUMBER(E4106),MAX($E$2:E4106),"")</f>
        <v>542.07000732421875</v>
      </c>
      <c r="I4106" s="21">
        <f>IF(AND(ISNUMBER(E4106),ISNUMBER(H4106)),E4106/H4106-1,"")</f>
        <v>-0.951353145381716</v>
      </c>
      <c r="L4106"/>
      <c r="M4106"/>
      <c r="N4106" s="2">
        <v>40346</v>
      </c>
      <c r="O4106" s="21">
        <v>112.27999877929688</v>
      </c>
      <c r="P4106" s="21">
        <v>112.33000183105467</v>
      </c>
      <c r="Q4106" s="21">
        <v>111.0500030517578</v>
      </c>
      <c r="R4106" s="21">
        <v>112.13999938964844</v>
      </c>
      <c r="S4106">
        <v>263185800</v>
      </c>
      <c r="T4106" s="16">
        <f>(SP500_Data[[#This Row],[Close]]-R4107)/R4107</f>
        <v>1.6077197807046505E-3</v>
      </c>
      <c r="U4106" s="21"/>
    </row>
    <row r="4107" spans="1:21" x14ac:dyDescent="0.25">
      <c r="A4107" s="2">
        <v>40345</v>
      </c>
      <c r="B4107" s="21">
        <v>26.469999313354492</v>
      </c>
      <c r="C4107" s="21">
        <v>26.579999923706055</v>
      </c>
      <c r="D4107" s="21">
        <v>26.229999542236328</v>
      </c>
      <c r="E4107" s="21">
        <v>26.319999694824219</v>
      </c>
      <c r="F4107" s="16">
        <f>(StockData[[#This Row],[Close]]-E4108)/E4108</f>
        <v>-9.7817994592975174E-3</v>
      </c>
      <c r="G4107" s="21">
        <v>48698000</v>
      </c>
      <c r="H4107" s="21">
        <f>IF(ISNUMBER(E4107),MAX($E$2:E4107),"")</f>
        <v>542.07000732421875</v>
      </c>
      <c r="I4107" s="21">
        <f>IF(AND(ISNUMBER(E4107),ISNUMBER(H4107)),E4107/H4107-1,"")</f>
        <v>-0.95144538650137511</v>
      </c>
      <c r="L4107"/>
      <c r="M4107"/>
      <c r="N4107" s="2">
        <v>40345</v>
      </c>
      <c r="O4107" s="21">
        <v>111.41999816894533</v>
      </c>
      <c r="P4107" s="21">
        <v>112.41999816894533</v>
      </c>
      <c r="Q4107" s="21">
        <v>111.1999969482422</v>
      </c>
      <c r="R4107" s="21">
        <v>111.95999908447266</v>
      </c>
      <c r="S4107">
        <v>216374000</v>
      </c>
      <c r="T4107" s="16">
        <f>(SP500_Data[[#This Row],[Close]]-R4108)/R4108</f>
        <v>-3.5715103149414063E-4</v>
      </c>
      <c r="U4107" s="21"/>
    </row>
    <row r="4108" spans="1:21" x14ac:dyDescent="0.25">
      <c r="A4108" s="2">
        <v>40344</v>
      </c>
      <c r="B4108" s="21">
        <v>25.75</v>
      </c>
      <c r="C4108" s="21">
        <v>26.649999618530273</v>
      </c>
      <c r="D4108" s="21">
        <v>25.739999771118164</v>
      </c>
      <c r="E4108" s="21">
        <v>26.579999923706055</v>
      </c>
      <c r="F4108" s="16">
        <f>(StockData[[#This Row],[Close]]-E4109)/E4109</f>
        <v>4.2352938184551166E-2</v>
      </c>
      <c r="G4108" s="21">
        <v>81641500</v>
      </c>
      <c r="H4108" s="21">
        <f>IF(ISNUMBER(E4108),MAX($E$2:E4108),"")</f>
        <v>542.07000732421875</v>
      </c>
      <c r="I4108" s="21">
        <f>IF(AND(ISNUMBER(E4108),ISNUMBER(H4108)),E4108/H4108-1,"")</f>
        <v>-0.95096574323506478</v>
      </c>
      <c r="L4108"/>
      <c r="M4108"/>
      <c r="N4108" s="2">
        <v>40344</v>
      </c>
      <c r="O4108" s="21">
        <v>110.27999877929688</v>
      </c>
      <c r="P4108" s="21">
        <v>112.09999847412109</v>
      </c>
      <c r="Q4108" s="21">
        <v>110.08999633789063</v>
      </c>
      <c r="R4108" s="21">
        <v>112</v>
      </c>
      <c r="S4108">
        <v>238268700</v>
      </c>
      <c r="T4108" s="16">
        <f>(SP500_Data[[#This Row],[Close]]-R4109)/R4109</f>
        <v>2.273762957900374E-2</v>
      </c>
      <c r="U4108" s="21"/>
    </row>
    <row r="4109" spans="1:21" x14ac:dyDescent="0.25">
      <c r="A4109" s="2">
        <v>40343</v>
      </c>
      <c r="B4109" s="21">
        <v>25.860000610351559</v>
      </c>
      <c r="C4109" s="21">
        <v>25.959999084472656</v>
      </c>
      <c r="D4109" s="21">
        <v>25.469999313354492</v>
      </c>
      <c r="E4109" s="21">
        <v>25.5</v>
      </c>
      <c r="F4109" s="16">
        <f>(StockData[[#This Row],[Close]]-E4110)/E4110</f>
        <v>-6.235379905048825E-3</v>
      </c>
      <c r="G4109" s="21">
        <v>50972400</v>
      </c>
      <c r="H4109" s="21">
        <f>IF(ISNUMBER(E4109),MAX($E$2:E4109),"")</f>
        <v>542.07000732421875</v>
      </c>
      <c r="I4109" s="21">
        <f>IF(AND(ISNUMBER(E4109),ISNUMBER(H4109)),E4109/H4109-1,"")</f>
        <v>-0.95295810567739425</v>
      </c>
      <c r="L4109"/>
      <c r="M4109"/>
      <c r="N4109" s="2">
        <v>40343</v>
      </c>
      <c r="O4109" s="21">
        <v>110.51999664306641</v>
      </c>
      <c r="P4109" s="21">
        <v>111.12000274658205</v>
      </c>
      <c r="Q4109" s="21">
        <v>109.40000152587891</v>
      </c>
      <c r="R4109" s="21">
        <v>109.51000213623048</v>
      </c>
      <c r="S4109">
        <v>207196100</v>
      </c>
      <c r="T4109" s="16">
        <f>(SP500_Data[[#This Row],[Close]]-R4110)/R4110</f>
        <v>-1.5499468314395701E-3</v>
      </c>
      <c r="U4109" s="21"/>
    </row>
    <row r="4110" spans="1:21" x14ac:dyDescent="0.25">
      <c r="A4110" s="2">
        <v>40340</v>
      </c>
      <c r="B4110" s="21">
        <v>25.040000915527344</v>
      </c>
      <c r="C4110" s="21">
        <v>25.719999313354492</v>
      </c>
      <c r="D4110" s="21">
        <v>24.770000457763672</v>
      </c>
      <c r="E4110" s="21">
        <v>25.659999847412109</v>
      </c>
      <c r="F4110" s="16">
        <f>(StockData[[#This Row],[Close]]-E4111)/E4111</f>
        <v>2.6399993896484376E-2</v>
      </c>
      <c r="G4110" s="21">
        <v>68057700</v>
      </c>
      <c r="H4110" s="21">
        <f>IF(ISNUMBER(E4110),MAX($E$2:E4110),"")</f>
        <v>542.07000732421875</v>
      </c>
      <c r="I4110" s="21">
        <f>IF(AND(ISNUMBER(E4110),ISNUMBER(H4110)),E4110/H4110-1,"")</f>
        <v>-0.9526629411317632</v>
      </c>
      <c r="L4110"/>
      <c r="M4110"/>
      <c r="N4110" s="2">
        <v>40340</v>
      </c>
      <c r="O4110" s="21">
        <v>108.19000244140624</v>
      </c>
      <c r="P4110" s="21">
        <v>109.75</v>
      </c>
      <c r="Q4110" s="21">
        <v>108.12000274658205</v>
      </c>
      <c r="R4110" s="21">
        <v>109.68000030517578</v>
      </c>
      <c r="S4110">
        <v>214128200</v>
      </c>
      <c r="T4110" s="16">
        <f>(SP500_Data[[#This Row],[Close]]-R4111)/R4111</f>
        <v>4.8556919091862312E-3</v>
      </c>
      <c r="U4110" s="21"/>
    </row>
    <row r="4111" spans="1:21" x14ac:dyDescent="0.25">
      <c r="A4111" s="2">
        <v>40339</v>
      </c>
      <c r="B4111" s="21">
        <v>25.129999160766602</v>
      </c>
      <c r="C4111" s="21">
        <v>25.149999618530273</v>
      </c>
      <c r="D4111" s="21">
        <v>24.780000686645508</v>
      </c>
      <c r="E4111" s="21">
        <v>25</v>
      </c>
      <c r="F4111" s="16">
        <f>(StockData[[#This Row],[Close]]-E4112)/E4112</f>
        <v>8.4711204807226236E-3</v>
      </c>
      <c r="G4111" s="21">
        <v>78930900</v>
      </c>
      <c r="H4111" s="21">
        <f>IF(ISNUMBER(E4111),MAX($E$2:E4111),"")</f>
        <v>542.07000732421875</v>
      </c>
      <c r="I4111" s="21">
        <f>IF(AND(ISNUMBER(E4111),ISNUMBER(H4111)),E4111/H4111-1,"")</f>
        <v>-0.95388049576215128</v>
      </c>
      <c r="L4111"/>
      <c r="M4111"/>
      <c r="N4111" s="2">
        <v>40339</v>
      </c>
      <c r="O4111" s="21">
        <v>107.86000061035156</v>
      </c>
      <c r="P4111" s="21">
        <v>109.27999877929688</v>
      </c>
      <c r="Q4111" s="21">
        <v>106.04000091552734</v>
      </c>
      <c r="R4111" s="21">
        <v>109.15000152587891</v>
      </c>
      <c r="S4111">
        <v>317890600</v>
      </c>
      <c r="T4111" s="16">
        <f>(SP500_Data[[#This Row],[Close]]-R4112)/R4112</f>
        <v>2.9231479348549864E-2</v>
      </c>
      <c r="U4111" s="21"/>
    </row>
    <row r="4112" spans="1:21" x14ac:dyDescent="0.25">
      <c r="A4112" s="2">
        <v>40338</v>
      </c>
      <c r="B4112" s="21">
        <v>25.219999313354492</v>
      </c>
      <c r="C4112" s="21">
        <v>25.520000457763672</v>
      </c>
      <c r="D4112" s="21">
        <v>24.75</v>
      </c>
      <c r="E4112" s="21">
        <v>24.790000915527344</v>
      </c>
      <c r="F4112" s="16">
        <f>(StockData[[#This Row],[Close]]-E4113)/E4113</f>
        <v>-1.274391425909786E-2</v>
      </c>
      <c r="G4112" s="21">
        <v>87794000</v>
      </c>
      <c r="H4112" s="21">
        <f>IF(ISNUMBER(E4112),MAX($E$2:E4112),"")</f>
        <v>542.07000732421875</v>
      </c>
      <c r="I4112" s="21">
        <f>IF(AND(ISNUMBER(E4112),ISNUMBER(H4112)),E4112/H4112-1,"")</f>
        <v>-0.95426789790880251</v>
      </c>
      <c r="L4112"/>
      <c r="M4112"/>
      <c r="N4112" s="2">
        <v>40338</v>
      </c>
      <c r="O4112" s="21">
        <v>107.23999786376952</v>
      </c>
      <c r="P4112" s="21">
        <v>108.27999877929688</v>
      </c>
      <c r="Q4112" s="21">
        <v>105.59999847412109</v>
      </c>
      <c r="R4112" s="21">
        <v>106.0500030517578</v>
      </c>
      <c r="S4112">
        <v>268023300</v>
      </c>
      <c r="T4112" s="16">
        <f>(SP500_Data[[#This Row],[Close]]-R4113)/R4113</f>
        <v>-5.3460859139071804E-3</v>
      </c>
      <c r="U4112" s="21"/>
    </row>
    <row r="4113" spans="1:21" x14ac:dyDescent="0.25">
      <c r="A4113" s="2">
        <v>40337</v>
      </c>
      <c r="B4113" s="21">
        <v>25.25</v>
      </c>
      <c r="C4113" s="21">
        <v>25.260000228881836</v>
      </c>
      <c r="D4113" s="21">
        <v>24.649999618530273</v>
      </c>
      <c r="E4113" s="21">
        <v>25.110000610351559</v>
      </c>
      <c r="F4113" s="16">
        <f>(StockData[[#This Row],[Close]]-E4114)/E4114</f>
        <v>-7.1174495318135685E-3</v>
      </c>
      <c r="G4113" s="21">
        <v>87355000</v>
      </c>
      <c r="H4113" s="21">
        <f>IF(ISNUMBER(E4113),MAX($E$2:E4113),"")</f>
        <v>542.07000732421875</v>
      </c>
      <c r="I4113" s="21">
        <f>IF(AND(ISNUMBER(E4113),ISNUMBER(H4113)),E4113/H4113-1,"")</f>
        <v>-0.95367756881754029</v>
      </c>
      <c r="L4113"/>
      <c r="M4113"/>
      <c r="N4113" s="2">
        <v>40337</v>
      </c>
      <c r="O4113" s="21">
        <v>105.56999969482422</v>
      </c>
      <c r="P4113" s="21">
        <v>106.83000183105467</v>
      </c>
      <c r="Q4113" s="21">
        <v>104.65000152587891</v>
      </c>
      <c r="R4113" s="21">
        <v>106.62000274658205</v>
      </c>
      <c r="S4113">
        <v>357774300</v>
      </c>
      <c r="T4113" s="16">
        <f>(SP500_Data[[#This Row],[Close]]-R4114)/R4114</f>
        <v>1.0711962325298596E-2</v>
      </c>
      <c r="U4113" s="21"/>
    </row>
    <row r="4114" spans="1:21" x14ac:dyDescent="0.25">
      <c r="A4114" s="2">
        <v>40336</v>
      </c>
      <c r="B4114" s="21">
        <v>25.819999694824219</v>
      </c>
      <c r="C4114" s="21">
        <v>25.829999923706055</v>
      </c>
      <c r="D4114" s="21">
        <v>25.239999771118164</v>
      </c>
      <c r="E4114" s="21">
        <v>25.290000915527344</v>
      </c>
      <c r="F4114" s="16">
        <f>(StockData[[#This Row],[Close]]-E4115)/E4115</f>
        <v>-1.9387358753406084E-2</v>
      </c>
      <c r="G4114" s="21">
        <v>80456200</v>
      </c>
      <c r="H4114" s="21">
        <f>IF(ISNUMBER(E4114),MAX($E$2:E4114),"")</f>
        <v>542.07000732421875</v>
      </c>
      <c r="I4114" s="21">
        <f>IF(AND(ISNUMBER(E4114),ISNUMBER(H4114)),E4114/H4114-1,"")</f>
        <v>-0.95334550782404559</v>
      </c>
      <c r="L4114"/>
      <c r="M4114"/>
      <c r="N4114" s="2">
        <v>40336</v>
      </c>
      <c r="O4114" s="21">
        <v>107.1999969482422</v>
      </c>
      <c r="P4114" s="21">
        <v>107.61000061035156</v>
      </c>
      <c r="Q4114" s="21">
        <v>105.41000366210938</v>
      </c>
      <c r="R4114" s="21">
        <v>105.48999786376952</v>
      </c>
      <c r="S4114">
        <v>264609100</v>
      </c>
      <c r="T4114" s="16">
        <f>(SP500_Data[[#This Row],[Close]]-R4115)/R4115</f>
        <v>-1.24508690774612E-2</v>
      </c>
      <c r="U4114" s="21"/>
    </row>
    <row r="4115" spans="1:21" x14ac:dyDescent="0.25">
      <c r="A4115" s="2">
        <v>40333</v>
      </c>
      <c r="B4115" s="21">
        <v>26.100000381469727</v>
      </c>
      <c r="C4115" s="21">
        <v>26.569999694824219</v>
      </c>
      <c r="D4115" s="21">
        <v>25.620000839233398</v>
      </c>
      <c r="E4115" s="21">
        <v>25.790000915527344</v>
      </c>
      <c r="F4115" s="16">
        <f>(StockData[[#This Row],[Close]]-E4116)/E4116</f>
        <v>-3.9836175372678459E-2</v>
      </c>
      <c r="G4115" s="21">
        <v>89832200</v>
      </c>
      <c r="H4115" s="21">
        <f>IF(ISNUMBER(E4115),MAX($E$2:E4115),"")</f>
        <v>542.07000732421875</v>
      </c>
      <c r="I4115" s="21">
        <f>IF(AND(ISNUMBER(E4115),ISNUMBER(H4115)),E4115/H4115-1,"")</f>
        <v>-0.95242311773928856</v>
      </c>
      <c r="L4115"/>
      <c r="M4115"/>
      <c r="N4115" s="2">
        <v>40333</v>
      </c>
      <c r="O4115" s="21">
        <v>108.61000061035156</v>
      </c>
      <c r="P4115" s="21">
        <v>109.33000183105467</v>
      </c>
      <c r="Q4115" s="21">
        <v>106.45999908447266</v>
      </c>
      <c r="R4115" s="21">
        <v>106.81999969482422</v>
      </c>
      <c r="S4115">
        <v>398475600</v>
      </c>
      <c r="T4115" s="16">
        <f>(SP500_Data[[#This Row],[Close]]-R4116)/R4116</f>
        <v>-3.5136838784366131E-2</v>
      </c>
      <c r="U4115" s="21"/>
    </row>
    <row r="4116" spans="1:21" x14ac:dyDescent="0.25">
      <c r="A4116" s="2">
        <v>40332</v>
      </c>
      <c r="B4116" s="21">
        <v>26.549999237060547</v>
      </c>
      <c r="C4116" s="21">
        <v>26.930000305175781</v>
      </c>
      <c r="D4116" s="21">
        <v>26.409999847412109</v>
      </c>
      <c r="E4116" s="21">
        <v>26.860000610351559</v>
      </c>
      <c r="F4116" s="16">
        <f>(StockData[[#This Row],[Close]]-E4117)/E4117</f>
        <v>1.5117216164744046E-2</v>
      </c>
      <c r="G4116" s="21">
        <v>67837000</v>
      </c>
      <c r="H4116" s="21">
        <f>IF(ISNUMBER(E4116),MAX($E$2:E4116),"")</f>
        <v>542.07000732421875</v>
      </c>
      <c r="I4116" s="21">
        <f>IF(AND(ISNUMBER(E4116),ISNUMBER(H4116)),E4116/H4116-1,"")</f>
        <v>-0.95044920352089091</v>
      </c>
      <c r="L4116"/>
      <c r="M4116"/>
      <c r="N4116" s="2">
        <v>40332</v>
      </c>
      <c r="O4116" s="21">
        <v>110.65000152587891</v>
      </c>
      <c r="P4116" s="21">
        <v>111.05999755859376</v>
      </c>
      <c r="Q4116" s="21">
        <v>109.58000183105467</v>
      </c>
      <c r="R4116" s="21">
        <v>110.70999908447266</v>
      </c>
      <c r="S4116">
        <v>226618300</v>
      </c>
      <c r="T4116" s="16">
        <f>(SP500_Data[[#This Row],[Close]]-R4117)/R4117</f>
        <v>3.444187864692166E-3</v>
      </c>
      <c r="U4116" s="21"/>
    </row>
    <row r="4117" spans="1:21" x14ac:dyDescent="0.25">
      <c r="A4117" s="2">
        <v>40331</v>
      </c>
      <c r="B4117" s="21">
        <v>26.059999465942383</v>
      </c>
      <c r="C4117" s="21">
        <v>26.479999542236328</v>
      </c>
      <c r="D4117" s="21">
        <v>25.729999542236328</v>
      </c>
      <c r="E4117" s="21">
        <v>26.459999084472656</v>
      </c>
      <c r="F4117" s="16">
        <f>(StockData[[#This Row],[Close]]-E4118)/E4118</f>
        <v>2.2016211211349713E-2</v>
      </c>
      <c r="G4117" s="21">
        <v>65718800</v>
      </c>
      <c r="H4117" s="21">
        <f>IF(ISNUMBER(E4117),MAX($E$2:E4117),"")</f>
        <v>542.07000732421875</v>
      </c>
      <c r="I4117" s="21">
        <f>IF(AND(ISNUMBER(E4117),ISNUMBER(H4117)),E4117/H4117-1,"")</f>
        <v>-0.95118711840360759</v>
      </c>
      <c r="L4117"/>
      <c r="M4117"/>
      <c r="N4117" s="2">
        <v>40331</v>
      </c>
      <c r="O4117" s="21">
        <v>108.08000183105467</v>
      </c>
      <c r="P4117" s="21">
        <v>110.33999633789063</v>
      </c>
      <c r="Q4117" s="21">
        <v>107.51000213623048</v>
      </c>
      <c r="R4117" s="21">
        <v>110.33000183105467</v>
      </c>
      <c r="S4117">
        <v>240243700</v>
      </c>
      <c r="T4117" s="16">
        <f>(SP500_Data[[#This Row],[Close]]-R4118)/R4118</f>
        <v>2.6039273538026791E-2</v>
      </c>
      <c r="U4117" s="21"/>
    </row>
    <row r="4118" spans="1:21" x14ac:dyDescent="0.25">
      <c r="A4118" s="2">
        <v>40330</v>
      </c>
      <c r="B4118" s="21">
        <v>25.530000686645508</v>
      </c>
      <c r="C4118" s="21">
        <v>26.309999465942383</v>
      </c>
      <c r="D4118" s="21">
        <v>25.520000457763672</v>
      </c>
      <c r="E4118" s="21">
        <v>25.889999389648441</v>
      </c>
      <c r="F4118" s="16">
        <f>(StockData[[#This Row],[Close]]-E4119)/E4119</f>
        <v>3.4883781104385839E-3</v>
      </c>
      <c r="G4118" s="21">
        <v>76152400</v>
      </c>
      <c r="H4118" s="21">
        <f>IF(ISNUMBER(E4118),MAX($E$2:E4118),"")</f>
        <v>542.07000732421875</v>
      </c>
      <c r="I4118" s="21">
        <f>IF(AND(ISNUMBER(E4118),ISNUMBER(H4118)),E4118/H4118-1,"")</f>
        <v>-0.95223864253724833</v>
      </c>
      <c r="L4118"/>
      <c r="M4118"/>
      <c r="N4118" s="2">
        <v>40330</v>
      </c>
      <c r="O4118" s="21">
        <v>108.34999847412109</v>
      </c>
      <c r="P4118" s="21">
        <v>109.9499969482422</v>
      </c>
      <c r="Q4118" s="21">
        <v>107.37000274658205</v>
      </c>
      <c r="R4118" s="21">
        <v>107.52999877929688</v>
      </c>
      <c r="S4118">
        <v>277909400</v>
      </c>
      <c r="T4118" s="16">
        <f>(SP500_Data[[#This Row],[Close]]-R4119)/R4119</f>
        <v>-1.6823662074404337E-2</v>
      </c>
      <c r="U4118" s="21"/>
    </row>
    <row r="4119" spans="1:21" x14ac:dyDescent="0.25">
      <c r="A4119" s="2">
        <v>40326</v>
      </c>
      <c r="B4119" s="21">
        <v>25.840000152587891</v>
      </c>
      <c r="C4119" s="21">
        <v>26.120000839233398</v>
      </c>
      <c r="D4119" s="21">
        <v>25.659999847412109</v>
      </c>
      <c r="E4119" s="21">
        <v>25.799999237060547</v>
      </c>
      <c r="F4119" s="16">
        <f>(StockData[[#This Row],[Close]]-E4120)/E4120</f>
        <v>-7.6923370361328125E-3</v>
      </c>
      <c r="G4119" s="21">
        <v>67496900</v>
      </c>
      <c r="H4119" s="21">
        <f>IF(ISNUMBER(E4119),MAX($E$2:E4119),"")</f>
        <v>542.07000732421875</v>
      </c>
      <c r="I4119" s="21">
        <f>IF(AND(ISNUMBER(E4119),ISNUMBER(H4119)),E4119/H4119-1,"")</f>
        <v>-0.95240467303399567</v>
      </c>
      <c r="L4119"/>
      <c r="M4119"/>
      <c r="N4119" s="2">
        <v>40326</v>
      </c>
      <c r="O4119" s="21">
        <v>110.63999938964844</v>
      </c>
      <c r="P4119" s="21">
        <v>110.72000122070313</v>
      </c>
      <c r="Q4119" s="21">
        <v>108.84999847412109</v>
      </c>
      <c r="R4119" s="21">
        <v>109.37000274658205</v>
      </c>
      <c r="S4119">
        <v>297933500</v>
      </c>
      <c r="T4119" s="16">
        <f>(SP500_Data[[#This Row],[Close]]-R4120)/R4120</f>
        <v>-1.2549651163231222E-2</v>
      </c>
      <c r="U4119" s="21"/>
    </row>
    <row r="4120" spans="1:21" x14ac:dyDescent="0.25">
      <c r="A4120" s="2">
        <v>40325</v>
      </c>
      <c r="B4120" s="21">
        <v>25.729999542236328</v>
      </c>
      <c r="C4120" s="21">
        <v>26.360000610351559</v>
      </c>
      <c r="D4120" s="21">
        <v>25.729999542236328</v>
      </c>
      <c r="E4120" s="21">
        <v>26</v>
      </c>
      <c r="F4120" s="16">
        <f>(StockData[[#This Row],[Close]]-E4121)/E4121</f>
        <v>3.9584156819594943E-2</v>
      </c>
      <c r="G4120" s="21">
        <v>136433600</v>
      </c>
      <c r="H4120" s="21">
        <f>IF(ISNUMBER(E4120),MAX($E$2:E4120),"")</f>
        <v>542.07000732421875</v>
      </c>
      <c r="I4120" s="21">
        <f>IF(AND(ISNUMBER(E4120),ISNUMBER(H4120)),E4120/H4120-1,"")</f>
        <v>-0.95203571559263733</v>
      </c>
      <c r="L4120"/>
      <c r="M4120"/>
      <c r="N4120" s="2">
        <v>40325</v>
      </c>
      <c r="O4120" s="21">
        <v>109.19000244140624</v>
      </c>
      <c r="P4120" s="21">
        <v>110.8000030517578</v>
      </c>
      <c r="Q4120" s="21">
        <v>108.77999877929688</v>
      </c>
      <c r="R4120" s="21">
        <v>110.76000213623048</v>
      </c>
      <c r="S4120">
        <v>300870500</v>
      </c>
      <c r="T4120" s="16">
        <f>(SP500_Data[[#This Row],[Close]]-R4121)/R4121</f>
        <v>3.3498218051900952E-2</v>
      </c>
      <c r="U4120" s="21"/>
    </row>
    <row r="4121" spans="1:21" x14ac:dyDescent="0.25">
      <c r="A4121" s="2">
        <v>40324</v>
      </c>
      <c r="B4121" s="21">
        <v>26.229999542236328</v>
      </c>
      <c r="C4121" s="21">
        <v>26.610000610351559</v>
      </c>
      <c r="D4121" s="21">
        <v>24.559999465942383</v>
      </c>
      <c r="E4121" s="21">
        <v>25.010000228881836</v>
      </c>
      <c r="F4121" s="16">
        <f>(StockData[[#This Row],[Close]]-E4122)/E4122</f>
        <v>-4.0659742169188773E-2</v>
      </c>
      <c r="G4121" s="21">
        <v>176684100</v>
      </c>
      <c r="H4121" s="21">
        <f>IF(ISNUMBER(E4121),MAX($E$2:E4121),"")</f>
        <v>542.07000732421875</v>
      </c>
      <c r="I4121" s="21">
        <f>IF(AND(ISNUMBER(E4121),ISNUMBER(H4121)),E4121/H4121-1,"")</f>
        <v>-0.95386204753821946</v>
      </c>
      <c r="L4121"/>
      <c r="M4121"/>
      <c r="N4121" s="2">
        <v>40324</v>
      </c>
      <c r="O4121" s="21">
        <v>108.48000335693359</v>
      </c>
      <c r="P4121" s="21">
        <v>109.47000122070313</v>
      </c>
      <c r="Q4121" s="21">
        <v>106.84999847412109</v>
      </c>
      <c r="R4121" s="21">
        <v>107.16999816894533</v>
      </c>
      <c r="S4121">
        <v>349719300</v>
      </c>
      <c r="T4121" s="16">
        <f>(SP500_Data[[#This Row],[Close]]-R4122)/R4122</f>
        <v>-6.0285802978915668E-3</v>
      </c>
      <c r="U4121" s="21"/>
    </row>
    <row r="4122" spans="1:21" x14ac:dyDescent="0.25">
      <c r="A4122" s="2">
        <v>40323</v>
      </c>
      <c r="B4122" s="21">
        <v>25.649999618530273</v>
      </c>
      <c r="C4122" s="21">
        <v>26.329999923706055</v>
      </c>
      <c r="D4122" s="21">
        <v>25.379999160766602</v>
      </c>
      <c r="E4122" s="21">
        <v>26.069999694824219</v>
      </c>
      <c r="F4122" s="16">
        <f>(StockData[[#This Row],[Close]]-E4123)/E4123</f>
        <v>-7.6132759594355528E-3</v>
      </c>
      <c r="G4122" s="21">
        <v>98373600</v>
      </c>
      <c r="H4122" s="21">
        <f>IF(ISNUMBER(E4122),MAX($E$2:E4122),"")</f>
        <v>542.07000732421875</v>
      </c>
      <c r="I4122" s="21">
        <f>IF(AND(ISNUMBER(E4122),ISNUMBER(H4122)),E4122/H4122-1,"")</f>
        <v>-0.95190658154375352</v>
      </c>
      <c r="L4122"/>
      <c r="M4122"/>
      <c r="N4122" s="2">
        <v>40323</v>
      </c>
      <c r="O4122" s="21">
        <v>105.11000061035156</v>
      </c>
      <c r="P4122" s="21">
        <v>107.87000274658205</v>
      </c>
      <c r="Q4122" s="21">
        <v>104.37999725341795</v>
      </c>
      <c r="R4122" s="21">
        <v>107.81999969482422</v>
      </c>
      <c r="S4122">
        <v>396505200</v>
      </c>
      <c r="T4122" s="16">
        <f>(SP500_Data[[#This Row],[Close]]-R4123)/R4123</f>
        <v>1.0212664681697138E-3</v>
      </c>
      <c r="U4122" s="21"/>
    </row>
    <row r="4123" spans="1:21" x14ac:dyDescent="0.25">
      <c r="A4123" s="2">
        <v>40322</v>
      </c>
      <c r="B4123" s="21">
        <v>26.850000381469727</v>
      </c>
      <c r="C4123" s="21">
        <v>26.860000610351559</v>
      </c>
      <c r="D4123" s="21">
        <v>26.260000228881836</v>
      </c>
      <c r="E4123" s="21">
        <v>26.270000457763672</v>
      </c>
      <c r="F4123" s="16">
        <f>(StockData[[#This Row],[Close]]-E4124)/E4124</f>
        <v>-2.1236948270630312E-2</v>
      </c>
      <c r="G4123" s="21">
        <v>73711700</v>
      </c>
      <c r="H4123" s="21">
        <f>IF(ISNUMBER(E4123),MAX($E$2:E4123),"")</f>
        <v>542.07000732421875</v>
      </c>
      <c r="I4123" s="21">
        <f>IF(AND(ISNUMBER(E4123),ISNUMBER(H4123)),E4123/H4123-1,"")</f>
        <v>-0.95153762410239517</v>
      </c>
      <c r="L4123"/>
      <c r="M4123"/>
      <c r="N4123" s="2">
        <v>40322</v>
      </c>
      <c r="O4123" s="21">
        <v>108.51999664306641</v>
      </c>
      <c r="P4123" s="21">
        <v>109.38999938964844</v>
      </c>
      <c r="Q4123" s="21">
        <v>107.61000061035156</v>
      </c>
      <c r="R4123" s="21">
        <v>107.70999908447266</v>
      </c>
      <c r="S4123">
        <v>269823000</v>
      </c>
      <c r="T4123" s="16">
        <f>(SP500_Data[[#This Row],[Close]]-R4124)/R4124</f>
        <v>-1.2831101805952004E-2</v>
      </c>
      <c r="U4123" s="21"/>
    </row>
    <row r="4124" spans="1:21" x14ac:dyDescent="0.25">
      <c r="A4124" s="2">
        <v>40319</v>
      </c>
      <c r="B4124" s="21">
        <v>26.629999160766602</v>
      </c>
      <c r="C4124" s="21">
        <v>27.110000610351559</v>
      </c>
      <c r="D4124" s="21">
        <v>26.440000534057617</v>
      </c>
      <c r="E4124" s="21">
        <v>26.840000152587891</v>
      </c>
      <c r="F4124" s="16">
        <f>(StockData[[#This Row],[Close]]-E4125)/E4125</f>
        <v>-9.9594412277723299E-3</v>
      </c>
      <c r="G4124" s="21">
        <v>117596300</v>
      </c>
      <c r="H4124" s="21">
        <f>IF(ISNUMBER(E4124),MAX($E$2:E4124),"")</f>
        <v>542.07000732421875</v>
      </c>
      <c r="I4124" s="21">
        <f>IF(AND(ISNUMBER(E4124),ISNUMBER(H4124)),E4124/H4124-1,"")</f>
        <v>-0.95048609996875444</v>
      </c>
      <c r="L4124"/>
      <c r="M4124"/>
      <c r="N4124" s="2">
        <v>40319</v>
      </c>
      <c r="O4124" s="21">
        <v>105.91000366210938</v>
      </c>
      <c r="P4124" s="21">
        <v>109.37999725341795</v>
      </c>
      <c r="Q4124" s="21">
        <v>105.36000061035156</v>
      </c>
      <c r="R4124" s="21">
        <v>109.11000061035156</v>
      </c>
      <c r="S4124">
        <v>500909400</v>
      </c>
      <c r="T4124" s="16">
        <f>(SP500_Data[[#This Row],[Close]]-R4125)/R4125</f>
        <v>1.4599215933217755E-2</v>
      </c>
      <c r="U4124" s="21"/>
    </row>
    <row r="4125" spans="1:21" x14ac:dyDescent="0.25">
      <c r="A4125" s="2">
        <v>40318</v>
      </c>
      <c r="B4125" s="21">
        <v>27.649999618530273</v>
      </c>
      <c r="C4125" s="21">
        <v>27.840000152587891</v>
      </c>
      <c r="D4125" s="21">
        <v>27.040000915527344</v>
      </c>
      <c r="E4125" s="21">
        <v>27.110000610351559</v>
      </c>
      <c r="F4125" s="16">
        <f>(StockData[[#This Row],[Close]]-E4126)/E4126</f>
        <v>-4.0014134912362387E-2</v>
      </c>
      <c r="G4125" s="21">
        <v>87991100</v>
      </c>
      <c r="H4125" s="21">
        <f>IF(ISNUMBER(E4125),MAX($E$2:E4125),"")</f>
        <v>542.07000732421875</v>
      </c>
      <c r="I4125" s="21">
        <f>IF(AND(ISNUMBER(E4125),ISNUMBER(H4125)),E4125/H4125-1,"")</f>
        <v>-0.94998800847851239</v>
      </c>
      <c r="L4125"/>
      <c r="M4125"/>
      <c r="N4125" s="2">
        <v>40318</v>
      </c>
      <c r="O4125" s="21">
        <v>109.37999725341795</v>
      </c>
      <c r="P4125" s="21">
        <v>109.88999938964844</v>
      </c>
      <c r="Q4125" s="21">
        <v>107.47000122070313</v>
      </c>
      <c r="R4125" s="21">
        <v>107.54000091552734</v>
      </c>
      <c r="S4125">
        <v>530418300</v>
      </c>
      <c r="T4125" s="16">
        <f>(SP500_Data[[#This Row],[Close]]-R4126)/R4126</f>
        <v>-3.7759494810667101E-2</v>
      </c>
      <c r="U4125" s="21"/>
    </row>
    <row r="4126" spans="1:21" x14ac:dyDescent="0.25">
      <c r="A4126" s="2">
        <v>40317</v>
      </c>
      <c r="B4126" s="21">
        <v>28.520000457763672</v>
      </c>
      <c r="C4126" s="21">
        <v>28.690000534057617</v>
      </c>
      <c r="D4126" s="21">
        <v>27.790000915527344</v>
      </c>
      <c r="E4126" s="21">
        <v>28.239999771118164</v>
      </c>
      <c r="F4126" s="16">
        <f>(StockData[[#This Row],[Close]]-E4127)/E4127</f>
        <v>-1.2587433760483832E-2</v>
      </c>
      <c r="G4126" s="21">
        <v>61746700</v>
      </c>
      <c r="H4126" s="21">
        <f>IF(ISNUMBER(E4126),MAX($E$2:E4126),"")</f>
        <v>542.07000732421875</v>
      </c>
      <c r="I4126" s="21">
        <f>IF(AND(ISNUMBER(E4126),ISNUMBER(H4126)),E4126/H4126-1,"")</f>
        <v>-0.94790340843516274</v>
      </c>
      <c r="L4126"/>
      <c r="M4126"/>
      <c r="N4126" s="2">
        <v>40317</v>
      </c>
      <c r="O4126" s="21">
        <v>111.76999664306641</v>
      </c>
      <c r="P4126" s="21">
        <v>112.76999664306641</v>
      </c>
      <c r="Q4126" s="21">
        <v>110.36000061035156</v>
      </c>
      <c r="R4126" s="21">
        <v>111.76000213623048</v>
      </c>
      <c r="S4126">
        <v>394742700</v>
      </c>
      <c r="T4126" s="16">
        <f>(SP500_Data[[#This Row],[Close]]-R4127)/R4127</f>
        <v>-5.6939446704639962E-3</v>
      </c>
      <c r="U4126" s="21"/>
    </row>
    <row r="4127" spans="1:21" x14ac:dyDescent="0.25">
      <c r="A4127" s="2">
        <v>40316</v>
      </c>
      <c r="B4127" s="21">
        <v>28.870000839233398</v>
      </c>
      <c r="C4127" s="21">
        <v>29</v>
      </c>
      <c r="D4127" s="21">
        <v>28.399999618530273</v>
      </c>
      <c r="E4127" s="21">
        <v>28.600000381469727</v>
      </c>
      <c r="F4127" s="16">
        <f>(StockData[[#This Row],[Close]]-E4128)/E4128</f>
        <v>-1.1748450114496937E-2</v>
      </c>
      <c r="G4127" s="21">
        <v>52690600</v>
      </c>
      <c r="H4127" s="21">
        <f>IF(ISNUMBER(E4127),MAX($E$2:E4127),"")</f>
        <v>542.07000732421875</v>
      </c>
      <c r="I4127" s="21">
        <f>IF(AND(ISNUMBER(E4127),ISNUMBER(H4127)),E4127/H4127-1,"")</f>
        <v>-0.94723928644817323</v>
      </c>
      <c r="L4127"/>
      <c r="M4127"/>
      <c r="N4127" s="2">
        <v>40316</v>
      </c>
      <c r="O4127" s="21">
        <v>114.87999725341795</v>
      </c>
      <c r="P4127" s="21">
        <v>115.22000122070313</v>
      </c>
      <c r="Q4127" s="21">
        <v>112.02999877929688</v>
      </c>
      <c r="R4127" s="21">
        <v>112.40000152587891</v>
      </c>
      <c r="S4127">
        <v>360556800</v>
      </c>
      <c r="T4127" s="16">
        <f>(SP500_Data[[#This Row],[Close]]-R4128)/R4128</f>
        <v>-1.3602417410044572E-2</v>
      </c>
      <c r="U4127" s="21"/>
    </row>
    <row r="4128" spans="1:21" x14ac:dyDescent="0.25">
      <c r="A4128" s="2">
        <v>40315</v>
      </c>
      <c r="B4128" s="21">
        <v>29.120000839233398</v>
      </c>
      <c r="C4128" s="21">
        <v>29.229999542236328</v>
      </c>
      <c r="D4128" s="21">
        <v>28.450000762939453</v>
      </c>
      <c r="E4128" s="21">
        <v>28.940000534057617</v>
      </c>
      <c r="F4128" s="16">
        <f>(StockData[[#This Row],[Close]]-E4129)/E4129</f>
        <v>3.4566985054773148E-4</v>
      </c>
      <c r="G4128" s="21">
        <v>46053300</v>
      </c>
      <c r="H4128" s="21">
        <f>IF(ISNUMBER(E4128),MAX($E$2:E4128),"")</f>
        <v>542.07000732421875</v>
      </c>
      <c r="I4128" s="21">
        <f>IF(AND(ISNUMBER(E4128),ISNUMBER(H4128)),E4128/H4128-1,"")</f>
        <v>-0.94661206090904737</v>
      </c>
      <c r="L4128"/>
      <c r="M4128"/>
      <c r="N4128" s="2">
        <v>40315</v>
      </c>
      <c r="O4128" s="21">
        <v>114.1999969482422</v>
      </c>
      <c r="P4128" s="21">
        <v>114.51999664306641</v>
      </c>
      <c r="Q4128" s="21">
        <v>111.76999664306641</v>
      </c>
      <c r="R4128" s="21">
        <v>113.9499969482422</v>
      </c>
      <c r="S4128">
        <v>325739800</v>
      </c>
      <c r="T4128" s="16">
        <f>(SP500_Data[[#This Row],[Close]]-R4129)/R4129</f>
        <v>5.2680269483974937E-4</v>
      </c>
      <c r="U4128" s="21"/>
    </row>
    <row r="4129" spans="1:21" x14ac:dyDescent="0.25">
      <c r="A4129" s="2">
        <v>40312</v>
      </c>
      <c r="B4129" s="21">
        <v>29.200000762939453</v>
      </c>
      <c r="C4129" s="21">
        <v>29.209999084472656</v>
      </c>
      <c r="D4129" s="21">
        <v>28.639999389648441</v>
      </c>
      <c r="E4129" s="21">
        <v>28.930000305175781</v>
      </c>
      <c r="F4129" s="16">
        <f>(StockData[[#This Row],[Close]]-E4130)/E4130</f>
        <v>-1.060189700304256E-2</v>
      </c>
      <c r="G4129" s="21">
        <v>63334000</v>
      </c>
      <c r="H4129" s="21">
        <f>IF(ISNUMBER(E4129),MAX($E$2:E4129),"")</f>
        <v>542.07000732421875</v>
      </c>
      <c r="I4129" s="21">
        <f>IF(AND(ISNUMBER(E4129),ISNUMBER(H4129)),E4129/H4129-1,"")</f>
        <v>-0.94663050913297919</v>
      </c>
      <c r="L4129"/>
      <c r="M4129"/>
      <c r="N4129" s="2">
        <v>40312</v>
      </c>
      <c r="O4129" s="21">
        <v>115.12000274658205</v>
      </c>
      <c r="P4129" s="21">
        <v>115.33000183105467</v>
      </c>
      <c r="Q4129" s="21">
        <v>112.87000274658205</v>
      </c>
      <c r="R4129" s="21">
        <v>113.88999938964844</v>
      </c>
      <c r="S4129">
        <v>345601400</v>
      </c>
      <c r="T4129" s="16">
        <f>(SP500_Data[[#This Row],[Close]]-R4130)/R4130</f>
        <v>-1.8104996230688199E-2</v>
      </c>
      <c r="U4129" s="21"/>
    </row>
    <row r="4130" spans="1:21" x14ac:dyDescent="0.25">
      <c r="A4130" s="2">
        <v>40311</v>
      </c>
      <c r="B4130" s="21">
        <v>29.260000228881836</v>
      </c>
      <c r="C4130" s="21">
        <v>29.729999542236328</v>
      </c>
      <c r="D4130" s="21">
        <v>29.180000305175781</v>
      </c>
      <c r="E4130" s="21">
        <v>29.239999771118164</v>
      </c>
      <c r="F4130" s="16">
        <f>(StockData[[#This Row],[Close]]-E4131)/E4131</f>
        <v>-6.7935040526946513E-3</v>
      </c>
      <c r="G4130" s="21">
        <v>45188800</v>
      </c>
      <c r="H4130" s="21">
        <f>IF(ISNUMBER(E4130),MAX($E$2:E4130),"")</f>
        <v>542.07000732421875</v>
      </c>
      <c r="I4130" s="21">
        <f>IF(AND(ISNUMBER(E4130),ISNUMBER(H4130)),E4130/H4130-1,"")</f>
        <v>-0.94605862826564879</v>
      </c>
      <c r="L4130"/>
      <c r="M4130"/>
      <c r="N4130" s="2">
        <v>40311</v>
      </c>
      <c r="O4130" s="21">
        <v>117.12999725341795</v>
      </c>
      <c r="P4130" s="21">
        <v>117.68000030517578</v>
      </c>
      <c r="Q4130" s="21">
        <v>115.88999938964844</v>
      </c>
      <c r="R4130" s="21">
        <v>115.98999786376952</v>
      </c>
      <c r="S4130">
        <v>234452500</v>
      </c>
      <c r="T4130" s="16">
        <f>(SP500_Data[[#This Row],[Close]]-R4131)/R4131</f>
        <v>-1.2430814154180661E-2</v>
      </c>
      <c r="U4130" s="21"/>
    </row>
    <row r="4131" spans="1:21" x14ac:dyDescent="0.25">
      <c r="A4131" s="2">
        <v>40310</v>
      </c>
      <c r="B4131" s="21">
        <v>28.979999542236328</v>
      </c>
      <c r="C4131" s="21">
        <v>29.579999923706055</v>
      </c>
      <c r="D4131" s="21">
        <v>28.920000076293945</v>
      </c>
      <c r="E4131" s="21">
        <v>29.440000534057617</v>
      </c>
      <c r="F4131" s="16">
        <f>(StockData[[#This Row],[Close]]-E4132)/E4132</f>
        <v>1.9390629832558164E-2</v>
      </c>
      <c r="G4131" s="21">
        <v>47146800</v>
      </c>
      <c r="H4131" s="21">
        <f>IF(ISNUMBER(E4131),MAX($E$2:E4131),"")</f>
        <v>542.07000732421875</v>
      </c>
      <c r="I4131" s="21">
        <f>IF(AND(ISNUMBER(E4131),ISNUMBER(H4131)),E4131/H4131-1,"")</f>
        <v>-0.94568967082429045</v>
      </c>
      <c r="L4131"/>
      <c r="M4131"/>
      <c r="N4131" s="2">
        <v>40310</v>
      </c>
      <c r="O4131" s="21">
        <v>116.29000091552734</v>
      </c>
      <c r="P4131" s="21">
        <v>117.62000274658205</v>
      </c>
      <c r="Q4131" s="21">
        <v>116.08999633789063</v>
      </c>
      <c r="R4131" s="21">
        <v>117.4499969482422</v>
      </c>
      <c r="S4131">
        <v>235607100</v>
      </c>
      <c r="T4131" s="16">
        <f>(SP500_Data[[#This Row],[Close]]-R4132)/R4132</f>
        <v>1.3985971609932226E-2</v>
      </c>
      <c r="U4131" s="21"/>
    </row>
    <row r="4132" spans="1:21" x14ac:dyDescent="0.25">
      <c r="A4132" s="2">
        <v>40309</v>
      </c>
      <c r="B4132" s="21">
        <v>28.680000305175781</v>
      </c>
      <c r="C4132" s="21">
        <v>29.649999618530273</v>
      </c>
      <c r="D4132" s="21">
        <v>28.569999694824219</v>
      </c>
      <c r="E4132" s="21">
        <v>28.879999160766602</v>
      </c>
      <c r="F4132" s="16">
        <f>(StockData[[#This Row],[Close]]-E4133)/E4133</f>
        <v>-2.073302425146948E-3</v>
      </c>
      <c r="G4132" s="21">
        <v>63789400</v>
      </c>
      <c r="H4132" s="21">
        <f>IF(ISNUMBER(E4132),MAX($E$2:E4132),"")</f>
        <v>542.07000732421875</v>
      </c>
      <c r="I4132" s="21">
        <f>IF(AND(ISNUMBER(E4132),ISNUMBER(H4132)),E4132/H4132-1,"")</f>
        <v>-0.9467227502526383</v>
      </c>
      <c r="L4132"/>
      <c r="M4132"/>
      <c r="N4132" s="2">
        <v>40309</v>
      </c>
      <c r="O4132" s="21">
        <v>115.06999969482422</v>
      </c>
      <c r="P4132" s="21">
        <v>117.36000061035156</v>
      </c>
      <c r="Q4132" s="21">
        <v>114.91000366210938</v>
      </c>
      <c r="R4132" s="21">
        <v>115.83000183105467</v>
      </c>
      <c r="S4132">
        <v>317849800</v>
      </c>
      <c r="T4132" s="16">
        <f>(SP500_Data[[#This Row],[Close]]-R4133)/R4133</f>
        <v>-2.8409247645568569E-3</v>
      </c>
      <c r="U4132" s="21"/>
    </row>
    <row r="4133" spans="1:21" x14ac:dyDescent="0.25">
      <c r="A4133" s="2">
        <v>40308</v>
      </c>
      <c r="B4133" s="21">
        <v>29.010000228881836</v>
      </c>
      <c r="C4133" s="21">
        <v>29.479999542236328</v>
      </c>
      <c r="D4133" s="21">
        <v>28.709999084472656</v>
      </c>
      <c r="E4133" s="21">
        <v>28.940000534057617</v>
      </c>
      <c r="F4133" s="16">
        <f>(StockData[[#This Row],[Close]]-E4134)/E4134</f>
        <v>2.5877400683318993E-2</v>
      </c>
      <c r="G4133" s="21">
        <v>86653300</v>
      </c>
      <c r="H4133" s="21">
        <f>IF(ISNUMBER(E4133),MAX($E$2:E4133),"")</f>
        <v>542.07000732421875</v>
      </c>
      <c r="I4133" s="21">
        <f>IF(AND(ISNUMBER(E4133),ISNUMBER(H4133)),E4133/H4133-1,"")</f>
        <v>-0.94661206090904737</v>
      </c>
      <c r="L4133"/>
      <c r="M4133"/>
      <c r="N4133" s="2">
        <v>40308</v>
      </c>
      <c r="O4133" s="21">
        <v>115.80999755859376</v>
      </c>
      <c r="P4133" s="21">
        <v>116.65000152587891</v>
      </c>
      <c r="Q4133" s="21">
        <v>114.91000366210938</v>
      </c>
      <c r="R4133" s="21">
        <v>116.16000366210938</v>
      </c>
      <c r="S4133">
        <v>396159600</v>
      </c>
      <c r="T4133" s="16">
        <f>(SP500_Data[[#This Row],[Close]]-R4134)/R4134</f>
        <v>4.4040997948922973E-2</v>
      </c>
      <c r="U4133" s="21"/>
    </row>
    <row r="4134" spans="1:21" x14ac:dyDescent="0.25">
      <c r="A4134" s="2">
        <v>40305</v>
      </c>
      <c r="B4134" s="21">
        <v>28.930000305175781</v>
      </c>
      <c r="C4134" s="21">
        <v>28.950000762939453</v>
      </c>
      <c r="D4134" s="21">
        <v>27.319999694824219</v>
      </c>
      <c r="E4134" s="21">
        <v>28.209999084472656</v>
      </c>
      <c r="F4134" s="16">
        <f>(StockData[[#This Row],[Close]]-E4135)/E4135</f>
        <v>-2.6570064524723332E-2</v>
      </c>
      <c r="G4134" s="21">
        <v>173718100</v>
      </c>
      <c r="H4134" s="21">
        <f>IF(ISNUMBER(E4134),MAX($E$2:E4134),"")</f>
        <v>542.07000732421875</v>
      </c>
      <c r="I4134" s="21">
        <f>IF(AND(ISNUMBER(E4134),ISNUMBER(H4134)),E4134/H4134-1,"")</f>
        <v>-0.94795875310695821</v>
      </c>
      <c r="L4134"/>
      <c r="M4134"/>
      <c r="N4134" s="2">
        <v>40305</v>
      </c>
      <c r="O4134" s="21">
        <v>112.63999938964844</v>
      </c>
      <c r="P4134" s="21">
        <v>113.76999664306641</v>
      </c>
      <c r="Q4134" s="21">
        <v>109.41000366210938</v>
      </c>
      <c r="R4134" s="21">
        <v>111.26000213623048</v>
      </c>
      <c r="S4134">
        <v>637558800</v>
      </c>
      <c r="T4134" s="16">
        <f>(SP500_Data[[#This Row],[Close]]-R4135)/R4135</f>
        <v>-1.487515733008191E-2</v>
      </c>
      <c r="U4134" s="21"/>
    </row>
    <row r="4135" spans="1:21" x14ac:dyDescent="0.25">
      <c r="A4135" s="2">
        <v>40304</v>
      </c>
      <c r="B4135" s="21">
        <v>29.590000152587891</v>
      </c>
      <c r="C4135" s="21">
        <v>29.879999160766602</v>
      </c>
      <c r="D4135" s="21">
        <v>27.909999847412109</v>
      </c>
      <c r="E4135" s="21">
        <v>28.979999542236328</v>
      </c>
      <c r="F4135" s="16">
        <f>(StockData[[#This Row],[Close]]-E4136)/E4136</f>
        <v>-2.9145756385767996E-2</v>
      </c>
      <c r="G4135" s="21">
        <v>128613000</v>
      </c>
      <c r="H4135" s="21">
        <f>IF(ISNUMBER(E4135),MAX($E$2:E4135),"")</f>
        <v>542.07000732421875</v>
      </c>
      <c r="I4135" s="21">
        <f>IF(AND(ISNUMBER(E4135),ISNUMBER(H4135)),E4135/H4135-1,"")</f>
        <v>-0.94653827153195913</v>
      </c>
      <c r="L4135"/>
      <c r="M4135"/>
      <c r="N4135" s="2">
        <v>40304</v>
      </c>
      <c r="O4135" s="21">
        <v>116.26000213623048</v>
      </c>
      <c r="P4135" s="21">
        <v>117</v>
      </c>
      <c r="Q4135" s="21">
        <v>105</v>
      </c>
      <c r="R4135" s="21">
        <v>112.94000244140624</v>
      </c>
      <c r="S4135">
        <v>647356600</v>
      </c>
      <c r="T4135" s="16">
        <f>(SP500_Data[[#This Row],[Close]]-R4136)/R4136</f>
        <v>-3.3213467416143887E-2</v>
      </c>
      <c r="U4135" s="21"/>
    </row>
    <row r="4136" spans="1:21" x14ac:dyDescent="0.25">
      <c r="A4136" s="2">
        <v>40303</v>
      </c>
      <c r="B4136" s="21">
        <v>29.770000457763672</v>
      </c>
      <c r="C4136" s="21">
        <v>30.090000152587891</v>
      </c>
      <c r="D4136" s="21">
        <v>29.690000534057617</v>
      </c>
      <c r="E4136" s="21">
        <v>29.850000381469727</v>
      </c>
      <c r="F4136" s="16">
        <f>(StockData[[#This Row],[Close]]-E4137)/E4137</f>
        <v>-9.2930231362724994E-3</v>
      </c>
      <c r="G4136" s="21">
        <v>66833800</v>
      </c>
      <c r="H4136" s="21">
        <f>IF(ISNUMBER(E4136),MAX($E$2:E4136),"")</f>
        <v>542.07000732421875</v>
      </c>
      <c r="I4136" s="21">
        <f>IF(AND(ISNUMBER(E4136),ISNUMBER(H4136)),E4136/H4136-1,"")</f>
        <v>-0.94493331123628077</v>
      </c>
      <c r="L4136"/>
      <c r="M4136"/>
      <c r="N4136" s="2">
        <v>40303</v>
      </c>
      <c r="O4136" s="21">
        <v>116.55999755859376</v>
      </c>
      <c r="P4136" s="21">
        <v>117.8000030517578</v>
      </c>
      <c r="Q4136" s="21">
        <v>115.97000122070313</v>
      </c>
      <c r="R4136" s="21">
        <v>116.81999969482422</v>
      </c>
      <c r="S4136">
        <v>328973200</v>
      </c>
      <c r="T4136" s="16">
        <f>(SP500_Data[[#This Row],[Close]]-R4137)/R4137</f>
        <v>-5.9564071497400506E-3</v>
      </c>
      <c r="U4136" s="21"/>
    </row>
    <row r="4137" spans="1:21" x14ac:dyDescent="0.25">
      <c r="A4137" s="2">
        <v>40302</v>
      </c>
      <c r="B4137" s="21">
        <v>30.520000457763672</v>
      </c>
      <c r="C4137" s="21">
        <v>30.549999237060547</v>
      </c>
      <c r="D4137" s="21">
        <v>29.75</v>
      </c>
      <c r="E4137" s="21">
        <v>30.129999160766602</v>
      </c>
      <c r="F4137" s="16">
        <f>(StockData[[#This Row],[Close]]-E4138)/E4138</f>
        <v>-2.3655263614612131E-2</v>
      </c>
      <c r="G4137" s="21">
        <v>82085600</v>
      </c>
      <c r="H4137" s="21">
        <f>IF(ISNUMBER(E4137),MAX($E$2:E4137),"")</f>
        <v>542.07000732421875</v>
      </c>
      <c r="I4137" s="21">
        <f>IF(AND(ISNUMBER(E4137),ISNUMBER(H4137)),E4137/H4137-1,"")</f>
        <v>-0.94441677504074584</v>
      </c>
      <c r="L4137"/>
      <c r="M4137"/>
      <c r="N4137" s="2">
        <v>40302</v>
      </c>
      <c r="O4137" s="21">
        <v>119.01000213623048</v>
      </c>
      <c r="P4137" s="21">
        <v>119.02999877929688</v>
      </c>
      <c r="Q4137" s="21">
        <v>116.91999816894533</v>
      </c>
      <c r="R4137" s="21">
        <v>117.51999664306641</v>
      </c>
      <c r="S4137">
        <v>360353400</v>
      </c>
      <c r="T4137" s="16">
        <f>(SP500_Data[[#This Row],[Close]]-R4138)/R4138</f>
        <v>-2.3514764162321313E-2</v>
      </c>
      <c r="U4137" s="21"/>
    </row>
    <row r="4138" spans="1:21" x14ac:dyDescent="0.25">
      <c r="A4138" s="2">
        <v>40301</v>
      </c>
      <c r="B4138" s="21">
        <v>30.670000076293945</v>
      </c>
      <c r="C4138" s="21">
        <v>31.059999465942383</v>
      </c>
      <c r="D4138" s="21">
        <v>30.579999923706055</v>
      </c>
      <c r="E4138" s="21">
        <v>30.860000610351559</v>
      </c>
      <c r="F4138" s="16">
        <f>(StockData[[#This Row],[Close]]-E4139)/E4139</f>
        <v>1.0478051251842592E-2</v>
      </c>
      <c r="G4138" s="21">
        <v>43989500</v>
      </c>
      <c r="H4138" s="21">
        <f>IF(ISNUMBER(E4138),MAX($E$2:E4138),"")</f>
        <v>542.07000732421875</v>
      </c>
      <c r="I4138" s="21">
        <f>IF(AND(ISNUMBER(E4138),ISNUMBER(H4138)),E4138/H4138-1,"")</f>
        <v>-0.94307008284283511</v>
      </c>
      <c r="L4138"/>
      <c r="M4138"/>
      <c r="N4138" s="2">
        <v>40301</v>
      </c>
      <c r="O4138" s="21">
        <v>119.37999725341795</v>
      </c>
      <c r="P4138" s="21">
        <v>120.68000030517578</v>
      </c>
      <c r="Q4138" s="21">
        <v>119.1999969482422</v>
      </c>
      <c r="R4138" s="21">
        <v>120.34999847412109</v>
      </c>
      <c r="S4138">
        <v>182747900</v>
      </c>
      <c r="T4138" s="16">
        <f>(SP500_Data[[#This Row],[Close]]-R4139)/R4139</f>
        <v>1.2961879868466829E-2</v>
      </c>
      <c r="U4138" s="21"/>
    </row>
    <row r="4139" spans="1:21" x14ac:dyDescent="0.25">
      <c r="A4139" s="2">
        <v>40298</v>
      </c>
      <c r="B4139" s="21">
        <v>31.069999694824219</v>
      </c>
      <c r="C4139" s="21">
        <v>31.079999923706055</v>
      </c>
      <c r="D4139" s="21">
        <v>30.520000457763672</v>
      </c>
      <c r="E4139" s="21">
        <v>30.540000915527344</v>
      </c>
      <c r="F4139" s="16">
        <f>(StockData[[#This Row],[Close]]-E4140)/E4140</f>
        <v>-1.4838680144279234E-2</v>
      </c>
      <c r="G4139" s="21">
        <v>63214800</v>
      </c>
      <c r="H4139" s="21">
        <f>IF(ISNUMBER(E4139),MAX($E$2:E4139),"")</f>
        <v>542.07000732421875</v>
      </c>
      <c r="I4139" s="21">
        <f>IF(AND(ISNUMBER(E4139),ISNUMBER(H4139)),E4139/H4139-1,"")</f>
        <v>-0.94366041193409733</v>
      </c>
      <c r="L4139"/>
      <c r="M4139"/>
      <c r="N4139" s="2">
        <v>40298</v>
      </c>
      <c r="O4139" s="21">
        <v>120.87999725341795</v>
      </c>
      <c r="P4139" s="21">
        <v>121.01000213623048</v>
      </c>
      <c r="Q4139" s="21">
        <v>118.77999877929688</v>
      </c>
      <c r="R4139" s="21">
        <v>118.80999755859376</v>
      </c>
      <c r="S4139">
        <v>270000900</v>
      </c>
      <c r="T4139" s="16">
        <f>(SP500_Data[[#This Row],[Close]]-R4140)/R4140</f>
        <v>-1.6961799118030262E-2</v>
      </c>
      <c r="U4139" s="21"/>
    </row>
    <row r="4140" spans="1:21" x14ac:dyDescent="0.25">
      <c r="A4140" s="2">
        <v>40297</v>
      </c>
      <c r="B4140" s="21">
        <v>30.930000305175781</v>
      </c>
      <c r="C4140" s="21">
        <v>31.430000305175781</v>
      </c>
      <c r="D4140" s="21">
        <v>30.670000076293945</v>
      </c>
      <c r="E4140" s="21">
        <v>31</v>
      </c>
      <c r="F4140" s="16">
        <f>(StockData[[#This Row],[Close]]-E4141)/E4141</f>
        <v>2.9116840191581476E-3</v>
      </c>
      <c r="G4140" s="21">
        <v>52665200</v>
      </c>
      <c r="H4140" s="21">
        <f>IF(ISNUMBER(E4140),MAX($E$2:E4140),"")</f>
        <v>542.07000732421875</v>
      </c>
      <c r="I4140" s="21">
        <f>IF(AND(ISNUMBER(E4140),ISNUMBER(H4140)),E4140/H4140-1,"")</f>
        <v>-0.94281181474506759</v>
      </c>
      <c r="L4140"/>
      <c r="M4140"/>
      <c r="N4140" s="2">
        <v>40297</v>
      </c>
      <c r="O4140" s="21">
        <v>120.09999847412109</v>
      </c>
      <c r="P4140" s="21">
        <v>121.11000061035156</v>
      </c>
      <c r="Q4140" s="21">
        <v>120.06999969482422</v>
      </c>
      <c r="R4140" s="21">
        <v>120.86000061035156</v>
      </c>
      <c r="S4140">
        <v>193775000</v>
      </c>
      <c r="T4140" s="16">
        <f>(SP500_Data[[#This Row],[Close]]-R4141)/R4141</f>
        <v>1.2397414901860656E-2</v>
      </c>
      <c r="U4140" s="21"/>
    </row>
    <row r="4141" spans="1:21" x14ac:dyDescent="0.25">
      <c r="A4141" s="2">
        <v>40296</v>
      </c>
      <c r="B4141" s="21">
        <v>30.920000076293945</v>
      </c>
      <c r="C4141" s="21">
        <v>31</v>
      </c>
      <c r="D4141" s="21">
        <v>30.620000839233398</v>
      </c>
      <c r="E4141" s="21">
        <v>30.909999847412109</v>
      </c>
      <c r="F4141" s="16">
        <f>(StockData[[#This Row],[Close]]-E4142)/E4142</f>
        <v>1.9448773160606482E-3</v>
      </c>
      <c r="G4141" s="21">
        <v>64557900</v>
      </c>
      <c r="H4141" s="21">
        <f>IF(ISNUMBER(E4141),MAX($E$2:E4141),"")</f>
        <v>542.07000732421875</v>
      </c>
      <c r="I4141" s="21">
        <f>IF(AND(ISNUMBER(E4141),ISNUMBER(H4141)),E4141/H4141-1,"")</f>
        <v>-0.94297784524181494</v>
      </c>
      <c r="L4141"/>
      <c r="M4141"/>
      <c r="N4141" s="2">
        <v>40296</v>
      </c>
      <c r="O4141" s="21">
        <v>119.0500030517578</v>
      </c>
      <c r="P4141" s="21">
        <v>119.68000030517578</v>
      </c>
      <c r="Q4141" s="21">
        <v>118.26999664306641</v>
      </c>
      <c r="R4141" s="21">
        <v>119.37999725341795</v>
      </c>
      <c r="S4141">
        <v>300674100</v>
      </c>
      <c r="T4141" s="16">
        <f>(SP500_Data[[#This Row],[Close]]-R4142)/R4142</f>
        <v>7.5961670407202267E-3</v>
      </c>
      <c r="U4141" s="21"/>
    </row>
    <row r="4142" spans="1:21" x14ac:dyDescent="0.25">
      <c r="A4142" s="2">
        <v>40295</v>
      </c>
      <c r="B4142" s="21">
        <v>30.950000762939453</v>
      </c>
      <c r="C4142" s="21">
        <v>31.25</v>
      </c>
      <c r="D4142" s="21">
        <v>30.75</v>
      </c>
      <c r="E4142" s="21">
        <v>30.850000381469727</v>
      </c>
      <c r="F4142" s="16">
        <f>(StockData[[#This Row],[Close]]-E4143)/E4143</f>
        <v>-8.3574485304034277E-3</v>
      </c>
      <c r="G4142" s="21">
        <v>68730900</v>
      </c>
      <c r="H4142" s="21">
        <f>IF(ISNUMBER(E4142),MAX($E$2:E4142),"")</f>
        <v>542.07000732421875</v>
      </c>
      <c r="I4142" s="21">
        <f>IF(AND(ISNUMBER(E4142),ISNUMBER(H4142)),E4142/H4142-1,"")</f>
        <v>-0.94308853106676693</v>
      </c>
      <c r="L4142"/>
      <c r="M4142"/>
      <c r="N4142" s="2">
        <v>40295</v>
      </c>
      <c r="O4142" s="21">
        <v>120.65000152587891</v>
      </c>
      <c r="P4142" s="21">
        <v>121.33999633789063</v>
      </c>
      <c r="Q4142" s="21">
        <v>118.25</v>
      </c>
      <c r="R4142" s="21">
        <v>118.48000335693359</v>
      </c>
      <c r="S4142">
        <v>355853300</v>
      </c>
      <c r="T4142" s="16">
        <f>(SP500_Data[[#This Row],[Close]]-R4143)/R4143</f>
        <v>-2.3650557505359594E-2</v>
      </c>
      <c r="U4142" s="21"/>
    </row>
    <row r="4143" spans="1:21" x14ac:dyDescent="0.25">
      <c r="A4143" s="2">
        <v>40294</v>
      </c>
      <c r="B4143" s="21">
        <v>31</v>
      </c>
      <c r="C4143" s="21">
        <v>31.280000686645508</v>
      </c>
      <c r="D4143" s="21">
        <v>30.860000610351559</v>
      </c>
      <c r="E4143" s="21">
        <v>31.110000610351559</v>
      </c>
      <c r="F4143" s="16">
        <f>(StockData[[#This Row],[Close]]-E4144)/E4144</f>
        <v>4.8450106690775983E-3</v>
      </c>
      <c r="G4143" s="21">
        <v>63649300</v>
      </c>
      <c r="H4143" s="21">
        <f>IF(ISNUMBER(E4143),MAX($E$2:E4143),"")</f>
        <v>542.07000732421875</v>
      </c>
      <c r="I4143" s="21">
        <f>IF(AND(ISNUMBER(E4143),ISNUMBER(H4143)),E4143/H4143-1,"")</f>
        <v>-0.9426088878004566</v>
      </c>
      <c r="L4143"/>
      <c r="M4143"/>
      <c r="N4143" s="2">
        <v>40294</v>
      </c>
      <c r="O4143" s="21">
        <v>121.84999847412109</v>
      </c>
      <c r="P4143" s="21">
        <v>122.12000274658205</v>
      </c>
      <c r="Q4143" s="21">
        <v>121.23000335693359</v>
      </c>
      <c r="R4143" s="21">
        <v>121.34999847412109</v>
      </c>
      <c r="S4143">
        <v>143457300</v>
      </c>
      <c r="T4143" s="16">
        <f>(SP500_Data[[#This Row],[Close]]-R4144)/R4144</f>
        <v>-3.7763655996413512E-3</v>
      </c>
      <c r="U4143" s="21"/>
    </row>
    <row r="4144" spans="1:21" x14ac:dyDescent="0.25">
      <c r="A4144" s="2">
        <v>40291</v>
      </c>
      <c r="B4144" s="21">
        <v>31.120000839233398</v>
      </c>
      <c r="C4144" s="21">
        <v>31.579999923706055</v>
      </c>
      <c r="D4144" s="21">
        <v>30.649999618530273</v>
      </c>
      <c r="E4144" s="21">
        <v>30.959999084472656</v>
      </c>
      <c r="F4144" s="16">
        <f>(StockData[[#This Row],[Close]]-E4145)/E4145</f>
        <v>-1.3698640125414819E-2</v>
      </c>
      <c r="G4144" s="21">
        <v>126766600</v>
      </c>
      <c r="H4144" s="21">
        <f>IF(ISNUMBER(E4144),MAX($E$2:E4144),"")</f>
        <v>542.07000732421875</v>
      </c>
      <c r="I4144" s="21">
        <f>IF(AND(ISNUMBER(E4144),ISNUMBER(H4144)),E4144/H4144-1,"")</f>
        <v>-0.94288560764079477</v>
      </c>
      <c r="L4144"/>
      <c r="M4144"/>
      <c r="N4144" s="2">
        <v>40291</v>
      </c>
      <c r="O4144" s="21">
        <v>120.94000244140624</v>
      </c>
      <c r="P4144" s="21">
        <v>121.86000061035156</v>
      </c>
      <c r="Q4144" s="21">
        <v>120.62999725341795</v>
      </c>
      <c r="R4144" s="21">
        <v>121.80999755859376</v>
      </c>
      <c r="S4144">
        <v>177335500</v>
      </c>
      <c r="T4144" s="16">
        <f>(SP500_Data[[#This Row],[Close]]-R4145)/R4145</f>
        <v>6.5278543830848759E-3</v>
      </c>
      <c r="U4144" s="21"/>
    </row>
    <row r="4145" spans="1:21" x14ac:dyDescent="0.25">
      <c r="A4145" s="2">
        <v>40290</v>
      </c>
      <c r="B4145" s="21">
        <v>31.040000915527344</v>
      </c>
      <c r="C4145" s="21">
        <v>31.530000686645508</v>
      </c>
      <c r="D4145" s="21">
        <v>30.899999618530273</v>
      </c>
      <c r="E4145" s="21">
        <v>31.389999389648441</v>
      </c>
      <c r="F4145" s="16">
        <f>(StockData[[#This Row],[Close]]-E4146)/E4146</f>
        <v>1.9150803092401979E-3</v>
      </c>
      <c r="G4145" s="21">
        <v>84847600</v>
      </c>
      <c r="H4145" s="21">
        <f>IF(ISNUMBER(E4145),MAX($E$2:E4145),"")</f>
        <v>542.07000732421875</v>
      </c>
      <c r="I4145" s="21">
        <f>IF(AND(ISNUMBER(E4145),ISNUMBER(H4145)),E4145/H4145-1,"")</f>
        <v>-0.94209235160492155</v>
      </c>
      <c r="L4145"/>
      <c r="M4145"/>
      <c r="N4145" s="2">
        <v>40290</v>
      </c>
      <c r="O4145" s="21">
        <v>119.80999755859376</v>
      </c>
      <c r="P4145" s="21">
        <v>121.16999816894533</v>
      </c>
      <c r="Q4145" s="21">
        <v>119.12000274658205</v>
      </c>
      <c r="R4145" s="21">
        <v>121.01999664306641</v>
      </c>
      <c r="S4145">
        <v>115360300</v>
      </c>
      <c r="T4145" s="16">
        <f>(SP500_Data[[#This Row],[Close]]-R4146)/R4146</f>
        <v>2.9835319909747287E-3</v>
      </c>
      <c r="U4145" s="21"/>
    </row>
    <row r="4146" spans="1:21" x14ac:dyDescent="0.25">
      <c r="A4146" s="2">
        <v>40289</v>
      </c>
      <c r="B4146" s="21">
        <v>31.329999923706055</v>
      </c>
      <c r="C4146" s="21">
        <v>31.5</v>
      </c>
      <c r="D4146" s="21">
        <v>31.229999542236328</v>
      </c>
      <c r="E4146" s="21">
        <v>31.329999923706055</v>
      </c>
      <c r="F4146" s="16">
        <f>(StockData[[#This Row],[Close]]-E4147)/E4147</f>
        <v>-9.5665453002578686E-4</v>
      </c>
      <c r="G4146" s="21">
        <v>55343100</v>
      </c>
      <c r="H4146" s="21">
        <f>IF(ISNUMBER(E4146),MAX($E$2:E4146),"")</f>
        <v>542.07000732421875</v>
      </c>
      <c r="I4146" s="21">
        <f>IF(AND(ISNUMBER(E4146),ISNUMBER(H4146)),E4146/H4146-1,"")</f>
        <v>-0.94220303742987355</v>
      </c>
      <c r="L4146"/>
      <c r="M4146"/>
      <c r="N4146" s="2">
        <v>40289</v>
      </c>
      <c r="O4146" s="21">
        <v>120.9499969482422</v>
      </c>
      <c r="P4146" s="21">
        <v>121.23000335693359</v>
      </c>
      <c r="Q4146" s="21">
        <v>119.98999786376952</v>
      </c>
      <c r="R4146" s="21">
        <v>120.66000366210938</v>
      </c>
      <c r="S4146">
        <v>192910100</v>
      </c>
      <c r="T4146" s="16">
        <f>(SP500_Data[[#This Row],[Close]]-R4147)/R4147</f>
        <v>-1.8199337881136418E-3</v>
      </c>
      <c r="U4146" s="21"/>
    </row>
    <row r="4147" spans="1:21" x14ac:dyDescent="0.25">
      <c r="A4147" s="2">
        <v>40288</v>
      </c>
      <c r="B4147" s="21">
        <v>31.219999313354492</v>
      </c>
      <c r="C4147" s="21">
        <v>31.440000534057617</v>
      </c>
      <c r="D4147" s="21">
        <v>31.129999160766602</v>
      </c>
      <c r="E4147" s="21">
        <v>31.360000610351559</v>
      </c>
      <c r="F4147" s="16">
        <f>(StockData[[#This Row],[Close]]-E4148)/E4148</f>
        <v>1.0309268214748655E-2</v>
      </c>
      <c r="G4147" s="21">
        <v>52199500</v>
      </c>
      <c r="H4147" s="21">
        <f>IF(ISNUMBER(E4147),MAX($E$2:E4147),"")</f>
        <v>542.07000732421875</v>
      </c>
      <c r="I4147" s="21">
        <f>IF(AND(ISNUMBER(E4147),ISNUMBER(H4147)),E4147/H4147-1,"")</f>
        <v>-0.94214769275807808</v>
      </c>
      <c r="L4147"/>
      <c r="M4147"/>
      <c r="N4147" s="2">
        <v>40288</v>
      </c>
      <c r="O4147" s="21">
        <v>120.55999755859376</v>
      </c>
      <c r="P4147" s="21">
        <v>120.98000335693359</v>
      </c>
      <c r="Q4147" s="21">
        <v>119.87000274658205</v>
      </c>
      <c r="R4147" s="21">
        <v>120.87999725341795</v>
      </c>
      <c r="S4147">
        <v>157708000</v>
      </c>
      <c r="T4147" s="16">
        <f>(SP500_Data[[#This Row],[Close]]-R4148)/R4148</f>
        <v>8.9308047460805676E-3</v>
      </c>
      <c r="U4147" s="21"/>
    </row>
    <row r="4148" spans="1:21" x14ac:dyDescent="0.25">
      <c r="A4148" s="2">
        <v>40287</v>
      </c>
      <c r="B4148" s="21">
        <v>30.770000457763672</v>
      </c>
      <c r="C4148" s="21">
        <v>31.25</v>
      </c>
      <c r="D4148" s="21">
        <v>30.760000228881836</v>
      </c>
      <c r="E4148" s="21">
        <v>31.040000915527344</v>
      </c>
      <c r="F4148" s="16">
        <f>(StockData[[#This Row],[Close]]-E4149)/E4149</f>
        <v>1.2063933430485601E-2</v>
      </c>
      <c r="G4148" s="21">
        <v>64970300</v>
      </c>
      <c r="H4148" s="21">
        <f>IF(ISNUMBER(E4148),MAX($E$2:E4148),"")</f>
        <v>542.07000732421875</v>
      </c>
      <c r="I4148" s="21">
        <f>IF(AND(ISNUMBER(E4148),ISNUMBER(H4148)),E4148/H4148-1,"")</f>
        <v>-0.9427380218493403</v>
      </c>
      <c r="L4148"/>
      <c r="M4148"/>
      <c r="N4148" s="2">
        <v>40287</v>
      </c>
      <c r="O4148" s="21">
        <v>119.01000213623048</v>
      </c>
      <c r="P4148" s="21">
        <v>119.93000030517578</v>
      </c>
      <c r="Q4148" s="21">
        <v>118.47000122070313</v>
      </c>
      <c r="R4148" s="21">
        <v>119.80999755859376</v>
      </c>
      <c r="S4148">
        <v>217947800</v>
      </c>
      <c r="T4148" s="16">
        <f>(SP500_Data[[#This Row],[Close]]-R4149)/R4149</f>
        <v>3.770081651651529E-3</v>
      </c>
      <c r="U4148" s="21"/>
    </row>
    <row r="4149" spans="1:21" x14ac:dyDescent="0.25">
      <c r="A4149" s="2">
        <v>40284</v>
      </c>
      <c r="B4149" s="21">
        <v>30.790000915527344</v>
      </c>
      <c r="C4149" s="21">
        <v>30.979999542236328</v>
      </c>
      <c r="D4149" s="21">
        <v>30.600000381469727</v>
      </c>
      <c r="E4149" s="21">
        <v>30.670000076293945</v>
      </c>
      <c r="F4149" s="16">
        <f>(StockData[[#This Row],[Close]]-E4150)/E4150</f>
        <v>-6.4788065274448432E-3</v>
      </c>
      <c r="G4149" s="21">
        <v>88703100</v>
      </c>
      <c r="H4149" s="21">
        <f>IF(ISNUMBER(E4149),MAX($E$2:E4149),"")</f>
        <v>542.07000732421875</v>
      </c>
      <c r="I4149" s="21">
        <f>IF(AND(ISNUMBER(E4149),ISNUMBER(H4149)),E4149/H4149-1,"")</f>
        <v>-0.94342059206026163</v>
      </c>
      <c r="L4149"/>
      <c r="M4149"/>
      <c r="N4149" s="2">
        <v>40284</v>
      </c>
      <c r="O4149" s="21">
        <v>120.86000061035156</v>
      </c>
      <c r="P4149" s="21">
        <v>121.29000091552734</v>
      </c>
      <c r="Q4149" s="21">
        <v>118.75</v>
      </c>
      <c r="R4149" s="21">
        <v>119.36000061035156</v>
      </c>
      <c r="S4149">
        <v>366786700</v>
      </c>
      <c r="T4149" s="16">
        <f>(SP500_Data[[#This Row],[Close]]-R4150)/R4150</f>
        <v>-1.5912278758410874E-2</v>
      </c>
      <c r="U4149" s="21"/>
    </row>
    <row r="4150" spans="1:21" x14ac:dyDescent="0.25">
      <c r="A4150" s="2">
        <v>40283</v>
      </c>
      <c r="B4150" s="21">
        <v>30.819999694824219</v>
      </c>
      <c r="C4150" s="21">
        <v>30.950000762939453</v>
      </c>
      <c r="D4150" s="21">
        <v>30.709999084472656</v>
      </c>
      <c r="E4150" s="21">
        <v>30.870000839233398</v>
      </c>
      <c r="F4150" s="16">
        <f>(StockData[[#This Row],[Close]]-E4151)/E4151</f>
        <v>1.6223603148697197E-3</v>
      </c>
      <c r="G4150" s="21">
        <v>52745400</v>
      </c>
      <c r="H4150" s="21">
        <f>IF(ISNUMBER(E4150),MAX($E$2:E4150),"")</f>
        <v>542.07000732421875</v>
      </c>
      <c r="I4150" s="21">
        <f>IF(AND(ISNUMBER(E4150),ISNUMBER(H4150)),E4150/H4150-1,"")</f>
        <v>-0.94305163461890329</v>
      </c>
      <c r="L4150"/>
      <c r="M4150"/>
      <c r="N4150" s="2">
        <v>40283</v>
      </c>
      <c r="O4150" s="21">
        <v>120.98999786376952</v>
      </c>
      <c r="P4150" s="21">
        <v>121.56999969482422</v>
      </c>
      <c r="Q4150" s="21">
        <v>120.9499969482422</v>
      </c>
      <c r="R4150" s="21">
        <v>121.29000091552734</v>
      </c>
      <c r="S4150">
        <v>144615300</v>
      </c>
      <c r="T4150" s="16">
        <f>(SP500_Data[[#This Row],[Close]]-R4151)/R4151</f>
        <v>8.2513798256135778E-4</v>
      </c>
      <c r="U4150" s="21"/>
    </row>
    <row r="4151" spans="1:21" x14ac:dyDescent="0.25">
      <c r="A4151" s="2">
        <v>40282</v>
      </c>
      <c r="B4151" s="21">
        <v>30.790000915527344</v>
      </c>
      <c r="C4151" s="21">
        <v>31</v>
      </c>
      <c r="D4151" s="21">
        <v>30.659999847412109</v>
      </c>
      <c r="E4151" s="21">
        <v>30.819999694824219</v>
      </c>
      <c r="F4151" s="16">
        <f>(StockData[[#This Row],[Close]]-E4152)/E4152</f>
        <v>1.2151031941355138E-2</v>
      </c>
      <c r="G4151" s="21">
        <v>68941200</v>
      </c>
      <c r="H4151" s="21">
        <f>IF(ISNUMBER(E4151),MAX($E$2:E4151),"")</f>
        <v>542.07000732421875</v>
      </c>
      <c r="I4151" s="21">
        <f>IF(AND(ISNUMBER(E4151),ISNUMBER(H4151)),E4151/H4151-1,"")</f>
        <v>-0.94314387573856229</v>
      </c>
      <c r="L4151"/>
      <c r="M4151"/>
      <c r="N4151" s="2">
        <v>40282</v>
      </c>
      <c r="O4151" s="21">
        <v>120.26999664306641</v>
      </c>
      <c r="P4151" s="21">
        <v>121.19000244140624</v>
      </c>
      <c r="Q4151" s="21">
        <v>120.08000183105467</v>
      </c>
      <c r="R4151" s="21">
        <v>121.19000244140624</v>
      </c>
      <c r="S4151">
        <v>161609000</v>
      </c>
      <c r="T4151" s="16">
        <f>(SP500_Data[[#This Row],[Close]]-R4152)/R4152</f>
        <v>1.1349416586582327E-2</v>
      </c>
      <c r="U4151" s="21"/>
    </row>
    <row r="4152" spans="1:21" x14ac:dyDescent="0.25">
      <c r="A4152" s="2">
        <v>40281</v>
      </c>
      <c r="B4152" s="21">
        <v>30.149999618530273</v>
      </c>
      <c r="C4152" s="21">
        <v>30.5</v>
      </c>
      <c r="D4152" s="21">
        <v>30.129999160766602</v>
      </c>
      <c r="E4152" s="21">
        <v>30.450000762939453</v>
      </c>
      <c r="F4152" s="16">
        <f>(StockData[[#This Row],[Close]]-E4153)/E4153</f>
        <v>4.2876342158217843E-3</v>
      </c>
      <c r="G4152" s="21">
        <v>41374600</v>
      </c>
      <c r="H4152" s="21">
        <f>IF(ISNUMBER(E4152),MAX($E$2:E4152),"")</f>
        <v>542.07000732421875</v>
      </c>
      <c r="I4152" s="21">
        <f>IF(AND(ISNUMBER(E4152),ISNUMBER(H4152)),E4152/H4152-1,"")</f>
        <v>-0.94382644243084468</v>
      </c>
      <c r="L4152"/>
      <c r="M4152"/>
      <c r="N4152" s="2">
        <v>40281</v>
      </c>
      <c r="O4152" s="21">
        <v>119.62000274658205</v>
      </c>
      <c r="P4152" s="21">
        <v>120.04000091552734</v>
      </c>
      <c r="Q4152" s="21">
        <v>119</v>
      </c>
      <c r="R4152" s="21">
        <v>119.83000183105467</v>
      </c>
      <c r="S4152">
        <v>125043600</v>
      </c>
      <c r="T4152" s="16">
        <f>(SP500_Data[[#This Row],[Close]]-R4153)/R4153</f>
        <v>7.5166167438515811E-4</v>
      </c>
      <c r="U4152" s="21"/>
    </row>
    <row r="4153" spans="1:21" x14ac:dyDescent="0.25">
      <c r="A4153" s="2">
        <v>40280</v>
      </c>
      <c r="B4153" s="21">
        <v>30.25</v>
      </c>
      <c r="C4153" s="21">
        <v>30.489999771118164</v>
      </c>
      <c r="D4153" s="21">
        <v>30.209999084472656</v>
      </c>
      <c r="E4153" s="21">
        <v>30.319999694824219</v>
      </c>
      <c r="F4153" s="16">
        <f>(StockData[[#This Row],[Close]]-E4154)/E4154</f>
        <v>-6.5921086562571783E-4</v>
      </c>
      <c r="G4153" s="21">
        <v>37068800</v>
      </c>
      <c r="H4153" s="21">
        <f>IF(ISNUMBER(E4153),MAX($E$2:E4153),"")</f>
        <v>542.07000732421875</v>
      </c>
      <c r="I4153" s="21">
        <f>IF(AND(ISNUMBER(E4153),ISNUMBER(H4153)),E4153/H4153-1,"")</f>
        <v>-0.94406626582331932</v>
      </c>
      <c r="L4153"/>
      <c r="M4153"/>
      <c r="N4153" s="2">
        <v>40280</v>
      </c>
      <c r="O4153" s="21">
        <v>119.6999969482422</v>
      </c>
      <c r="P4153" s="21">
        <v>120.0500030517578</v>
      </c>
      <c r="Q4153" s="21">
        <v>119.55999755859376</v>
      </c>
      <c r="R4153" s="21">
        <v>119.73999786376952</v>
      </c>
      <c r="S4153">
        <v>110279000</v>
      </c>
      <c r="T4153" s="16">
        <f>(SP500_Data[[#This Row],[Close]]-R4154)/R4154</f>
        <v>1.5892497462293052E-3</v>
      </c>
      <c r="U4153" s="21"/>
    </row>
    <row r="4154" spans="1:21" x14ac:dyDescent="0.25">
      <c r="A4154" s="2">
        <v>40277</v>
      </c>
      <c r="B4154" s="21">
        <v>29.950000762939453</v>
      </c>
      <c r="C4154" s="21">
        <v>30.409999847412109</v>
      </c>
      <c r="D4154" s="21">
        <v>29.899999618530273</v>
      </c>
      <c r="E4154" s="21">
        <v>30.340000152587891</v>
      </c>
      <c r="F4154" s="16">
        <f>(StockData[[#This Row],[Close]]-E4155)/E4155</f>
        <v>1.4037435669217044E-2</v>
      </c>
      <c r="G4154" s="21">
        <v>54752500</v>
      </c>
      <c r="H4154" s="21">
        <f>IF(ISNUMBER(E4154),MAX($E$2:E4154),"")</f>
        <v>542.07000732421875</v>
      </c>
      <c r="I4154" s="21">
        <f>IF(AND(ISNUMBER(E4154),ISNUMBER(H4154)),E4154/H4154-1,"")</f>
        <v>-0.94402936937545567</v>
      </c>
      <c r="L4154"/>
      <c r="M4154"/>
      <c r="N4154" s="2">
        <v>40277</v>
      </c>
      <c r="O4154" s="21">
        <v>119.01999664306641</v>
      </c>
      <c r="P4154" s="21">
        <v>119.59999847412109</v>
      </c>
      <c r="Q4154" s="21">
        <v>118.8000030517578</v>
      </c>
      <c r="R4154" s="21">
        <v>119.5500030517578</v>
      </c>
      <c r="S4154">
        <v>133006500</v>
      </c>
      <c r="T4154" s="16">
        <f>(SP500_Data[[#This Row],[Close]]-R4155)/R4155</f>
        <v>6.5673691229907729E-3</v>
      </c>
      <c r="U4154" s="21"/>
    </row>
    <row r="4155" spans="1:21" x14ac:dyDescent="0.25">
      <c r="A4155" s="2">
        <v>40276</v>
      </c>
      <c r="B4155" s="21">
        <v>29.319999694824219</v>
      </c>
      <c r="C4155" s="21">
        <v>29.979999542236328</v>
      </c>
      <c r="D4155" s="21">
        <v>29.299999237060547</v>
      </c>
      <c r="E4155" s="21">
        <v>29.920000076293945</v>
      </c>
      <c r="F4155" s="16">
        <f>(StockData[[#This Row],[Close]]-E4156)/E4156</f>
        <v>1.9420772995426976E-2</v>
      </c>
      <c r="G4155" s="21">
        <v>63713800</v>
      </c>
      <c r="H4155" s="21">
        <f>IF(ISNUMBER(E4155),MAX($E$2:E4155),"")</f>
        <v>542.07000732421875</v>
      </c>
      <c r="I4155" s="21">
        <f>IF(AND(ISNUMBER(E4155),ISNUMBER(H4155)),E4155/H4155-1,"")</f>
        <v>-0.94480417718739707</v>
      </c>
      <c r="L4155"/>
      <c r="M4155"/>
      <c r="N4155" s="2">
        <v>40276</v>
      </c>
      <c r="O4155" s="21">
        <v>117.9499969482422</v>
      </c>
      <c r="P4155" s="21">
        <v>118.97000122070313</v>
      </c>
      <c r="Q4155" s="21">
        <v>117.59999847412109</v>
      </c>
      <c r="R4155" s="21">
        <v>118.76999664306641</v>
      </c>
      <c r="S4155">
        <v>158704000</v>
      </c>
      <c r="T4155" s="16">
        <f>(SP500_Data[[#This Row],[Close]]-R4156)/R4156</f>
        <v>3.4639745741855479E-3</v>
      </c>
      <c r="U4155" s="21"/>
    </row>
    <row r="4156" spans="1:21" x14ac:dyDescent="0.25">
      <c r="A4156" s="2">
        <v>40275</v>
      </c>
      <c r="B4156" s="21">
        <v>29.159999847412109</v>
      </c>
      <c r="C4156" s="21">
        <v>29.559999465942383</v>
      </c>
      <c r="D4156" s="21">
        <v>29.139999389648441</v>
      </c>
      <c r="E4156" s="21">
        <v>29.350000381469727</v>
      </c>
      <c r="F4156" s="16">
        <f>(StockData[[#This Row],[Close]]-E4157)/E4157</f>
        <v>1.0232157898283933E-3</v>
      </c>
      <c r="G4156" s="21">
        <v>58318800</v>
      </c>
      <c r="H4156" s="21">
        <f>IF(ISNUMBER(E4156),MAX($E$2:E4156),"")</f>
        <v>542.07000732421875</v>
      </c>
      <c r="I4156" s="21">
        <f>IF(AND(ISNUMBER(E4156),ISNUMBER(H4156)),E4156/H4156-1,"")</f>
        <v>-0.9458557013210378</v>
      </c>
      <c r="L4156"/>
      <c r="M4156"/>
      <c r="N4156" s="2">
        <v>40275</v>
      </c>
      <c r="O4156" s="21">
        <v>118.8000030517578</v>
      </c>
      <c r="P4156" s="21">
        <v>119.36000061035156</v>
      </c>
      <c r="Q4156" s="21">
        <v>117.80999755859376</v>
      </c>
      <c r="R4156" s="21">
        <v>118.36000061035156</v>
      </c>
      <c r="S4156">
        <v>184576300</v>
      </c>
      <c r="T4156" s="16">
        <f>(SP500_Data[[#This Row],[Close]]-R4157)/R4157</f>
        <v>-5.7123681111051075E-3</v>
      </c>
      <c r="U4156" s="21"/>
    </row>
    <row r="4157" spans="1:21" x14ac:dyDescent="0.25">
      <c r="A4157" s="2">
        <v>40274</v>
      </c>
      <c r="B4157" s="21">
        <v>29.149999618530273</v>
      </c>
      <c r="C4157" s="21">
        <v>29.579999923706055</v>
      </c>
      <c r="D4157" s="21">
        <v>28.979999542236328</v>
      </c>
      <c r="E4157" s="21">
        <v>29.319999694824219</v>
      </c>
      <c r="F4157" s="16">
        <f>(StockData[[#This Row],[Close]]-E4158)/E4158</f>
        <v>1.708207594075555E-3</v>
      </c>
      <c r="G4157" s="21">
        <v>47366800</v>
      </c>
      <c r="H4157" s="21">
        <f>IF(ISNUMBER(E4157),MAX($E$2:E4157),"")</f>
        <v>542.07000732421875</v>
      </c>
      <c r="I4157" s="21">
        <f>IF(AND(ISNUMBER(E4157),ISNUMBER(H4157)),E4157/H4157-1,"")</f>
        <v>-0.94591104599283327</v>
      </c>
      <c r="L4157"/>
      <c r="M4157"/>
      <c r="N4157" s="2">
        <v>40274</v>
      </c>
      <c r="O4157" s="21">
        <v>118.41999816894533</v>
      </c>
      <c r="P4157" s="21">
        <v>119.25</v>
      </c>
      <c r="Q4157" s="21">
        <v>118.29000091552734</v>
      </c>
      <c r="R4157" s="21">
        <v>119.04000091552734</v>
      </c>
      <c r="S4157">
        <v>110384200</v>
      </c>
      <c r="T4157" s="16">
        <f>(SP500_Data[[#This Row],[Close]]-R4158)/R4158</f>
        <v>2.3576858728553414E-3</v>
      </c>
      <c r="U4157" s="21"/>
    </row>
    <row r="4158" spans="1:21" x14ac:dyDescent="0.25">
      <c r="A4158" s="2">
        <v>40273</v>
      </c>
      <c r="B4158" s="21">
        <v>29.129999160766602</v>
      </c>
      <c r="C4158" s="21">
        <v>29.430000305175781</v>
      </c>
      <c r="D4158" s="21">
        <v>29.030000686645508</v>
      </c>
      <c r="E4158" s="21">
        <v>29.270000457763672</v>
      </c>
      <c r="F4158" s="16">
        <f>(StockData[[#This Row],[Close]]-E4159)/E4159</f>
        <v>3.7723117601910698E-3</v>
      </c>
      <c r="G4158" s="21">
        <v>34331200</v>
      </c>
      <c r="H4158" s="21">
        <f>IF(ISNUMBER(E4158),MAX($E$2:E4158),"")</f>
        <v>542.07000732421875</v>
      </c>
      <c r="I4158" s="21">
        <f>IF(AND(ISNUMBER(E4158),ISNUMBER(H4158)),E4158/H4158-1,"")</f>
        <v>-0.94600328359385333</v>
      </c>
      <c r="L4158"/>
      <c r="M4158"/>
      <c r="N4158" s="2">
        <v>40273</v>
      </c>
      <c r="O4158" s="21">
        <v>118.25</v>
      </c>
      <c r="P4158" s="21">
        <v>118.83999633789063</v>
      </c>
      <c r="Q4158" s="21">
        <v>117.91999816894533</v>
      </c>
      <c r="R4158" s="21">
        <v>118.76000213623048</v>
      </c>
      <c r="S4158">
        <v>105847600</v>
      </c>
      <c r="T4158" s="16">
        <f>(SP500_Data[[#This Row],[Close]]-R4159)/R4159</f>
        <v>8.1493977894965732E-3</v>
      </c>
      <c r="U4158" s="21"/>
    </row>
    <row r="4159" spans="1:21" x14ac:dyDescent="0.25">
      <c r="A4159" s="2">
        <v>40269</v>
      </c>
      <c r="B4159" s="21">
        <v>29.350000381469727</v>
      </c>
      <c r="C4159" s="21">
        <v>29.540000915527344</v>
      </c>
      <c r="D4159" s="21">
        <v>28.620000839233398</v>
      </c>
      <c r="E4159" s="21">
        <v>29.159999847412109</v>
      </c>
      <c r="F4159" s="16">
        <f>(StockData[[#This Row],[Close]]-E4160)/E4160</f>
        <v>-4.4384112001279469E-3</v>
      </c>
      <c r="G4159" s="21">
        <v>74768100</v>
      </c>
      <c r="H4159" s="21">
        <f>IF(ISNUMBER(E4159),MAX($E$2:E4159),"")</f>
        <v>542.07000732421875</v>
      </c>
      <c r="I4159" s="21">
        <f>IF(AND(ISNUMBER(E4159),ISNUMBER(H4159)),E4159/H4159-1,"")</f>
        <v>-0.94620621053846432</v>
      </c>
      <c r="L4159"/>
      <c r="M4159"/>
      <c r="N4159" s="2">
        <v>40269</v>
      </c>
      <c r="O4159" s="21">
        <v>117.8000030517578</v>
      </c>
      <c r="P4159" s="21">
        <v>118.25</v>
      </c>
      <c r="Q4159" s="21">
        <v>117.09999847412109</v>
      </c>
      <c r="R4159" s="21">
        <v>117.8000030517578</v>
      </c>
      <c r="S4159">
        <v>161215200</v>
      </c>
      <c r="T4159" s="16">
        <f>(SP500_Data[[#This Row],[Close]]-R4160)/R4160</f>
        <v>6.8376329210068226E-3</v>
      </c>
      <c r="U4159" s="21"/>
    </row>
    <row r="4160" spans="1:21" x14ac:dyDescent="0.25">
      <c r="A4160" s="2">
        <v>40268</v>
      </c>
      <c r="B4160" s="21">
        <v>29.639999389648441</v>
      </c>
      <c r="C4160" s="21">
        <v>29.719999313354492</v>
      </c>
      <c r="D4160" s="21">
        <v>29.170000076293945</v>
      </c>
      <c r="E4160" s="21">
        <v>29.290000915527344</v>
      </c>
      <c r="F4160" s="16">
        <f>(StockData[[#This Row],[Close]]-E4161)/E4161</f>
        <v>-1.6123598752285199E-2</v>
      </c>
      <c r="G4160" s="21">
        <v>63760000</v>
      </c>
      <c r="H4160" s="21">
        <f>IF(ISNUMBER(E4160),MAX($E$2:E4160),"")</f>
        <v>542.07000732421875</v>
      </c>
      <c r="I4160" s="21">
        <f>IF(AND(ISNUMBER(E4160),ISNUMBER(H4160)),E4160/H4160-1,"")</f>
        <v>-0.9459663871459898</v>
      </c>
      <c r="L4160"/>
      <c r="M4160"/>
      <c r="N4160" s="2">
        <v>40268</v>
      </c>
      <c r="O4160" s="21">
        <v>116.9499969482422</v>
      </c>
      <c r="P4160" s="21">
        <v>117.51999664306641</v>
      </c>
      <c r="Q4160" s="21">
        <v>116.61000061035156</v>
      </c>
      <c r="R4160" s="21">
        <v>117</v>
      </c>
      <c r="S4160">
        <v>161078700</v>
      </c>
      <c r="T4160" s="16">
        <f>(SP500_Data[[#This Row],[Close]]-R4161)/R4161</f>
        <v>-3.4071679785347571E-3</v>
      </c>
      <c r="U4160" s="21"/>
    </row>
    <row r="4161" spans="1:21" x14ac:dyDescent="0.25">
      <c r="A4161" s="2">
        <v>40267</v>
      </c>
      <c r="B4161" s="21">
        <v>29.629999160766602</v>
      </c>
      <c r="C4161" s="21">
        <v>29.860000610351559</v>
      </c>
      <c r="D4161" s="21">
        <v>29.5</v>
      </c>
      <c r="E4161" s="21">
        <v>29.770000457763672</v>
      </c>
      <c r="F4161" s="16">
        <f>(StockData[[#This Row],[Close]]-E4162)/E4162</f>
        <v>6.0831464767680558E-3</v>
      </c>
      <c r="G4161" s="21">
        <v>34954800</v>
      </c>
      <c r="H4161" s="21">
        <f>IF(ISNUMBER(E4161),MAX($E$2:E4161),"")</f>
        <v>542.07000732421875</v>
      </c>
      <c r="I4161" s="21">
        <f>IF(AND(ISNUMBER(E4161),ISNUMBER(H4161)),E4161/H4161-1,"")</f>
        <v>-0.94508089350909641</v>
      </c>
      <c r="L4161"/>
      <c r="M4161"/>
      <c r="N4161" s="2">
        <v>40267</v>
      </c>
      <c r="O4161" s="21">
        <v>117.45999908447266</v>
      </c>
      <c r="P4161" s="21">
        <v>117.83000183105467</v>
      </c>
      <c r="Q4161" s="21">
        <v>116.91000366210938</v>
      </c>
      <c r="R4161" s="21">
        <v>117.40000152587891</v>
      </c>
      <c r="S4161">
        <v>145772500</v>
      </c>
      <c r="T4161" s="16">
        <f>(SP500_Data[[#This Row],[Close]]-R4162)/R4162</f>
        <v>6.8191127908958662E-4</v>
      </c>
      <c r="U4161" s="21"/>
    </row>
    <row r="4162" spans="1:21" x14ac:dyDescent="0.25">
      <c r="A4162" s="2">
        <v>40266</v>
      </c>
      <c r="B4162" s="21">
        <v>29.709999084472656</v>
      </c>
      <c r="C4162" s="21">
        <v>29.819999694824219</v>
      </c>
      <c r="D4162" s="21">
        <v>29.549999237060547</v>
      </c>
      <c r="E4162" s="21">
        <v>29.590000152587891</v>
      </c>
      <c r="F4162" s="16">
        <f>(StockData[[#This Row],[Close]]-E4163)/E4163</f>
        <v>-2.3600706400653051E-3</v>
      </c>
      <c r="G4162" s="21">
        <v>33336000</v>
      </c>
      <c r="H4162" s="21">
        <f>IF(ISNUMBER(E4162),MAX($E$2:E4162),"")</f>
        <v>542.07000732421875</v>
      </c>
      <c r="I4162" s="21">
        <f>IF(AND(ISNUMBER(E4162),ISNUMBER(H4162)),E4162/H4162-1,"")</f>
        <v>-0.94541295450259111</v>
      </c>
      <c r="L4162"/>
      <c r="M4162"/>
      <c r="N4162" s="2">
        <v>40266</v>
      </c>
      <c r="O4162" s="21">
        <v>117.16999816894533</v>
      </c>
      <c r="P4162" s="21">
        <v>117.52999877929688</v>
      </c>
      <c r="Q4162" s="21">
        <v>116.69000244140624</v>
      </c>
      <c r="R4162" s="21">
        <v>117.31999969482422</v>
      </c>
      <c r="S4162">
        <v>134513500</v>
      </c>
      <c r="T4162" s="16">
        <f>(SP500_Data[[#This Row],[Close]]-R4163)/R4163</f>
        <v>6.3475540585591602E-3</v>
      </c>
      <c r="U4162" s="21"/>
    </row>
    <row r="4163" spans="1:21" x14ac:dyDescent="0.25">
      <c r="A4163" s="2">
        <v>40263</v>
      </c>
      <c r="B4163" s="21">
        <v>30.090000152587891</v>
      </c>
      <c r="C4163" s="21">
        <v>30.200000762939453</v>
      </c>
      <c r="D4163" s="21">
        <v>29.590000152587891</v>
      </c>
      <c r="E4163" s="21">
        <v>29.659999847412109</v>
      </c>
      <c r="F4163" s="16">
        <f>(StockData[[#This Row],[Close]]-E4164)/E4164</f>
        <v>-1.1662791696112142E-2</v>
      </c>
      <c r="G4163" s="21">
        <v>55595500</v>
      </c>
      <c r="H4163" s="21">
        <f>IF(ISNUMBER(E4163),MAX($E$2:E4163),"")</f>
        <v>542.07000732421875</v>
      </c>
      <c r="I4163" s="21">
        <f>IF(AND(ISNUMBER(E4163),ISNUMBER(H4163)),E4163/H4163-1,"")</f>
        <v>-0.9452838204537074</v>
      </c>
      <c r="L4163"/>
      <c r="M4163"/>
      <c r="N4163" s="2">
        <v>40263</v>
      </c>
      <c r="O4163" s="21">
        <v>116.87000274658205</v>
      </c>
      <c r="P4163" s="21">
        <v>117.41999816894533</v>
      </c>
      <c r="Q4163" s="21">
        <v>116.12000274658205</v>
      </c>
      <c r="R4163" s="21">
        <v>116.58000183105467</v>
      </c>
      <c r="S4163">
        <v>205808500</v>
      </c>
      <c r="T4163" s="16">
        <f>(SP500_Data[[#This Row],[Close]]-R4164)/R4164</f>
        <v>-6.0008310251674938E-4</v>
      </c>
      <c r="U4163" s="21"/>
    </row>
    <row r="4164" spans="1:21" x14ac:dyDescent="0.25">
      <c r="A4164" s="2">
        <v>40262</v>
      </c>
      <c r="B4164" s="21">
        <v>29.829999923706055</v>
      </c>
      <c r="C4164" s="21">
        <v>30.569999694824219</v>
      </c>
      <c r="D4164" s="21">
        <v>29.799999237060547</v>
      </c>
      <c r="E4164" s="21">
        <v>30.010000228881836</v>
      </c>
      <c r="F4164" s="16">
        <f>(StockData[[#This Row],[Close]]-E4165)/E4165</f>
        <v>1.2141673355252725E-2</v>
      </c>
      <c r="G4164" s="21">
        <v>73168700</v>
      </c>
      <c r="H4164" s="21">
        <f>IF(ISNUMBER(E4164),MAX($E$2:E4164),"")</f>
        <v>542.07000732421875</v>
      </c>
      <c r="I4164" s="21">
        <f>IF(AND(ISNUMBER(E4164),ISNUMBER(H4164)),E4164/H4164-1,"")</f>
        <v>-0.94463814669064972</v>
      </c>
      <c r="L4164"/>
      <c r="M4164"/>
      <c r="N4164" s="2">
        <v>40262</v>
      </c>
      <c r="O4164" s="21">
        <v>117.62999725341795</v>
      </c>
      <c r="P4164" s="21">
        <v>118.16999816894533</v>
      </c>
      <c r="Q4164" s="21">
        <v>116.51000213623048</v>
      </c>
      <c r="R4164" s="21">
        <v>116.65000152587891</v>
      </c>
      <c r="S4164">
        <v>223396300</v>
      </c>
      <c r="T4164" s="16">
        <f>(SP500_Data[[#This Row],[Close]]-R4165)/R4165</f>
        <v>-1.6261110746894501E-3</v>
      </c>
      <c r="U4164" s="21"/>
    </row>
    <row r="4165" spans="1:21" x14ac:dyDescent="0.25">
      <c r="A4165" s="2">
        <v>40261</v>
      </c>
      <c r="B4165" s="21">
        <v>29.719999313354492</v>
      </c>
      <c r="C4165" s="21">
        <v>29.850000381469727</v>
      </c>
      <c r="D4165" s="21">
        <v>29.600000381469727</v>
      </c>
      <c r="E4165" s="21">
        <v>29.649999618530273</v>
      </c>
      <c r="F4165" s="16">
        <f>(StockData[[#This Row],[Close]]-E4166)/E4166</f>
        <v>-7.6974413887643247E-3</v>
      </c>
      <c r="G4165" s="21">
        <v>33987700</v>
      </c>
      <c r="H4165" s="21">
        <f>IF(ISNUMBER(E4165),MAX($E$2:E4165),"")</f>
        <v>542.07000732421875</v>
      </c>
      <c r="I4165" s="21">
        <f>IF(AND(ISNUMBER(E4165),ISNUMBER(H4165)),E4165/H4165-1,"")</f>
        <v>-0.94530226867763922</v>
      </c>
      <c r="L4165"/>
      <c r="M4165"/>
      <c r="N4165" s="2">
        <v>40261</v>
      </c>
      <c r="O4165" s="21">
        <v>116.97000122070313</v>
      </c>
      <c r="P4165" s="21">
        <v>117.43000030517578</v>
      </c>
      <c r="Q4165" s="21">
        <v>115.58000183105467</v>
      </c>
      <c r="R4165" s="21">
        <v>116.83999633789063</v>
      </c>
      <c r="S4165">
        <v>196072600</v>
      </c>
      <c r="T4165" s="16">
        <f>(SP500_Data[[#This Row],[Close]]-R4166)/R4166</f>
        <v>-4.8548446166406444E-3</v>
      </c>
      <c r="U4165" s="21"/>
    </row>
    <row r="4166" spans="1:21" x14ac:dyDescent="0.25">
      <c r="A4166" s="2">
        <v>40260</v>
      </c>
      <c r="B4166" s="21">
        <v>29.590000152587891</v>
      </c>
      <c r="C4166" s="21">
        <v>29.899999618530273</v>
      </c>
      <c r="D4166" s="21">
        <v>29.409999847412109</v>
      </c>
      <c r="E4166" s="21">
        <v>29.879999160766602</v>
      </c>
      <c r="F4166" s="16">
        <f>(StockData[[#This Row],[Close]]-E4167)/E4167</f>
        <v>9.4594180975808573E-3</v>
      </c>
      <c r="G4166" s="21">
        <v>42026600</v>
      </c>
      <c r="H4166" s="21">
        <f>IF(ISNUMBER(E4166),MAX($E$2:E4166),"")</f>
        <v>542.07000732421875</v>
      </c>
      <c r="I4166" s="21">
        <f>IF(AND(ISNUMBER(E4166),ISNUMBER(H4166)),E4166/H4166-1,"")</f>
        <v>-0.94487797008312435</v>
      </c>
      <c r="L4166"/>
      <c r="M4166"/>
      <c r="N4166" s="2">
        <v>40260</v>
      </c>
      <c r="O4166" s="21">
        <v>116.76000213623048</v>
      </c>
      <c r="P4166" s="21">
        <v>117.51000213623048</v>
      </c>
      <c r="Q4166" s="21">
        <v>116.37999725341795</v>
      </c>
      <c r="R4166" s="21">
        <v>117.41000366210938</v>
      </c>
      <c r="S4166">
        <v>182941600</v>
      </c>
      <c r="T4166" s="16">
        <f>(SP500_Data[[#This Row],[Close]]-R4167)/R4167</f>
        <v>7.0332562824882393E-3</v>
      </c>
      <c r="U4166" s="21"/>
    </row>
    <row r="4167" spans="1:21" x14ac:dyDescent="0.25">
      <c r="A4167" s="2">
        <v>40259</v>
      </c>
      <c r="B4167" s="21">
        <v>29.5</v>
      </c>
      <c r="C4167" s="21">
        <v>29.700000762939453</v>
      </c>
      <c r="D4167" s="21">
        <v>29.389999389648441</v>
      </c>
      <c r="E4167" s="21">
        <v>29.600000381469727</v>
      </c>
      <c r="F4167" s="16">
        <f>(StockData[[#This Row],[Close]]-E4168)/E4168</f>
        <v>3.3795974417936373E-4</v>
      </c>
      <c r="G4167" s="21">
        <v>37718200</v>
      </c>
      <c r="H4167" s="21">
        <f>IF(ISNUMBER(E4167),MAX($E$2:E4167),"")</f>
        <v>542.07000732421875</v>
      </c>
      <c r="I4167" s="21">
        <f>IF(AND(ISNUMBER(E4167),ISNUMBER(H4167)),E4167/H4167-1,"")</f>
        <v>-0.94539450627865929</v>
      </c>
      <c r="L4167"/>
      <c r="M4167"/>
      <c r="N4167" s="2">
        <v>40259</v>
      </c>
      <c r="O4167" s="21">
        <v>115.30999755859376</v>
      </c>
      <c r="P4167" s="21">
        <v>116.8000030517578</v>
      </c>
      <c r="Q4167" s="21">
        <v>115.23999786376952</v>
      </c>
      <c r="R4167" s="21">
        <v>116.58999633789063</v>
      </c>
      <c r="S4167">
        <v>184477800</v>
      </c>
      <c r="T4167" s="16">
        <f>(SP500_Data[[#This Row],[Close]]-R4168)/R4168</f>
        <v>5.3461680664086911E-3</v>
      </c>
      <c r="U4167" s="21"/>
    </row>
    <row r="4168" spans="1:21" x14ac:dyDescent="0.25">
      <c r="A4168" s="2">
        <v>40256</v>
      </c>
      <c r="B4168" s="21">
        <v>29.760000228881836</v>
      </c>
      <c r="C4168" s="21">
        <v>29.899999618530273</v>
      </c>
      <c r="D4168" s="21">
        <v>29.350000381469727</v>
      </c>
      <c r="E4168" s="21">
        <v>29.590000152587891</v>
      </c>
      <c r="F4168" s="16">
        <f>(StockData[[#This Row],[Close]]-E4169)/E4169</f>
        <v>-6.7546292980069135E-4</v>
      </c>
      <c r="G4168" s="21">
        <v>81332100</v>
      </c>
      <c r="H4168" s="21">
        <f>IF(ISNUMBER(E4168),MAX($E$2:E4168),"")</f>
        <v>542.07000732421875</v>
      </c>
      <c r="I4168" s="21">
        <f>IF(AND(ISNUMBER(E4168),ISNUMBER(H4168)),E4168/H4168-1,"")</f>
        <v>-0.94541295450259111</v>
      </c>
      <c r="L4168"/>
      <c r="M4168"/>
      <c r="N4168" s="2">
        <v>40256</v>
      </c>
      <c r="O4168" s="21">
        <v>115.97000122070313</v>
      </c>
      <c r="P4168" s="21">
        <v>117.29000091552734</v>
      </c>
      <c r="Q4168" s="21">
        <v>115.51999664306641</v>
      </c>
      <c r="R4168" s="21">
        <v>115.97000122070313</v>
      </c>
      <c r="S4168">
        <v>226641100</v>
      </c>
      <c r="T4168" s="16">
        <f>(SP500_Data[[#This Row],[Close]]-R4169)/R4169</f>
        <v>-9.1421709368960293E-3</v>
      </c>
      <c r="U4168" s="21"/>
    </row>
    <row r="4169" spans="1:21" x14ac:dyDescent="0.25">
      <c r="A4169" s="2">
        <v>40255</v>
      </c>
      <c r="B4169" s="21">
        <v>29.629999160766602</v>
      </c>
      <c r="C4169" s="21">
        <v>29.719999313354492</v>
      </c>
      <c r="D4169" s="21">
        <v>29.5</v>
      </c>
      <c r="E4169" s="21">
        <v>29.610000610351559</v>
      </c>
      <c r="F4169" s="16">
        <f>(StockData[[#This Row],[Close]]-E4170)/E4170</f>
        <v>-6.749426588416145E-4</v>
      </c>
      <c r="G4169" s="21">
        <v>43845200</v>
      </c>
      <c r="H4169" s="21">
        <f>IF(ISNUMBER(E4169),MAX($E$2:E4169),"")</f>
        <v>542.07000732421875</v>
      </c>
      <c r="I4169" s="21">
        <f>IF(AND(ISNUMBER(E4169),ISNUMBER(H4169)),E4169/H4169-1,"")</f>
        <v>-0.94537605805472746</v>
      </c>
      <c r="L4169"/>
      <c r="M4169"/>
      <c r="N4169" s="2">
        <v>40255</v>
      </c>
      <c r="O4169" s="21">
        <v>117.11000061035156</v>
      </c>
      <c r="P4169" s="21">
        <v>117.26999664306641</v>
      </c>
      <c r="Q4169" s="21">
        <v>116.56999969482422</v>
      </c>
      <c r="R4169" s="21">
        <v>117.04000091552734</v>
      </c>
      <c r="S4169">
        <v>196509100</v>
      </c>
      <c r="T4169" s="16">
        <f>(SP500_Data[[#This Row],[Close]]-R4170)/R4170</f>
        <v>-5.1236173676816365E-4</v>
      </c>
      <c r="U4169" s="21"/>
    </row>
    <row r="4170" spans="1:21" x14ac:dyDescent="0.25">
      <c r="A4170" s="2">
        <v>40254</v>
      </c>
      <c r="B4170" s="21">
        <v>29.5</v>
      </c>
      <c r="C4170" s="21">
        <v>29.870000839233398</v>
      </c>
      <c r="D4170" s="21">
        <v>29.399999618530273</v>
      </c>
      <c r="E4170" s="21">
        <v>29.629999160766602</v>
      </c>
      <c r="F4170" s="16">
        <f>(StockData[[#This Row],[Close]]-E4171)/E4171</f>
        <v>8.8525132483445127E-3</v>
      </c>
      <c r="G4170" s="21">
        <v>50385700</v>
      </c>
      <c r="H4170" s="21">
        <f>IF(ISNUMBER(E4170),MAX($E$2:E4170),"")</f>
        <v>542.07000732421875</v>
      </c>
      <c r="I4170" s="21">
        <f>IF(AND(ISNUMBER(E4170),ISNUMBER(H4170)),E4170/H4170-1,"")</f>
        <v>-0.94533916512550276</v>
      </c>
      <c r="L4170"/>
      <c r="M4170"/>
      <c r="N4170" s="2">
        <v>40254</v>
      </c>
      <c r="O4170" s="21">
        <v>116.76000213623048</v>
      </c>
      <c r="P4170" s="21">
        <v>117.48000335693359</v>
      </c>
      <c r="Q4170" s="21">
        <v>116.41999816894533</v>
      </c>
      <c r="R4170" s="21">
        <v>117.09999847412109</v>
      </c>
      <c r="S4170">
        <v>177468100</v>
      </c>
      <c r="T4170" s="16">
        <f>(SP500_Data[[#This Row],[Close]]-R4171)/R4171</f>
        <v>5.9272810781321808E-3</v>
      </c>
      <c r="U4170" s="21"/>
    </row>
    <row r="4171" spans="1:21" x14ac:dyDescent="0.25">
      <c r="A4171" s="2">
        <v>40253</v>
      </c>
      <c r="B4171" s="21">
        <v>29.420000076293945</v>
      </c>
      <c r="C4171" s="21">
        <v>29.489999771118164</v>
      </c>
      <c r="D4171" s="21">
        <v>29.200000762939453</v>
      </c>
      <c r="E4171" s="21">
        <v>29.370000839233398</v>
      </c>
      <c r="F4171" s="16">
        <f>(StockData[[#This Row],[Close]]-E4172)/E4172</f>
        <v>2.7313049233687382E-3</v>
      </c>
      <c r="G4171" s="21">
        <v>36723500</v>
      </c>
      <c r="H4171" s="21">
        <f>IF(ISNUMBER(E4171),MAX($E$2:E4171),"")</f>
        <v>542.07000732421875</v>
      </c>
      <c r="I4171" s="21">
        <f>IF(AND(ISNUMBER(E4171),ISNUMBER(H4171)),E4171/H4171-1,"")</f>
        <v>-0.94581880487317416</v>
      </c>
      <c r="L4171"/>
      <c r="M4171"/>
      <c r="N4171" s="2">
        <v>40253</v>
      </c>
      <c r="O4171" s="21">
        <v>115.80999755859376</v>
      </c>
      <c r="P4171" s="21">
        <v>116.51999664306641</v>
      </c>
      <c r="Q4171" s="21">
        <v>115.48999786376952</v>
      </c>
      <c r="R4171" s="21">
        <v>116.41000366210938</v>
      </c>
      <c r="S4171">
        <v>168673000</v>
      </c>
      <c r="T4171" s="16">
        <f>(SP500_Data[[#This Row],[Close]]-R4172)/R4172</f>
        <v>7.9661080211039983E-3</v>
      </c>
      <c r="U4171" s="21"/>
    </row>
    <row r="4172" spans="1:21" x14ac:dyDescent="0.25">
      <c r="A4172" s="2">
        <v>40252</v>
      </c>
      <c r="B4172" s="21">
        <v>29.180000305175781</v>
      </c>
      <c r="C4172" s="21">
        <v>29.370000839233398</v>
      </c>
      <c r="D4172" s="21">
        <v>29.010000228881836</v>
      </c>
      <c r="E4172" s="21">
        <v>29.290000915527344</v>
      </c>
      <c r="F4172" s="16">
        <f>(StockData[[#This Row],[Close]]-E4173)/E4173</f>
        <v>6.8330910320730414E-4</v>
      </c>
      <c r="G4172" s="21">
        <v>37512000</v>
      </c>
      <c r="H4172" s="21">
        <f>IF(ISNUMBER(E4172),MAX($E$2:E4172),"")</f>
        <v>542.07000732421875</v>
      </c>
      <c r="I4172" s="21">
        <f>IF(AND(ISNUMBER(E4172),ISNUMBER(H4172)),E4172/H4172-1,"")</f>
        <v>-0.9459663871459898</v>
      </c>
      <c r="L4172"/>
      <c r="M4172"/>
      <c r="N4172" s="2">
        <v>40252</v>
      </c>
      <c r="O4172" s="21">
        <v>115.26000213623048</v>
      </c>
      <c r="P4172" s="21">
        <v>115.56999969482422</v>
      </c>
      <c r="Q4172" s="21">
        <v>114.59999847412109</v>
      </c>
      <c r="R4172" s="21">
        <v>115.48999786376952</v>
      </c>
      <c r="S4172">
        <v>146816800</v>
      </c>
      <c r="T4172" s="16">
        <f>(SP500_Data[[#This Row],[Close]]-R4173)/R4173</f>
        <v>2.5981967378081418E-4</v>
      </c>
      <c r="U4172" s="21"/>
    </row>
    <row r="4173" spans="1:21" x14ac:dyDescent="0.25">
      <c r="A4173" s="2">
        <v>40249</v>
      </c>
      <c r="B4173" s="21">
        <v>29.319999694824219</v>
      </c>
      <c r="C4173" s="21">
        <v>29.379999160766602</v>
      </c>
      <c r="D4173" s="21">
        <v>29.040000915527344</v>
      </c>
      <c r="E4173" s="21">
        <v>29.270000457763672</v>
      </c>
      <c r="F4173" s="16">
        <f>(StockData[[#This Row],[Close]]-E4174)/E4174</f>
        <v>3.0843095149634702E-3</v>
      </c>
      <c r="G4173" s="21">
        <v>31700200</v>
      </c>
      <c r="H4173" s="21">
        <f>IF(ISNUMBER(E4173),MAX($E$2:E4173),"")</f>
        <v>542.07000732421875</v>
      </c>
      <c r="I4173" s="21">
        <f>IF(AND(ISNUMBER(E4173),ISNUMBER(H4173)),E4173/H4173-1,"")</f>
        <v>-0.94600328359385333</v>
      </c>
      <c r="L4173"/>
      <c r="M4173"/>
      <c r="N4173" s="2">
        <v>40249</v>
      </c>
      <c r="O4173" s="21">
        <v>115.9499969482422</v>
      </c>
      <c r="P4173" s="21">
        <v>115.97000122070313</v>
      </c>
      <c r="Q4173" s="21">
        <v>115.13999938964844</v>
      </c>
      <c r="R4173" s="21">
        <v>115.45999908447266</v>
      </c>
      <c r="S4173">
        <v>162074800</v>
      </c>
      <c r="T4173" s="16">
        <f>(SP500_Data[[#This Row],[Close]]-R4174)/R4174</f>
        <v>8.6636089171475964E-5</v>
      </c>
      <c r="U4173" s="21"/>
    </row>
    <row r="4174" spans="1:21" x14ac:dyDescent="0.25">
      <c r="A4174" s="2">
        <v>40248</v>
      </c>
      <c r="B4174" s="21">
        <v>28.889999389648441</v>
      </c>
      <c r="C4174" s="21">
        <v>29.190000534057617</v>
      </c>
      <c r="D4174" s="21">
        <v>28.850000381469727</v>
      </c>
      <c r="E4174" s="21">
        <v>29.180000305175781</v>
      </c>
      <c r="F4174" s="16">
        <f>(StockData[[#This Row],[Close]]-E4175)/E4175</f>
        <v>7.248912557774329E-3</v>
      </c>
      <c r="G4174" s="21">
        <v>35349700</v>
      </c>
      <c r="H4174" s="21">
        <f>IF(ISNUMBER(E4174),MAX($E$2:E4174),"")</f>
        <v>542.07000732421875</v>
      </c>
      <c r="I4174" s="21">
        <f>IF(AND(ISNUMBER(E4174),ISNUMBER(H4174)),E4174/H4174-1,"")</f>
        <v>-0.94616931409060068</v>
      </c>
      <c r="L4174"/>
      <c r="M4174"/>
      <c r="N4174" s="2">
        <v>40248</v>
      </c>
      <c r="O4174" s="21">
        <v>114.6999969482422</v>
      </c>
      <c r="P4174" s="21">
        <v>115.48000335693359</v>
      </c>
      <c r="Q4174" s="21">
        <v>114.34999847412109</v>
      </c>
      <c r="R4174" s="21">
        <v>115.4499969482422</v>
      </c>
      <c r="S4174">
        <v>160791100</v>
      </c>
      <c r="T4174" s="16">
        <f>(SP500_Data[[#This Row],[Close]]-R4175)/R4175</f>
        <v>4.1749649686238493E-3</v>
      </c>
      <c r="U4174" s="21"/>
    </row>
    <row r="4175" spans="1:21" x14ac:dyDescent="0.25">
      <c r="A4175" s="2">
        <v>40247</v>
      </c>
      <c r="B4175" s="21">
        <v>28.860000610351559</v>
      </c>
      <c r="C4175" s="21">
        <v>29.110000610351559</v>
      </c>
      <c r="D4175" s="21">
        <v>28.799999237060547</v>
      </c>
      <c r="E4175" s="21">
        <v>28.969999313354492</v>
      </c>
      <c r="F4175" s="16">
        <f>(StockData[[#This Row],[Close]]-E4176)/E4176</f>
        <v>5.9027805832433857E-3</v>
      </c>
      <c r="G4175" s="21">
        <v>44891400</v>
      </c>
      <c r="H4175" s="21">
        <f>IF(ISNUMBER(E4175),MAX($E$2:E4175),"")</f>
        <v>542.07000732421875</v>
      </c>
      <c r="I4175" s="21">
        <f>IF(AND(ISNUMBER(E4175),ISNUMBER(H4175)),E4175/H4175-1,"")</f>
        <v>-0.94655671975589095</v>
      </c>
      <c r="L4175"/>
      <c r="M4175"/>
      <c r="N4175" s="2">
        <v>40247</v>
      </c>
      <c r="O4175" s="21">
        <v>114.51000213623048</v>
      </c>
      <c r="P4175" s="21">
        <v>115.27999877929688</v>
      </c>
      <c r="Q4175" s="21">
        <v>114.41000366210938</v>
      </c>
      <c r="R4175" s="21">
        <v>114.97000122070313</v>
      </c>
      <c r="S4175">
        <v>186088800</v>
      </c>
      <c r="T4175" s="16">
        <f>(SP500_Data[[#This Row],[Close]]-R4176)/R4176</f>
        <v>4.4557237489935841E-3</v>
      </c>
      <c r="U4175" s="21"/>
    </row>
    <row r="4176" spans="1:21" x14ac:dyDescent="0.25">
      <c r="A4176" s="2">
        <v>40246</v>
      </c>
      <c r="B4176" s="21">
        <v>28.559999465942383</v>
      </c>
      <c r="C4176" s="21">
        <v>29.110000610351559</v>
      </c>
      <c r="D4176" s="21">
        <v>28.549999237060547</v>
      </c>
      <c r="E4176" s="21">
        <v>28.799999237060547</v>
      </c>
      <c r="F4176" s="16">
        <f>(StockData[[#This Row],[Close]]-E4177)/E4177</f>
        <v>5.9378302926011463E-3</v>
      </c>
      <c r="G4176" s="21">
        <v>50271600</v>
      </c>
      <c r="H4176" s="21">
        <f>IF(ISNUMBER(E4176),MAX($E$2:E4176),"")</f>
        <v>542.07000732421875</v>
      </c>
      <c r="I4176" s="21">
        <f>IF(AND(ISNUMBER(E4176),ISNUMBER(H4176)),E4176/H4176-1,"")</f>
        <v>-0.94687033252545383</v>
      </c>
      <c r="L4176"/>
      <c r="M4176"/>
      <c r="N4176" s="2">
        <v>40246</v>
      </c>
      <c r="O4176" s="21">
        <v>113.93000030517578</v>
      </c>
      <c r="P4176" s="21">
        <v>114.98999786376952</v>
      </c>
      <c r="Q4176" s="21">
        <v>113.87000274658205</v>
      </c>
      <c r="R4176" s="21">
        <v>114.45999908447266</v>
      </c>
      <c r="S4176">
        <v>154556700</v>
      </c>
      <c r="T4176" s="16">
        <f>(SP500_Data[[#This Row],[Close]]-R4177)/R4177</f>
        <v>1.6627500392753258E-3</v>
      </c>
      <c r="U4176" s="21"/>
    </row>
    <row r="4177" spans="1:21" x14ac:dyDescent="0.25">
      <c r="A4177" s="2">
        <v>40245</v>
      </c>
      <c r="B4177" s="21">
        <v>28.520000457763672</v>
      </c>
      <c r="C4177" s="21">
        <v>28.930000305175781</v>
      </c>
      <c r="D4177" s="21">
        <v>28.5</v>
      </c>
      <c r="E4177" s="21">
        <v>28.629999160766602</v>
      </c>
      <c r="F4177" s="16">
        <f>(StockData[[#This Row],[Close]]-E4178)/E4178</f>
        <v>1.3990558924530238E-3</v>
      </c>
      <c r="G4177" s="21">
        <v>39414500</v>
      </c>
      <c r="H4177" s="21">
        <f>IF(ISNUMBER(E4177),MAX($E$2:E4177),"")</f>
        <v>542.07000732421875</v>
      </c>
      <c r="I4177" s="21">
        <f>IF(AND(ISNUMBER(E4177),ISNUMBER(H4177)),E4177/H4177-1,"")</f>
        <v>-0.94718394529501682</v>
      </c>
      <c r="L4177"/>
      <c r="M4177"/>
      <c r="N4177" s="2">
        <v>40245</v>
      </c>
      <c r="O4177" s="21">
        <v>114.26000213623048</v>
      </c>
      <c r="P4177" s="21">
        <v>114.51999664306641</v>
      </c>
      <c r="Q4177" s="21">
        <v>114.06999969482422</v>
      </c>
      <c r="R4177" s="21">
        <v>114.26999664306641</v>
      </c>
      <c r="S4177">
        <v>114631200</v>
      </c>
      <c r="T4177" s="16">
        <f>(SP500_Data[[#This Row],[Close]]-R4178)/R4178</f>
        <v>1.75025322244256E-4</v>
      </c>
      <c r="U4177" s="21"/>
    </row>
    <row r="4178" spans="1:21" x14ac:dyDescent="0.25">
      <c r="A4178" s="2">
        <v>40242</v>
      </c>
      <c r="B4178" s="21">
        <v>28.659999847412109</v>
      </c>
      <c r="C4178" s="21">
        <v>28.680000305175781</v>
      </c>
      <c r="D4178" s="21">
        <v>28.420000076293945</v>
      </c>
      <c r="E4178" s="21">
        <v>28.590000152587891</v>
      </c>
      <c r="F4178" s="16">
        <f>(StockData[[#This Row],[Close]]-E4179)/E4179</f>
        <v>-1.3971012696893114E-3</v>
      </c>
      <c r="G4178" s="21">
        <v>56001800</v>
      </c>
      <c r="H4178" s="21">
        <f>IF(ISNUMBER(E4178),MAX($E$2:E4178),"")</f>
        <v>542.07000732421875</v>
      </c>
      <c r="I4178" s="21">
        <f>IF(AND(ISNUMBER(E4178),ISNUMBER(H4178)),E4178/H4178-1,"")</f>
        <v>-0.94725773467210506</v>
      </c>
      <c r="L4178"/>
      <c r="M4178"/>
      <c r="N4178" s="2">
        <v>40242</v>
      </c>
      <c r="O4178" s="21">
        <v>113.37000274658205</v>
      </c>
      <c r="P4178" s="21">
        <v>114.33999633789063</v>
      </c>
      <c r="Q4178" s="21">
        <v>113.09999847412109</v>
      </c>
      <c r="R4178" s="21">
        <v>114.25</v>
      </c>
      <c r="S4178">
        <v>176118800</v>
      </c>
      <c r="T4178" s="16">
        <f>(SP500_Data[[#This Row],[Close]]-R4179)/R4179</f>
        <v>1.4293329359690327E-2</v>
      </c>
      <c r="U4178" s="21"/>
    </row>
    <row r="4179" spans="1:21" x14ac:dyDescent="0.25">
      <c r="A4179" s="2">
        <v>40241</v>
      </c>
      <c r="B4179" s="21">
        <v>28.459999084472656</v>
      </c>
      <c r="C4179" s="21">
        <v>28.649999618530273</v>
      </c>
      <c r="D4179" s="21">
        <v>28.270000457763672</v>
      </c>
      <c r="E4179" s="21">
        <v>28.629999160766602</v>
      </c>
      <c r="F4179" s="16">
        <f>(StockData[[#This Row],[Close]]-E4180)/E4180</f>
        <v>5.9732987267274639E-3</v>
      </c>
      <c r="G4179" s="21">
        <v>42890600</v>
      </c>
      <c r="H4179" s="21">
        <f>IF(ISNUMBER(E4179),MAX($E$2:E4179),"")</f>
        <v>542.07000732421875</v>
      </c>
      <c r="I4179" s="21">
        <f>IF(AND(ISNUMBER(E4179),ISNUMBER(H4179)),E4179/H4179-1,"")</f>
        <v>-0.94718394529501682</v>
      </c>
      <c r="L4179"/>
      <c r="M4179"/>
      <c r="N4179" s="2">
        <v>40241</v>
      </c>
      <c r="O4179" s="21">
        <v>112.4499969482422</v>
      </c>
      <c r="P4179" s="21">
        <v>112.8000030517578</v>
      </c>
      <c r="Q4179" s="21">
        <v>112.02999877929688</v>
      </c>
      <c r="R4179" s="21">
        <v>112.63999938964844</v>
      </c>
      <c r="S4179">
        <v>135770400</v>
      </c>
      <c r="T4179" s="16">
        <f>(SP500_Data[[#This Row],[Close]]-R4180)/R4180</f>
        <v>3.0275719381230894E-3</v>
      </c>
      <c r="U4179" s="21"/>
    </row>
    <row r="4180" spans="1:21" x14ac:dyDescent="0.25">
      <c r="A4180" s="2">
        <v>40240</v>
      </c>
      <c r="B4180" s="21">
        <v>28.510000228881836</v>
      </c>
      <c r="C4180" s="21">
        <v>28.610000610351559</v>
      </c>
      <c r="D4180" s="21">
        <v>28.350000381469727</v>
      </c>
      <c r="E4180" s="21">
        <v>28.459999084472656</v>
      </c>
      <c r="F4180" s="16">
        <f>(StockData[[#This Row],[Close]]-E4181)/E4181</f>
        <v>0</v>
      </c>
      <c r="G4180" s="21">
        <v>48442100</v>
      </c>
      <c r="H4180" s="21">
        <f>IF(ISNUMBER(E4180),MAX($E$2:E4180),"")</f>
        <v>542.07000732421875</v>
      </c>
      <c r="I4180" s="21">
        <f>IF(AND(ISNUMBER(E4180),ISNUMBER(H4180)),E4180/H4180-1,"")</f>
        <v>-0.94749755806457969</v>
      </c>
      <c r="L4180"/>
      <c r="M4180"/>
      <c r="N4180" s="2">
        <v>40240</v>
      </c>
      <c r="O4180" s="21">
        <v>112.48999786376952</v>
      </c>
      <c r="P4180" s="21">
        <v>112.97000122070313</v>
      </c>
      <c r="Q4180" s="21">
        <v>112.01999664306641</v>
      </c>
      <c r="R4180" s="21">
        <v>112.3000030517578</v>
      </c>
      <c r="S4180">
        <v>150785000</v>
      </c>
      <c r="T4180" s="16">
        <f>(SP500_Data[[#This Row],[Close]]-R4181)/R4181</f>
        <v>8.913200199259305E-4</v>
      </c>
      <c r="U4180" s="21"/>
    </row>
    <row r="4181" spans="1:21" x14ac:dyDescent="0.25">
      <c r="A4181" s="2">
        <v>40239</v>
      </c>
      <c r="B4181" s="21">
        <v>29.079999923706055</v>
      </c>
      <c r="C4181" s="21">
        <v>29.299999237060547</v>
      </c>
      <c r="D4181" s="21">
        <v>28.239999771118164</v>
      </c>
      <c r="E4181" s="21">
        <v>28.459999084472656</v>
      </c>
      <c r="F4181" s="16">
        <f>(StockData[[#This Row],[Close]]-E4182)/E4182</f>
        <v>-1.9297083544366361E-2</v>
      </c>
      <c r="G4181" s="21">
        <v>93123900</v>
      </c>
      <c r="H4181" s="21">
        <f>IF(ISNUMBER(E4181),MAX($E$2:E4181),"")</f>
        <v>542.07000732421875</v>
      </c>
      <c r="I4181" s="21">
        <f>IF(AND(ISNUMBER(E4181),ISNUMBER(H4181)),E4181/H4181-1,"")</f>
        <v>-0.94749755806457969</v>
      </c>
      <c r="L4181"/>
      <c r="M4181"/>
      <c r="N4181" s="2">
        <v>40239</v>
      </c>
      <c r="O4181" s="21">
        <v>112.37000274658205</v>
      </c>
      <c r="P4181" s="21">
        <v>112.73999786376952</v>
      </c>
      <c r="Q4181" s="21">
        <v>112</v>
      </c>
      <c r="R4181" s="21">
        <v>112.1999969482422</v>
      </c>
      <c r="S4181">
        <v>160992400</v>
      </c>
      <c r="T4181" s="16">
        <f>(SP500_Data[[#This Row],[Close]]-R4182)/R4182</f>
        <v>2.7705564419052433E-3</v>
      </c>
      <c r="U4181" s="21"/>
    </row>
    <row r="4182" spans="1:21" x14ac:dyDescent="0.25">
      <c r="A4182" s="2">
        <v>40238</v>
      </c>
      <c r="B4182" s="21">
        <v>28.770000457763672</v>
      </c>
      <c r="C4182" s="21">
        <v>29.049999237060547</v>
      </c>
      <c r="D4182" s="21">
        <v>28.530000686645508</v>
      </c>
      <c r="E4182" s="21">
        <v>29.020000457763672</v>
      </c>
      <c r="F4182" s="16">
        <f>(StockData[[#This Row],[Close]]-E4183)/E4183</f>
        <v>1.2207896077374887E-2</v>
      </c>
      <c r="G4182" s="21">
        <v>43805400</v>
      </c>
      <c r="H4182" s="21">
        <f>IF(ISNUMBER(E4182),MAX($E$2:E4182),"")</f>
        <v>542.07000732421875</v>
      </c>
      <c r="I4182" s="21">
        <f>IF(AND(ISNUMBER(E4182),ISNUMBER(H4182)),E4182/H4182-1,"")</f>
        <v>-0.94646447863623184</v>
      </c>
      <c r="L4182"/>
      <c r="M4182"/>
      <c r="N4182" s="2">
        <v>40238</v>
      </c>
      <c r="O4182" s="21">
        <v>111.1999969482422</v>
      </c>
      <c r="P4182" s="21">
        <v>112</v>
      </c>
      <c r="Q4182" s="21">
        <v>111.16999816894533</v>
      </c>
      <c r="R4182" s="21">
        <v>111.88999938964844</v>
      </c>
      <c r="S4182">
        <v>147709700</v>
      </c>
      <c r="T4182" s="16">
        <f>(SP500_Data[[#This Row],[Close]]-R4183)/R4183</f>
        <v>1.0384698826648281E-2</v>
      </c>
      <c r="U4182" s="21"/>
    </row>
    <row r="4183" spans="1:21" x14ac:dyDescent="0.25">
      <c r="A4183" s="2">
        <v>40235</v>
      </c>
      <c r="B4183" s="21">
        <v>28.649999618530273</v>
      </c>
      <c r="C4183" s="21">
        <v>28.850000381469727</v>
      </c>
      <c r="D4183" s="21">
        <v>28.510000228881836</v>
      </c>
      <c r="E4183" s="21">
        <v>28.670000076293945</v>
      </c>
      <c r="F4183" s="16">
        <f>(StockData[[#This Row],[Close]]-E4184)/E4184</f>
        <v>2.4475417444250235E-3</v>
      </c>
      <c r="G4183" s="21">
        <v>40370600</v>
      </c>
      <c r="H4183" s="21">
        <f>IF(ISNUMBER(E4183),MAX($E$2:E4183),"")</f>
        <v>542.07000732421875</v>
      </c>
      <c r="I4183" s="21">
        <f>IF(AND(ISNUMBER(E4183),ISNUMBER(H4183)),E4183/H4183-1,"")</f>
        <v>-0.94711015239928953</v>
      </c>
      <c r="L4183"/>
      <c r="M4183"/>
      <c r="N4183" s="2">
        <v>40235</v>
      </c>
      <c r="O4183" s="21">
        <v>110.76999664306641</v>
      </c>
      <c r="P4183" s="21">
        <v>111.12000274658205</v>
      </c>
      <c r="Q4183" s="21">
        <v>110.11000061035156</v>
      </c>
      <c r="R4183" s="21">
        <v>110.73999786376952</v>
      </c>
      <c r="S4183">
        <v>173589300</v>
      </c>
      <c r="T4183" s="16">
        <f>(SP500_Data[[#This Row],[Close]]-R4184)/R4184</f>
        <v>6.3250832187898836E-4</v>
      </c>
      <c r="U4183" s="21"/>
    </row>
    <row r="4184" spans="1:21" x14ac:dyDescent="0.25">
      <c r="A4184" s="2">
        <v>40234</v>
      </c>
      <c r="B4184" s="21">
        <v>28.270000457763672</v>
      </c>
      <c r="C4184" s="21">
        <v>28.649999618530273</v>
      </c>
      <c r="D4184" s="21">
        <v>28.020000457763672</v>
      </c>
      <c r="E4184" s="21">
        <v>28.600000381469727</v>
      </c>
      <c r="F4184" s="16">
        <f>(StockData[[#This Row],[Close]]-E4185)/E4185</f>
        <v>-1.047809297109031E-3</v>
      </c>
      <c r="G4184" s="21">
        <v>48735300</v>
      </c>
      <c r="H4184" s="21">
        <f>IF(ISNUMBER(E4184),MAX($E$2:E4184),"")</f>
        <v>542.07000732421875</v>
      </c>
      <c r="I4184" s="21">
        <f>IF(AND(ISNUMBER(E4184),ISNUMBER(H4184)),E4184/H4184-1,"")</f>
        <v>-0.94723928644817323</v>
      </c>
      <c r="L4184"/>
      <c r="M4184"/>
      <c r="N4184" s="2">
        <v>40234</v>
      </c>
      <c r="O4184" s="21">
        <v>109.23999786376952</v>
      </c>
      <c r="P4184" s="21">
        <v>110.75</v>
      </c>
      <c r="Q4184" s="21">
        <v>108.94000244140624</v>
      </c>
      <c r="R4184" s="21">
        <v>110.66999816894533</v>
      </c>
      <c r="S4184">
        <v>259634700</v>
      </c>
      <c r="T4184" s="16">
        <f>(SP500_Data[[#This Row],[Close]]-R4185)/R4185</f>
        <v>-1.35356006399536E-3</v>
      </c>
      <c r="U4184" s="21"/>
    </row>
    <row r="4185" spans="1:21" x14ac:dyDescent="0.25">
      <c r="A4185" s="2">
        <v>40233</v>
      </c>
      <c r="B4185" s="21">
        <v>28.520000457763672</v>
      </c>
      <c r="C4185" s="21">
        <v>28.790000915527344</v>
      </c>
      <c r="D4185" s="21">
        <v>28.379999160766602</v>
      </c>
      <c r="E4185" s="21">
        <v>28.629999160766602</v>
      </c>
      <c r="F4185" s="16">
        <f>(StockData[[#This Row],[Close]]-E4186)/E4186</f>
        <v>1.058945421350011E-2</v>
      </c>
      <c r="G4185" s="21">
        <v>43165900</v>
      </c>
      <c r="H4185" s="21">
        <f>IF(ISNUMBER(E4185),MAX($E$2:E4185),"")</f>
        <v>542.07000732421875</v>
      </c>
      <c r="I4185" s="21">
        <f>IF(AND(ISNUMBER(E4185),ISNUMBER(H4185)),E4185/H4185-1,"")</f>
        <v>-0.94718394529501682</v>
      </c>
      <c r="L4185"/>
      <c r="M4185"/>
      <c r="N4185" s="2">
        <v>40233</v>
      </c>
      <c r="O4185" s="21">
        <v>110.13999938964844</v>
      </c>
      <c r="P4185" s="21">
        <v>111</v>
      </c>
      <c r="Q4185" s="21">
        <v>109.86000061035156</v>
      </c>
      <c r="R4185" s="21">
        <v>110.81999969482422</v>
      </c>
      <c r="S4185">
        <v>176350700</v>
      </c>
      <c r="T4185" s="16">
        <f>(SP500_Data[[#This Row],[Close]]-R4186)/R4186</f>
        <v>9.1977247854096826E-3</v>
      </c>
      <c r="U4185" s="21"/>
    </row>
    <row r="4186" spans="1:21" x14ac:dyDescent="0.25">
      <c r="A4186" s="2">
        <v>40232</v>
      </c>
      <c r="B4186" s="21">
        <v>28.680000305175781</v>
      </c>
      <c r="C4186" s="21">
        <v>28.829999923706055</v>
      </c>
      <c r="D4186" s="21">
        <v>28.090000152587891</v>
      </c>
      <c r="E4186" s="21">
        <v>28.329999923706055</v>
      </c>
      <c r="F4186" s="16">
        <f>(StockData[[#This Row],[Close]]-E4187)/E4187</f>
        <v>-1.3922715798941419E-2</v>
      </c>
      <c r="G4186" s="21">
        <v>52266200</v>
      </c>
      <c r="H4186" s="21">
        <f>IF(ISNUMBER(E4186),MAX($E$2:E4186),"")</f>
        <v>542.07000732421875</v>
      </c>
      <c r="I4186" s="21">
        <f>IF(AND(ISNUMBER(E4186),ISNUMBER(H4186)),E4186/H4186-1,"")</f>
        <v>-0.94773737793841539</v>
      </c>
      <c r="L4186"/>
      <c r="M4186"/>
      <c r="N4186" s="2">
        <v>40232</v>
      </c>
      <c r="O4186" s="21">
        <v>110.86000061035156</v>
      </c>
      <c r="P4186" s="21">
        <v>111.1999969482422</v>
      </c>
      <c r="Q4186" s="21">
        <v>109.51999664306641</v>
      </c>
      <c r="R4186" s="21">
        <v>109.80999755859376</v>
      </c>
      <c r="S4186">
        <v>207497000</v>
      </c>
      <c r="T4186" s="16">
        <f>(SP500_Data[[#This Row],[Close]]-R4187)/R4187</f>
        <v>-1.2144710858585385E-2</v>
      </c>
      <c r="U4186" s="21"/>
    </row>
    <row r="4187" spans="1:21" x14ac:dyDescent="0.25">
      <c r="A4187" s="2">
        <v>40231</v>
      </c>
      <c r="B4187" s="21">
        <v>28.840000152587891</v>
      </c>
      <c r="C4187" s="21">
        <v>28.940000534057617</v>
      </c>
      <c r="D4187" s="21">
        <v>28.649999618530273</v>
      </c>
      <c r="E4187" s="21">
        <v>28.729999542236328</v>
      </c>
      <c r="F4187" s="16">
        <f>(StockData[[#This Row],[Close]]-E4188)/E4188</f>
        <v>-1.390368956930252E-3</v>
      </c>
      <c r="G4187" s="21">
        <v>36707100</v>
      </c>
      <c r="H4187" s="21">
        <f>IF(ISNUMBER(E4187),MAX($E$2:E4187),"")</f>
        <v>542.07000732421875</v>
      </c>
      <c r="I4187" s="21">
        <f>IF(AND(ISNUMBER(E4187),ISNUMBER(H4187)),E4187/H4187-1,"")</f>
        <v>-0.94699946657433753</v>
      </c>
      <c r="L4187"/>
      <c r="M4187"/>
      <c r="N4187" s="2">
        <v>40231</v>
      </c>
      <c r="O4187" s="21">
        <v>111.5500030517578</v>
      </c>
      <c r="P4187" s="21">
        <v>111.58000183105467</v>
      </c>
      <c r="Q4187" s="21">
        <v>110.83000183105467</v>
      </c>
      <c r="R4187" s="21">
        <v>111.16000366210938</v>
      </c>
      <c r="S4187">
        <v>132346900</v>
      </c>
      <c r="T4187" s="16">
        <f>(SP500_Data[[#This Row],[Close]]-R4188)/R4188</f>
        <v>1.7999165530678142E-4</v>
      </c>
      <c r="U4187" s="21"/>
    </row>
    <row r="4188" spans="1:21" x14ac:dyDescent="0.25">
      <c r="A4188" s="2">
        <v>40228</v>
      </c>
      <c r="B4188" s="21">
        <v>28.790000915527344</v>
      </c>
      <c r="C4188" s="21">
        <v>28.920000076293945</v>
      </c>
      <c r="D4188" s="21">
        <v>28.690000534057617</v>
      </c>
      <c r="E4188" s="21">
        <v>28.770000457763672</v>
      </c>
      <c r="F4188" s="16">
        <f>(StockData[[#This Row],[Close]]-E4189)/E4189</f>
        <v>-6.9036541363887956E-3</v>
      </c>
      <c r="G4188" s="21">
        <v>44451800</v>
      </c>
      <c r="H4188" s="21">
        <f>IF(ISNUMBER(E4188),MAX($E$2:E4188),"")</f>
        <v>542.07000732421875</v>
      </c>
      <c r="I4188" s="21">
        <f>IF(AND(ISNUMBER(E4188),ISNUMBER(H4188)),E4188/H4188-1,"")</f>
        <v>-0.94692567367861036</v>
      </c>
      <c r="L4188"/>
      <c r="M4188"/>
      <c r="N4188" s="2">
        <v>40228</v>
      </c>
      <c r="O4188" s="21">
        <v>110.62000274658205</v>
      </c>
      <c r="P4188" s="21">
        <v>111.56999969482422</v>
      </c>
      <c r="Q4188" s="21">
        <v>110.36000061035156</v>
      </c>
      <c r="R4188" s="21">
        <v>111.13999938964844</v>
      </c>
      <c r="S4188">
        <v>222684900</v>
      </c>
      <c r="T4188" s="16">
        <f>(SP500_Data[[#This Row],[Close]]-R4189)/R4189</f>
        <v>2.073714903479323E-3</v>
      </c>
      <c r="U4188" s="21"/>
    </row>
    <row r="4189" spans="1:21" x14ac:dyDescent="0.25">
      <c r="A4189" s="2">
        <v>40227</v>
      </c>
      <c r="B4189" s="21">
        <v>28.590000152587891</v>
      </c>
      <c r="C4189" s="21">
        <v>29.030000686645508</v>
      </c>
      <c r="D4189" s="21">
        <v>28.510000228881836</v>
      </c>
      <c r="E4189" s="21">
        <v>28.969999313354492</v>
      </c>
      <c r="F4189" s="16">
        <f>(StockData[[#This Row],[Close]]-E4190)/E4190</f>
        <v>1.3291331190573815E-2</v>
      </c>
      <c r="G4189" s="21">
        <v>42856500</v>
      </c>
      <c r="H4189" s="21">
        <f>IF(ISNUMBER(E4189),MAX($E$2:E4189),"")</f>
        <v>542.07000732421875</v>
      </c>
      <c r="I4189" s="21">
        <f>IF(AND(ISNUMBER(E4189),ISNUMBER(H4189)),E4189/H4189-1,"")</f>
        <v>-0.94655671975589095</v>
      </c>
      <c r="L4189"/>
      <c r="M4189"/>
      <c r="N4189" s="2">
        <v>40227</v>
      </c>
      <c r="O4189" s="21">
        <v>110.08000183105467</v>
      </c>
      <c r="P4189" s="21">
        <v>111.13999938964844</v>
      </c>
      <c r="Q4189" s="21">
        <v>110.04000091552734</v>
      </c>
      <c r="R4189" s="21">
        <v>110.91000366210938</v>
      </c>
      <c r="S4189">
        <v>193708600</v>
      </c>
      <c r="T4189" s="16">
        <f>(SP500_Data[[#This Row],[Close]]-R4190)/R4190</f>
        <v>5.8951706265685548E-3</v>
      </c>
      <c r="U4189" s="21"/>
    </row>
    <row r="4190" spans="1:21" x14ac:dyDescent="0.25">
      <c r="A4190" s="2">
        <v>40226</v>
      </c>
      <c r="B4190" s="21">
        <v>28.530000686645508</v>
      </c>
      <c r="C4190" s="21">
        <v>28.649999618530273</v>
      </c>
      <c r="D4190" s="21">
        <v>28.360000610351559</v>
      </c>
      <c r="E4190" s="21">
        <v>28.590000152587891</v>
      </c>
      <c r="F4190" s="16">
        <f>(StockData[[#This Row],[Close]]-E4191)/E4191</f>
        <v>8.4656002782643337E-3</v>
      </c>
      <c r="G4190" s="21">
        <v>45882900</v>
      </c>
      <c r="H4190" s="21">
        <f>IF(ISNUMBER(E4190),MAX($E$2:E4190),"")</f>
        <v>542.07000732421875</v>
      </c>
      <c r="I4190" s="21">
        <f>IF(AND(ISNUMBER(E4190),ISNUMBER(H4190)),E4190/H4190-1,"")</f>
        <v>-0.94725773467210506</v>
      </c>
      <c r="L4190"/>
      <c r="M4190"/>
      <c r="N4190" s="2">
        <v>40226</v>
      </c>
      <c r="O4190" s="21">
        <v>110.26999664306641</v>
      </c>
      <c r="P4190" s="21">
        <v>110.41000366210938</v>
      </c>
      <c r="Q4190" s="21">
        <v>109.73999786376952</v>
      </c>
      <c r="R4190" s="21">
        <v>110.26000213623048</v>
      </c>
      <c r="S4190">
        <v>168845100</v>
      </c>
      <c r="T4190" s="16">
        <f>(SP500_Data[[#This Row],[Close]]-R4191)/R4191</f>
        <v>4.7385117785995919E-3</v>
      </c>
      <c r="U4190" s="21"/>
    </row>
    <row r="4191" spans="1:21" x14ac:dyDescent="0.25">
      <c r="A4191" s="2">
        <v>40225</v>
      </c>
      <c r="B4191" s="21">
        <v>28.129999160766602</v>
      </c>
      <c r="C4191" s="21">
        <v>28.370000839233398</v>
      </c>
      <c r="D4191" s="21">
        <v>28.020000457763672</v>
      </c>
      <c r="E4191" s="21">
        <v>28.350000381469727</v>
      </c>
      <c r="F4191" s="16">
        <f>(StockData[[#This Row],[Close]]-E4192)/E4192</f>
        <v>1.5037596552267635E-2</v>
      </c>
      <c r="G4191" s="21">
        <v>51935600</v>
      </c>
      <c r="H4191" s="21">
        <f>IF(ISNUMBER(E4191),MAX($E$2:E4191),"")</f>
        <v>542.07000732421875</v>
      </c>
      <c r="I4191" s="21">
        <f>IF(AND(ISNUMBER(E4191),ISNUMBER(H4191)),E4191/H4191-1,"")</f>
        <v>-0.94770048149055175</v>
      </c>
      <c r="L4191"/>
      <c r="M4191"/>
      <c r="N4191" s="2">
        <v>40225</v>
      </c>
      <c r="O4191" s="21">
        <v>108.86000061035156</v>
      </c>
      <c r="P4191" s="21">
        <v>109.84999847412109</v>
      </c>
      <c r="Q4191" s="21">
        <v>107.81999969482422</v>
      </c>
      <c r="R4191" s="21">
        <v>109.73999786376952</v>
      </c>
      <c r="S4191">
        <v>159317500</v>
      </c>
      <c r="T4191" s="16">
        <f>(SP500_Data[[#This Row],[Close]]-R4192)/R4192</f>
        <v>1.5734884615294854E-2</v>
      </c>
      <c r="U4191" s="21"/>
    </row>
    <row r="4192" spans="1:21" x14ac:dyDescent="0.25">
      <c r="A4192" s="2">
        <v>40221</v>
      </c>
      <c r="B4192" s="21">
        <v>27.809999465942383</v>
      </c>
      <c r="C4192" s="21">
        <v>28.059999465942383</v>
      </c>
      <c r="D4192" s="21">
        <v>27.579999923706055</v>
      </c>
      <c r="E4192" s="21">
        <v>27.930000305175781</v>
      </c>
      <c r="F4192" s="16">
        <f>(StockData[[#This Row],[Close]]-E4193)/E4193</f>
        <v>-6.7567755471943632E-3</v>
      </c>
      <c r="G4192" s="21">
        <v>81117200</v>
      </c>
      <c r="H4192" s="21">
        <f>IF(ISNUMBER(E4192),MAX($E$2:E4192),"")</f>
        <v>542.07000732421875</v>
      </c>
      <c r="I4192" s="21">
        <f>IF(AND(ISNUMBER(E4192),ISNUMBER(H4192)),E4192/H4192-1,"")</f>
        <v>-0.94847528930249314</v>
      </c>
      <c r="L4192"/>
      <c r="M4192"/>
      <c r="N4192" s="2">
        <v>40221</v>
      </c>
      <c r="O4192" s="21">
        <v>106.98999786376952</v>
      </c>
      <c r="P4192" s="21">
        <v>108.09999847412109</v>
      </c>
      <c r="Q4192" s="21">
        <v>106.51000213623048</v>
      </c>
      <c r="R4192" s="21">
        <v>108.04000091552734</v>
      </c>
      <c r="S4192">
        <v>304622100</v>
      </c>
      <c r="T4192" s="16">
        <f>(SP500_Data[[#This Row],[Close]]-R4193)/R4193</f>
        <v>-8.322976063681166E-4</v>
      </c>
      <c r="U4192" s="21"/>
    </row>
    <row r="4193" spans="1:21" x14ac:dyDescent="0.25">
      <c r="A4193" s="2">
        <v>40220</v>
      </c>
      <c r="B4193" s="21">
        <v>27.930000305175781</v>
      </c>
      <c r="C4193" s="21">
        <v>28.399999618530273</v>
      </c>
      <c r="D4193" s="21">
        <v>27.700000762939453</v>
      </c>
      <c r="E4193" s="21">
        <v>28.120000839233398</v>
      </c>
      <c r="F4193" s="16">
        <f>(StockData[[#This Row],[Close]]-E4194)/E4194</f>
        <v>4.6445540971164143E-3</v>
      </c>
      <c r="G4193" s="21">
        <v>65993700</v>
      </c>
      <c r="H4193" s="21">
        <f>IF(ISNUMBER(E4193),MAX($E$2:E4193),"")</f>
        <v>542.07000732421875</v>
      </c>
      <c r="I4193" s="21">
        <f>IF(AND(ISNUMBER(E4193),ISNUMBER(H4193)),E4193/H4193-1,"")</f>
        <v>-0.94812478008506662</v>
      </c>
      <c r="L4193"/>
      <c r="M4193"/>
      <c r="N4193" s="2">
        <v>40220</v>
      </c>
      <c r="O4193" s="21">
        <v>106.87000274658205</v>
      </c>
      <c r="P4193" s="21">
        <v>108.25</v>
      </c>
      <c r="Q4193" s="21">
        <v>106.25</v>
      </c>
      <c r="R4193" s="21">
        <v>108.12999725341795</v>
      </c>
      <c r="S4193">
        <v>223591600</v>
      </c>
      <c r="T4193" s="16">
        <f>(SP500_Data[[#This Row],[Close]]-R4194)/R4194</f>
        <v>1.0466265721232743E-2</v>
      </c>
      <c r="U4193" s="21"/>
    </row>
    <row r="4194" spans="1:21" x14ac:dyDescent="0.25">
      <c r="A4194" s="2">
        <v>40219</v>
      </c>
      <c r="B4194" s="21">
        <v>28.030000686645508</v>
      </c>
      <c r="C4194" s="21">
        <v>28.239999771118164</v>
      </c>
      <c r="D4194" s="21">
        <v>27.840000152587891</v>
      </c>
      <c r="E4194" s="21">
        <v>27.989999771118164</v>
      </c>
      <c r="F4194" s="16">
        <f>(StockData[[#This Row],[Close]]-E4195)/E4195</f>
        <v>-7.1404704035128448E-4</v>
      </c>
      <c r="G4194" s="21">
        <v>48591300</v>
      </c>
      <c r="H4194" s="21">
        <f>IF(ISNUMBER(E4194),MAX($E$2:E4194),"")</f>
        <v>542.07000732421875</v>
      </c>
      <c r="I4194" s="21">
        <f>IF(AND(ISNUMBER(E4194),ISNUMBER(H4194)),E4194/H4194-1,"")</f>
        <v>-0.94836460347754126</v>
      </c>
      <c r="L4194"/>
      <c r="M4194"/>
      <c r="N4194" s="2">
        <v>40219</v>
      </c>
      <c r="O4194" s="21">
        <v>107.0500030517578</v>
      </c>
      <c r="P4194" s="21">
        <v>107.59999847412109</v>
      </c>
      <c r="Q4194" s="21">
        <v>106.11000061035156</v>
      </c>
      <c r="R4194" s="21">
        <v>107.01000213623048</v>
      </c>
      <c r="S4194">
        <v>240511500</v>
      </c>
      <c r="T4194" s="16">
        <f>(SP500_Data[[#This Row],[Close]]-R4195)/R4195</f>
        <v>-1.9585812542603598E-3</v>
      </c>
      <c r="U4194" s="21"/>
    </row>
    <row r="4195" spans="1:21" x14ac:dyDescent="0.25">
      <c r="A4195" s="2">
        <v>40218</v>
      </c>
      <c r="B4195" s="21">
        <v>27.969999313354492</v>
      </c>
      <c r="C4195" s="21">
        <v>28.340000152587891</v>
      </c>
      <c r="D4195" s="21">
        <v>27.75</v>
      </c>
      <c r="E4195" s="21">
        <v>28.010000228881836</v>
      </c>
      <c r="F4195" s="16">
        <f>(StockData[[#This Row],[Close]]-E4196)/E4196</f>
        <v>1.0461793748589012E-2</v>
      </c>
      <c r="G4195" s="21">
        <v>59195800</v>
      </c>
      <c r="H4195" s="21">
        <f>IF(ISNUMBER(E4195),MAX($E$2:E4195),"")</f>
        <v>542.07000732421875</v>
      </c>
      <c r="I4195" s="21">
        <f>IF(AND(ISNUMBER(E4195),ISNUMBER(H4195)),E4195/H4195-1,"")</f>
        <v>-0.94832770702967761</v>
      </c>
      <c r="L4195"/>
      <c r="M4195"/>
      <c r="N4195" s="2">
        <v>40218</v>
      </c>
      <c r="O4195" s="21">
        <v>107.12999725341795</v>
      </c>
      <c r="P4195" s="21">
        <v>108.15000152587891</v>
      </c>
      <c r="Q4195" s="21">
        <v>106.26999664306641</v>
      </c>
      <c r="R4195" s="21">
        <v>107.22000122070313</v>
      </c>
      <c r="S4195">
        <v>337820500</v>
      </c>
      <c r="T4195" s="16">
        <f>(SP500_Data[[#This Row],[Close]]-R4196)/R4196</f>
        <v>1.2560221349710438E-2</v>
      </c>
      <c r="U4195" s="21"/>
    </row>
    <row r="4196" spans="1:21" x14ac:dyDescent="0.25">
      <c r="A4196" s="2">
        <v>40217</v>
      </c>
      <c r="B4196" s="21">
        <v>28.010000228881836</v>
      </c>
      <c r="C4196" s="21">
        <v>28.079999923706055</v>
      </c>
      <c r="D4196" s="21">
        <v>27.569999694824219</v>
      </c>
      <c r="E4196" s="21">
        <v>27.719999313354492</v>
      </c>
      <c r="F4196" s="16">
        <f>(StockData[[#This Row],[Close]]-E4197)/E4197</f>
        <v>-1.0706678783299468E-2</v>
      </c>
      <c r="G4196" s="21">
        <v>52820600</v>
      </c>
      <c r="H4196" s="21">
        <f>IF(ISNUMBER(E4196),MAX($E$2:E4196),"")</f>
        <v>542.07000732421875</v>
      </c>
      <c r="I4196" s="21">
        <f>IF(AND(ISNUMBER(E4196),ISNUMBER(H4196)),E4196/H4196-1,"")</f>
        <v>-0.9488626949677833</v>
      </c>
      <c r="L4196"/>
      <c r="M4196"/>
      <c r="N4196" s="2">
        <v>40217</v>
      </c>
      <c r="O4196" s="21">
        <v>106.73999786376952</v>
      </c>
      <c r="P4196" s="21">
        <v>107.33000183105467</v>
      </c>
      <c r="Q4196" s="21">
        <v>105.80999755859376</v>
      </c>
      <c r="R4196" s="21">
        <v>105.88999938964844</v>
      </c>
      <c r="S4196">
        <v>224166900</v>
      </c>
      <c r="T4196" s="16">
        <f>(SP500_Data[[#This Row],[Close]]-R4197)/R4197</f>
        <v>-7.2192410090313828E-3</v>
      </c>
      <c r="U4196" s="21"/>
    </row>
    <row r="4197" spans="1:21" x14ac:dyDescent="0.25">
      <c r="A4197" s="2">
        <v>40214</v>
      </c>
      <c r="B4197" s="21">
        <v>28</v>
      </c>
      <c r="C4197" s="21">
        <v>28.280000686645508</v>
      </c>
      <c r="D4197" s="21">
        <v>27.569999694824219</v>
      </c>
      <c r="E4197" s="21">
        <v>28.020000457763672</v>
      </c>
      <c r="F4197" s="16">
        <f>(StockData[[#This Row],[Close]]-E4198)/E4198</f>
        <v>6.465528167716234E-3</v>
      </c>
      <c r="G4197" s="21">
        <v>80960100</v>
      </c>
      <c r="H4197" s="21">
        <f>IF(ISNUMBER(E4197),MAX($E$2:E4197),"")</f>
        <v>542.07000732421875</v>
      </c>
      <c r="I4197" s="21">
        <f>IF(AND(ISNUMBER(E4197),ISNUMBER(H4197)),E4197/H4197-1,"")</f>
        <v>-0.94830925880574579</v>
      </c>
      <c r="L4197"/>
      <c r="M4197"/>
      <c r="N4197" s="2">
        <v>40214</v>
      </c>
      <c r="O4197" s="21">
        <v>106.55999755859376</v>
      </c>
      <c r="P4197" s="21">
        <v>106.87999725341795</v>
      </c>
      <c r="Q4197" s="21">
        <v>104.58000183105467</v>
      </c>
      <c r="R4197" s="21">
        <v>106.66000366210938</v>
      </c>
      <c r="S4197">
        <v>493585800</v>
      </c>
      <c r="T4197" s="16">
        <f>(SP500_Data[[#This Row],[Close]]-R4198)/R4198</f>
        <v>2.0669035668638477E-3</v>
      </c>
      <c r="U4197" s="21"/>
    </row>
    <row r="4198" spans="1:21" x14ac:dyDescent="0.25">
      <c r="A4198" s="2">
        <v>40213</v>
      </c>
      <c r="B4198" s="21">
        <v>28.379999160766602</v>
      </c>
      <c r="C4198" s="21">
        <v>28.5</v>
      </c>
      <c r="D4198" s="21">
        <v>27.809999465942383</v>
      </c>
      <c r="E4198" s="21">
        <v>27.840000152587891</v>
      </c>
      <c r="F4198" s="16">
        <f>(StockData[[#This Row],[Close]]-E4199)/E4199</f>
        <v>-2.7593399627524048E-2</v>
      </c>
      <c r="G4198" s="21">
        <v>77850000</v>
      </c>
      <c r="H4198" s="21">
        <f>IF(ISNUMBER(E4198),MAX($E$2:E4198),"")</f>
        <v>542.07000732421875</v>
      </c>
      <c r="I4198" s="21">
        <f>IF(AND(ISNUMBER(E4198),ISNUMBER(H4198)),E4198/H4198-1,"")</f>
        <v>-0.94864131979924049</v>
      </c>
      <c r="L4198"/>
      <c r="M4198"/>
      <c r="N4198" s="2">
        <v>40213</v>
      </c>
      <c r="O4198" s="21">
        <v>108.98000335693359</v>
      </c>
      <c r="P4198" s="21">
        <v>109.02999877929688</v>
      </c>
      <c r="Q4198" s="21">
        <v>106.41999816894533</v>
      </c>
      <c r="R4198" s="21">
        <v>106.44000244140624</v>
      </c>
      <c r="S4198">
        <v>356715700</v>
      </c>
      <c r="T4198" s="16">
        <f>(SP500_Data[[#This Row],[Close]]-R4199)/R4199</f>
        <v>-3.0865877566523973E-2</v>
      </c>
      <c r="U4198" s="21"/>
    </row>
    <row r="4199" spans="1:21" x14ac:dyDescent="0.25">
      <c r="A4199" s="2">
        <v>40212</v>
      </c>
      <c r="B4199" s="21">
        <v>28.260000228881836</v>
      </c>
      <c r="C4199" s="21">
        <v>28.790000915527344</v>
      </c>
      <c r="D4199" s="21">
        <v>28.120000839233398</v>
      </c>
      <c r="E4199" s="21">
        <v>28.629999160766602</v>
      </c>
      <c r="F4199" s="16">
        <f>(StockData[[#This Row],[Close]]-E4200)/E4200</f>
        <v>5.9732987267274639E-3</v>
      </c>
      <c r="G4199" s="21">
        <v>61397900</v>
      </c>
      <c r="H4199" s="21">
        <f>IF(ISNUMBER(E4199),MAX($E$2:E4199),"")</f>
        <v>542.07000732421875</v>
      </c>
      <c r="I4199" s="21">
        <f>IF(AND(ISNUMBER(E4199),ISNUMBER(H4199)),E4199/H4199-1,"")</f>
        <v>-0.94718394529501682</v>
      </c>
      <c r="L4199"/>
      <c r="M4199"/>
      <c r="N4199" s="2">
        <v>40212</v>
      </c>
      <c r="O4199" s="21">
        <v>109.87999725341795</v>
      </c>
      <c r="P4199" s="21">
        <v>110.48000335693359</v>
      </c>
      <c r="Q4199" s="21">
        <v>109.51000213623048</v>
      </c>
      <c r="R4199" s="21">
        <v>109.83000183105467</v>
      </c>
      <c r="S4199">
        <v>172730700</v>
      </c>
      <c r="T4199" s="16">
        <f>(SP500_Data[[#This Row],[Close]]-R4200)/R4200</f>
        <v>-4.9827453890994768E-3</v>
      </c>
      <c r="U4199" s="21"/>
    </row>
    <row r="4200" spans="1:21" x14ac:dyDescent="0.25">
      <c r="A4200" s="2">
        <v>40211</v>
      </c>
      <c r="B4200" s="21">
        <v>28.370000839233398</v>
      </c>
      <c r="C4200" s="21">
        <v>28.5</v>
      </c>
      <c r="D4200" s="21">
        <v>28.139999389648441</v>
      </c>
      <c r="E4200" s="21">
        <v>28.459999084472656</v>
      </c>
      <c r="F4200" s="16">
        <f>(StockData[[#This Row],[Close]]-E4201)/E4201</f>
        <v>1.7599168366451558E-3</v>
      </c>
      <c r="G4200" s="21">
        <v>54413700</v>
      </c>
      <c r="H4200" s="21">
        <f>IF(ISNUMBER(E4200),MAX($E$2:E4200),"")</f>
        <v>542.07000732421875</v>
      </c>
      <c r="I4200" s="21">
        <f>IF(AND(ISNUMBER(E4200),ISNUMBER(H4200)),E4200/H4200-1,"")</f>
        <v>-0.94749755806457969</v>
      </c>
      <c r="L4200"/>
      <c r="M4200"/>
      <c r="N4200" s="2">
        <v>40211</v>
      </c>
      <c r="O4200" s="21">
        <v>109.26000213623048</v>
      </c>
      <c r="P4200" s="21">
        <v>110.58999633789063</v>
      </c>
      <c r="Q4200" s="21">
        <v>108.87999725341795</v>
      </c>
      <c r="R4200" s="21">
        <v>110.37999725341795</v>
      </c>
      <c r="S4200">
        <v>216327900</v>
      </c>
      <c r="T4200" s="16">
        <f>(SP500_Data[[#This Row],[Close]]-R4201)/R4201</f>
        <v>1.2103426777678086E-2</v>
      </c>
      <c r="U4200" s="21"/>
    </row>
    <row r="4201" spans="1:21" x14ac:dyDescent="0.25">
      <c r="A4201" s="2">
        <v>40210</v>
      </c>
      <c r="B4201" s="21">
        <v>28.389999389648441</v>
      </c>
      <c r="C4201" s="21">
        <v>28.479999542236328</v>
      </c>
      <c r="D4201" s="21">
        <v>27.920000076293945</v>
      </c>
      <c r="E4201" s="21">
        <v>28.409999847412109</v>
      </c>
      <c r="F4201" s="16">
        <f>(StockData[[#This Row],[Close]]-E4202)/E4202</f>
        <v>8.1618005587489086E-3</v>
      </c>
      <c r="G4201" s="21">
        <v>85931100</v>
      </c>
      <c r="H4201" s="21">
        <f>IF(ISNUMBER(E4201),MAX($E$2:E4201),"")</f>
        <v>542.07000732421875</v>
      </c>
      <c r="I4201" s="21">
        <f>IF(AND(ISNUMBER(E4201),ISNUMBER(H4201)),E4201/H4201-1,"")</f>
        <v>-0.94758979566559987</v>
      </c>
      <c r="L4201"/>
      <c r="M4201"/>
      <c r="N4201" s="2">
        <v>40210</v>
      </c>
      <c r="O4201" s="21">
        <v>108.15000152587891</v>
      </c>
      <c r="P4201" s="21">
        <v>109.06999969482422</v>
      </c>
      <c r="Q4201" s="21">
        <v>107.5</v>
      </c>
      <c r="R4201" s="21">
        <v>109.05999755859376</v>
      </c>
      <c r="S4201">
        <v>187865000</v>
      </c>
      <c r="T4201" s="16">
        <f>(SP500_Data[[#This Row],[Close]]-R4202)/R4202</f>
        <v>1.5550779201385315E-2</v>
      </c>
      <c r="U4201" s="21"/>
    </row>
    <row r="4202" spans="1:21" x14ac:dyDescent="0.25">
      <c r="A4202" s="2">
        <v>40207</v>
      </c>
      <c r="B4202" s="21">
        <v>29.899999618530273</v>
      </c>
      <c r="C4202" s="21">
        <v>29.920000076293945</v>
      </c>
      <c r="D4202" s="21">
        <v>27.659999847412109</v>
      </c>
      <c r="E4202" s="21">
        <v>28.180000305175781</v>
      </c>
      <c r="F4202" s="16">
        <f>(StockData[[#This Row],[Close]]-E4203)/E4203</f>
        <v>-3.36076662333488E-2</v>
      </c>
      <c r="G4202" s="21">
        <v>193888500</v>
      </c>
      <c r="H4202" s="21">
        <f>IF(ISNUMBER(E4202),MAX($E$2:E4202),"")</f>
        <v>542.07000732421875</v>
      </c>
      <c r="I4202" s="21">
        <f>IF(AND(ISNUMBER(E4202),ISNUMBER(H4202)),E4202/H4202-1,"")</f>
        <v>-0.94801409426011474</v>
      </c>
      <c r="L4202"/>
      <c r="M4202"/>
      <c r="N4202" s="2">
        <v>40207</v>
      </c>
      <c r="O4202" s="21">
        <v>109.04000091552734</v>
      </c>
      <c r="P4202" s="21">
        <v>109.8000030517578</v>
      </c>
      <c r="Q4202" s="21">
        <v>107.22000122070313</v>
      </c>
      <c r="R4202" s="21">
        <v>107.38999938964844</v>
      </c>
      <c r="S4202">
        <v>310677600</v>
      </c>
      <c r="T4202" s="16">
        <f>(SP500_Data[[#This Row],[Close]]-R4203)/R4203</f>
        <v>-1.0868566901470061E-2</v>
      </c>
      <c r="U4202" s="21"/>
    </row>
    <row r="4203" spans="1:21" x14ac:dyDescent="0.25">
      <c r="A4203" s="2">
        <v>40206</v>
      </c>
      <c r="B4203" s="21">
        <v>29.840000152587891</v>
      </c>
      <c r="C4203" s="21">
        <v>29.870000839233398</v>
      </c>
      <c r="D4203" s="21">
        <v>28.889999389648441</v>
      </c>
      <c r="E4203" s="21">
        <v>29.159999847412109</v>
      </c>
      <c r="F4203" s="16">
        <f>(StockData[[#This Row],[Close]]-E4204)/E4204</f>
        <v>-1.71890875487163E-2</v>
      </c>
      <c r="G4203" s="21">
        <v>117513700</v>
      </c>
      <c r="H4203" s="21">
        <f>IF(ISNUMBER(E4203),MAX($E$2:E4203),"")</f>
        <v>542.07000732421875</v>
      </c>
      <c r="I4203" s="21">
        <f>IF(AND(ISNUMBER(E4203),ISNUMBER(H4203)),E4203/H4203-1,"")</f>
        <v>-0.94620621053846432</v>
      </c>
      <c r="L4203"/>
      <c r="M4203"/>
      <c r="N4203" s="2">
        <v>40206</v>
      </c>
      <c r="O4203" s="21">
        <v>110.19000244140624</v>
      </c>
      <c r="P4203" s="21">
        <v>110.25</v>
      </c>
      <c r="Q4203" s="21">
        <v>107.91000366210938</v>
      </c>
      <c r="R4203" s="21">
        <v>108.56999969482422</v>
      </c>
      <c r="S4203">
        <v>316104000</v>
      </c>
      <c r="T4203" s="16">
        <f>(SP500_Data[[#This Row],[Close]]-R4204)/R4204</f>
        <v>-1.1472294593681653E-2</v>
      </c>
      <c r="U4203" s="21"/>
    </row>
    <row r="4204" spans="1:21" x14ac:dyDescent="0.25">
      <c r="A4204" s="2">
        <v>40205</v>
      </c>
      <c r="B4204" s="21">
        <v>29.350000381469727</v>
      </c>
      <c r="C4204" s="21">
        <v>29.819999694824219</v>
      </c>
      <c r="D4204" s="21">
        <v>29.020000457763672</v>
      </c>
      <c r="E4204" s="21">
        <v>29.670000076293945</v>
      </c>
      <c r="F4204" s="16">
        <f>(StockData[[#This Row],[Close]]-E4205)/E4205</f>
        <v>5.762714450642214E-3</v>
      </c>
      <c r="G4204" s="21">
        <v>63949500</v>
      </c>
      <c r="H4204" s="21">
        <f>IF(ISNUMBER(E4204),MAX($E$2:E4204),"")</f>
        <v>542.07000732421875</v>
      </c>
      <c r="I4204" s="21">
        <f>IF(AND(ISNUMBER(E4204),ISNUMBER(H4204)),E4204/H4204-1,"")</f>
        <v>-0.94526537222977558</v>
      </c>
      <c r="L4204"/>
      <c r="M4204"/>
      <c r="N4204" s="2">
        <v>40205</v>
      </c>
      <c r="O4204" s="21">
        <v>109.16999816894533</v>
      </c>
      <c r="P4204" s="21">
        <v>110.08000183105467</v>
      </c>
      <c r="Q4204" s="21">
        <v>108.33000183105467</v>
      </c>
      <c r="R4204" s="21">
        <v>109.83000183105467</v>
      </c>
      <c r="S4204">
        <v>271863600</v>
      </c>
      <c r="T4204" s="16">
        <f>(SP500_Data[[#This Row],[Close]]-R4205)/R4205</f>
        <v>4.7571519904404868E-3</v>
      </c>
      <c r="U4204" s="21"/>
    </row>
    <row r="4205" spans="1:21" x14ac:dyDescent="0.25">
      <c r="A4205" s="2">
        <v>40204</v>
      </c>
      <c r="B4205" s="21">
        <v>29.200000762939453</v>
      </c>
      <c r="C4205" s="21">
        <v>29.850000381469727</v>
      </c>
      <c r="D4205" s="21">
        <v>29.090000152587891</v>
      </c>
      <c r="E4205" s="21">
        <v>29.5</v>
      </c>
      <c r="F4205" s="16">
        <f>(StockData[[#This Row],[Close]]-E4206)/E4206</f>
        <v>6.1391646333323882E-3</v>
      </c>
      <c r="G4205" s="21">
        <v>66639900</v>
      </c>
      <c r="H4205" s="21">
        <f>IF(ISNUMBER(E4205),MAX($E$2:E4205),"")</f>
        <v>542.07000732421875</v>
      </c>
      <c r="I4205" s="21">
        <f>IF(AND(ISNUMBER(E4205),ISNUMBER(H4205)),E4205/H4205-1,"")</f>
        <v>-0.94557898499933846</v>
      </c>
      <c r="L4205"/>
      <c r="M4205"/>
      <c r="N4205" s="2">
        <v>40204</v>
      </c>
      <c r="O4205" s="21">
        <v>109.33999633789063</v>
      </c>
      <c r="P4205" s="21">
        <v>110.47000122070313</v>
      </c>
      <c r="Q4205" s="21">
        <v>109.04000091552734</v>
      </c>
      <c r="R4205" s="21">
        <v>109.30999755859376</v>
      </c>
      <c r="S4205">
        <v>211168800</v>
      </c>
      <c r="T4205" s="16">
        <f>(SP500_Data[[#This Row],[Close]]-R4206)/R4206</f>
        <v>-4.1905720920116084E-3</v>
      </c>
      <c r="U4205" s="21"/>
    </row>
    <row r="4206" spans="1:21" x14ac:dyDescent="0.25">
      <c r="A4206" s="2">
        <v>40203</v>
      </c>
      <c r="B4206" s="21">
        <v>29.239999771118164</v>
      </c>
      <c r="C4206" s="21">
        <v>29.659999847412109</v>
      </c>
      <c r="D4206" s="21">
        <v>29.100000381469727</v>
      </c>
      <c r="E4206" s="21">
        <v>29.319999694824219</v>
      </c>
      <c r="F4206" s="16">
        <f>(StockData[[#This Row],[Close]]-E4207)/E4207</f>
        <v>1.2430960695181178E-2</v>
      </c>
      <c r="G4206" s="21">
        <v>63373000</v>
      </c>
      <c r="H4206" s="21">
        <f>IF(ISNUMBER(E4206),MAX($E$2:E4206),"")</f>
        <v>542.07000732421875</v>
      </c>
      <c r="I4206" s="21">
        <f>IF(AND(ISNUMBER(E4206),ISNUMBER(H4206)),E4206/H4206-1,"")</f>
        <v>-0.94591104599283327</v>
      </c>
      <c r="L4206"/>
      <c r="M4206"/>
      <c r="N4206" s="2">
        <v>40203</v>
      </c>
      <c r="O4206" s="21">
        <v>110.20999908447266</v>
      </c>
      <c r="P4206" s="21">
        <v>110.41000366210938</v>
      </c>
      <c r="Q4206" s="21">
        <v>109.41000366210938</v>
      </c>
      <c r="R4206" s="21">
        <v>109.76999664306641</v>
      </c>
      <c r="S4206">
        <v>186937500</v>
      </c>
      <c r="T4206" s="16">
        <f>(SP500_Data[[#This Row],[Close]]-R4207)/R4207</f>
        <v>5.1277132431857128E-3</v>
      </c>
      <c r="U4206" s="21"/>
    </row>
    <row r="4207" spans="1:21" x14ac:dyDescent="0.25">
      <c r="A4207" s="2">
        <v>40200</v>
      </c>
      <c r="B4207" s="21">
        <v>30</v>
      </c>
      <c r="C4207" s="21">
        <v>30.200000762939453</v>
      </c>
      <c r="D4207" s="21">
        <v>28.840000152587891</v>
      </c>
      <c r="E4207" s="21">
        <v>28.959999084472656</v>
      </c>
      <c r="F4207" s="16">
        <f>(StockData[[#This Row],[Close]]-E4208)/E4208</f>
        <v>-3.4988375088336424E-2</v>
      </c>
      <c r="G4207" s="21">
        <v>102004600</v>
      </c>
      <c r="H4207" s="21">
        <f>IF(ISNUMBER(E4207),MAX($E$2:E4207),"")</f>
        <v>542.07000732421875</v>
      </c>
      <c r="I4207" s="21">
        <f>IF(AND(ISNUMBER(E4207),ISNUMBER(H4207)),E4207/H4207-1,"")</f>
        <v>-0.94657516797982266</v>
      </c>
      <c r="L4207"/>
      <c r="M4207"/>
      <c r="N4207" s="2">
        <v>40200</v>
      </c>
      <c r="O4207" s="21">
        <v>111.1999969482422</v>
      </c>
      <c r="P4207" s="21">
        <v>111.73999786376952</v>
      </c>
      <c r="Q4207" s="21">
        <v>109.08999633789063</v>
      </c>
      <c r="R4207" s="21">
        <v>109.20999908447266</v>
      </c>
      <c r="S4207">
        <v>345942400</v>
      </c>
      <c r="T4207" s="16">
        <f>(SP500_Data[[#This Row],[Close]]-R4208)/R4208</f>
        <v>-2.2291834662478298E-2</v>
      </c>
      <c r="U4207" s="21"/>
    </row>
    <row r="4208" spans="1:21" x14ac:dyDescent="0.25">
      <c r="A4208" s="2">
        <v>40199</v>
      </c>
      <c r="B4208" s="21">
        <v>30.610000610351559</v>
      </c>
      <c r="C4208" s="21">
        <v>30.719999313354492</v>
      </c>
      <c r="D4208" s="21">
        <v>30</v>
      </c>
      <c r="E4208" s="21">
        <v>30.010000228881836</v>
      </c>
      <c r="F4208" s="16">
        <f>(StockData[[#This Row],[Close]]-E4209)/E4209</f>
        <v>-1.8960442001076196E-2</v>
      </c>
      <c r="G4208" s="21">
        <v>73086700</v>
      </c>
      <c r="H4208" s="21">
        <f>IF(ISNUMBER(E4208),MAX($E$2:E4208),"")</f>
        <v>542.07000732421875</v>
      </c>
      <c r="I4208" s="21">
        <f>IF(AND(ISNUMBER(E4208),ISNUMBER(H4208)),E4208/H4208-1,"")</f>
        <v>-0.94463814669064972</v>
      </c>
      <c r="L4208"/>
      <c r="M4208"/>
      <c r="N4208" s="2">
        <v>40199</v>
      </c>
      <c r="O4208" s="21">
        <v>113.91999816894533</v>
      </c>
      <c r="P4208" s="21">
        <v>114.26999664306641</v>
      </c>
      <c r="Q4208" s="21">
        <v>111.55999755859376</v>
      </c>
      <c r="R4208" s="21">
        <v>111.6999969482422</v>
      </c>
      <c r="S4208">
        <v>344859600</v>
      </c>
      <c r="T4208" s="16">
        <f>(SP500_Data[[#This Row],[Close]]-R4209)/R4209</f>
        <v>-1.9229102231475531E-2</v>
      </c>
      <c r="U4208" s="21"/>
    </row>
    <row r="4209" spans="1:21" x14ac:dyDescent="0.25">
      <c r="A4209" s="2">
        <v>40198</v>
      </c>
      <c r="B4209" s="21">
        <v>30.809999465942383</v>
      </c>
      <c r="C4209" s="21">
        <v>30.940000534057617</v>
      </c>
      <c r="D4209" s="21">
        <v>30.309999465942383</v>
      </c>
      <c r="E4209" s="21">
        <v>30.590000152587891</v>
      </c>
      <c r="F4209" s="16">
        <f>(StockData[[#This Row],[Close]]-E4210)/E4210</f>
        <v>-1.6398720984765927E-2</v>
      </c>
      <c r="G4209" s="21">
        <v>54849500</v>
      </c>
      <c r="H4209" s="21">
        <f>IF(ISNUMBER(E4209),MAX($E$2:E4209),"")</f>
        <v>542.07000732421875</v>
      </c>
      <c r="I4209" s="21">
        <f>IF(AND(ISNUMBER(E4209),ISNUMBER(H4209)),E4209/H4209-1,"")</f>
        <v>-0.94356817433307716</v>
      </c>
      <c r="L4209"/>
      <c r="M4209"/>
      <c r="N4209" s="2">
        <v>40198</v>
      </c>
      <c r="O4209" s="21">
        <v>114.27999877929688</v>
      </c>
      <c r="P4209" s="21">
        <v>114.4499969482422</v>
      </c>
      <c r="Q4209" s="21">
        <v>112.98000335693359</v>
      </c>
      <c r="R4209" s="21">
        <v>113.88999938964844</v>
      </c>
      <c r="S4209">
        <v>216490200</v>
      </c>
      <c r="T4209" s="16">
        <f>(SP500_Data[[#This Row],[Close]]-R4210)/R4210</f>
        <v>-1.0168591984799153E-2</v>
      </c>
      <c r="U4209" s="21"/>
    </row>
    <row r="4210" spans="1:21" x14ac:dyDescent="0.25">
      <c r="A4210" s="2">
        <v>40197</v>
      </c>
      <c r="B4210" s="21">
        <v>30.75</v>
      </c>
      <c r="C4210" s="21">
        <v>31.239999771118164</v>
      </c>
      <c r="D4210" s="21">
        <v>30.680000305175781</v>
      </c>
      <c r="E4210" s="21">
        <v>31.100000381469727</v>
      </c>
      <c r="F4210" s="16">
        <f>(StockData[[#This Row],[Close]]-E4211)/E4211</f>
        <v>7.7770501092492856E-3</v>
      </c>
      <c r="G4210" s="21">
        <v>46575700</v>
      </c>
      <c r="H4210" s="21">
        <f>IF(ISNUMBER(E4210),MAX($E$2:E4210),"")</f>
        <v>542.07000732421875</v>
      </c>
      <c r="I4210" s="21">
        <f>IF(AND(ISNUMBER(E4210),ISNUMBER(H4210)),E4210/H4210-1,"")</f>
        <v>-0.94262733602438842</v>
      </c>
      <c r="L4210"/>
      <c r="M4210"/>
      <c r="N4210" s="2">
        <v>40197</v>
      </c>
      <c r="O4210" s="21">
        <v>113.62000274658205</v>
      </c>
      <c r="P4210" s="21">
        <v>115.12999725341795</v>
      </c>
      <c r="Q4210" s="21">
        <v>113.58999633789063</v>
      </c>
      <c r="R4210" s="21">
        <v>115.05999755859376</v>
      </c>
      <c r="S4210">
        <v>139172700</v>
      </c>
      <c r="T4210" s="16">
        <f>(SP500_Data[[#This Row],[Close]]-R4211)/R4211</f>
        <v>1.2495584095142785E-2</v>
      </c>
      <c r="U4210" s="21"/>
    </row>
    <row r="4211" spans="1:21" x14ac:dyDescent="0.25">
      <c r="A4211" s="2">
        <v>40193</v>
      </c>
      <c r="B4211" s="21">
        <v>31.079999923706055</v>
      </c>
      <c r="C4211" s="21">
        <v>31.239999771118164</v>
      </c>
      <c r="D4211" s="21">
        <v>30.709999084472656</v>
      </c>
      <c r="E4211" s="21">
        <v>30.860000610351559</v>
      </c>
      <c r="F4211" s="16">
        <f>(StockData[[#This Row],[Close]]-E4212)/E4212</f>
        <v>-3.2299249702255144E-3</v>
      </c>
      <c r="G4211" s="21">
        <v>79913200</v>
      </c>
      <c r="H4211" s="21">
        <f>IF(ISNUMBER(E4211),MAX($E$2:E4211),"")</f>
        <v>542.07000732421875</v>
      </c>
      <c r="I4211" s="21">
        <f>IF(AND(ISNUMBER(E4211),ISNUMBER(H4211)),E4211/H4211-1,"")</f>
        <v>-0.94307008284283511</v>
      </c>
      <c r="L4211"/>
      <c r="M4211"/>
      <c r="N4211" s="2">
        <v>40193</v>
      </c>
      <c r="O4211" s="21">
        <v>114.73000335693359</v>
      </c>
      <c r="P4211" s="21">
        <v>114.83999633789063</v>
      </c>
      <c r="Q4211" s="21">
        <v>113.1999969482422</v>
      </c>
      <c r="R4211" s="21">
        <v>113.63999938964844</v>
      </c>
      <c r="S4211">
        <v>212283100</v>
      </c>
      <c r="T4211" s="16">
        <f>(SP500_Data[[#This Row],[Close]]-R4212)/R4212</f>
        <v>-1.1224231376507268E-2</v>
      </c>
      <c r="U4211" s="21"/>
    </row>
    <row r="4212" spans="1:21" x14ac:dyDescent="0.25">
      <c r="A4212" s="2">
        <v>40192</v>
      </c>
      <c r="B4212" s="21">
        <v>30.309999465942383</v>
      </c>
      <c r="C4212" s="21">
        <v>31.100000381469727</v>
      </c>
      <c r="D4212" s="21">
        <v>30.260000228881836</v>
      </c>
      <c r="E4212" s="21">
        <v>30.959999084472656</v>
      </c>
      <c r="F4212" s="16">
        <f>(StockData[[#This Row],[Close]]-E4213)/E4213</f>
        <v>2.009880380019257E-2</v>
      </c>
      <c r="G4212" s="21">
        <v>63228100</v>
      </c>
      <c r="H4212" s="21">
        <f>IF(ISNUMBER(E4212),MAX($E$2:E4212),"")</f>
        <v>542.07000732421875</v>
      </c>
      <c r="I4212" s="21">
        <f>IF(AND(ISNUMBER(E4212),ISNUMBER(H4212)),E4212/H4212-1,"")</f>
        <v>-0.94288560764079477</v>
      </c>
      <c r="L4212"/>
      <c r="M4212"/>
      <c r="N4212" s="2">
        <v>40192</v>
      </c>
      <c r="O4212" s="21">
        <v>114.48999786376952</v>
      </c>
      <c r="P4212" s="21">
        <v>115.13999938964844</v>
      </c>
      <c r="Q4212" s="21">
        <v>114.41999816894533</v>
      </c>
      <c r="R4212" s="21">
        <v>114.93000030517578</v>
      </c>
      <c r="S4212">
        <v>115718800</v>
      </c>
      <c r="T4212" s="16">
        <f>(SP500_Data[[#This Row],[Close]]-R4213)/R4213</f>
        <v>2.7045677121394058E-3</v>
      </c>
      <c r="U4212" s="21"/>
    </row>
    <row r="4213" spans="1:21" x14ac:dyDescent="0.25">
      <c r="A4213" s="2">
        <v>40191</v>
      </c>
      <c r="B4213" s="21">
        <v>30.260000228881836</v>
      </c>
      <c r="C4213" s="21">
        <v>30.520000457763672</v>
      </c>
      <c r="D4213" s="21">
        <v>30.010000228881836</v>
      </c>
      <c r="E4213" s="21">
        <v>30.350000381469727</v>
      </c>
      <c r="F4213" s="16">
        <f>(StockData[[#This Row],[Close]]-E4214)/E4214</f>
        <v>9.3116291814829243E-3</v>
      </c>
      <c r="G4213" s="21">
        <v>51863500</v>
      </c>
      <c r="H4213" s="21">
        <f>IF(ISNUMBER(E4213),MAX($E$2:E4213),"")</f>
        <v>542.07000732421875</v>
      </c>
      <c r="I4213" s="21">
        <f>IF(AND(ISNUMBER(E4213),ISNUMBER(H4213)),E4213/H4213-1,"")</f>
        <v>-0.94401092115152385</v>
      </c>
      <c r="L4213"/>
      <c r="M4213"/>
      <c r="N4213" s="2">
        <v>40191</v>
      </c>
      <c r="O4213" s="21">
        <v>113.9499969482422</v>
      </c>
      <c r="P4213" s="21">
        <v>114.94000244140624</v>
      </c>
      <c r="Q4213" s="21">
        <v>113.37000274658205</v>
      </c>
      <c r="R4213" s="21">
        <v>114.62000274658205</v>
      </c>
      <c r="S4213">
        <v>161822000</v>
      </c>
      <c r="T4213" s="16">
        <f>(SP500_Data[[#This Row],[Close]]-R4214)/R4214</f>
        <v>8.4462348543166872E-3</v>
      </c>
      <c r="U4213" s="21"/>
    </row>
    <row r="4214" spans="1:21" x14ac:dyDescent="0.25">
      <c r="A4214" s="2">
        <v>40190</v>
      </c>
      <c r="B4214" s="21">
        <v>30.149999618530273</v>
      </c>
      <c r="C4214" s="21">
        <v>30.399999618530273</v>
      </c>
      <c r="D4214" s="21">
        <v>29.909999847412109</v>
      </c>
      <c r="E4214" s="21">
        <v>30.069999694824219</v>
      </c>
      <c r="F4214" s="16">
        <f>(StockData[[#This Row],[Close]]-E4215)/E4215</f>
        <v>-6.6072269545723377E-3</v>
      </c>
      <c r="G4214" s="21">
        <v>65912100</v>
      </c>
      <c r="H4214" s="21">
        <f>IF(ISNUMBER(E4214),MAX($E$2:E4214),"")</f>
        <v>542.07000732421875</v>
      </c>
      <c r="I4214" s="21">
        <f>IF(AND(ISNUMBER(E4214),ISNUMBER(H4214)),E4214/H4214-1,"")</f>
        <v>-0.94452746086569772</v>
      </c>
      <c r="L4214"/>
      <c r="M4214"/>
      <c r="N4214" s="2">
        <v>40190</v>
      </c>
      <c r="O4214" s="21">
        <v>113.97000122070313</v>
      </c>
      <c r="P4214" s="21">
        <v>114.20999908447266</v>
      </c>
      <c r="Q4214" s="21">
        <v>113.22000122070313</v>
      </c>
      <c r="R4214" s="21">
        <v>113.66000366210938</v>
      </c>
      <c r="S4214">
        <v>163333500</v>
      </c>
      <c r="T4214" s="16">
        <f>(SP500_Data[[#This Row],[Close]]-R4215)/R4215</f>
        <v>-9.3262412927451067E-3</v>
      </c>
      <c r="U4214" s="21"/>
    </row>
    <row r="4215" spans="1:21" x14ac:dyDescent="0.25">
      <c r="A4215" s="2">
        <v>40189</v>
      </c>
      <c r="B4215" s="21">
        <v>30.709999084472656</v>
      </c>
      <c r="C4215" s="21">
        <v>30.760000228881836</v>
      </c>
      <c r="D4215" s="21">
        <v>30.120000839233398</v>
      </c>
      <c r="E4215" s="21">
        <v>30.270000457763672</v>
      </c>
      <c r="F4215" s="16">
        <f>(StockData[[#This Row],[Close]]-E4216)/E4216</f>
        <v>-1.2720136711982268E-2</v>
      </c>
      <c r="G4215" s="21">
        <v>68754700</v>
      </c>
      <c r="H4215" s="21">
        <f>IF(ISNUMBER(E4215),MAX($E$2:E4215),"")</f>
        <v>542.07000732421875</v>
      </c>
      <c r="I4215" s="21">
        <f>IF(AND(ISNUMBER(E4215),ISNUMBER(H4215)),E4215/H4215-1,"")</f>
        <v>-0.94415850342433938</v>
      </c>
      <c r="L4215"/>
      <c r="M4215"/>
      <c r="N4215" s="2">
        <v>40189</v>
      </c>
      <c r="O4215" s="21">
        <v>115.08000183105467</v>
      </c>
      <c r="P4215" s="21">
        <v>115.12999725341795</v>
      </c>
      <c r="Q4215" s="21">
        <v>114.23999786376952</v>
      </c>
      <c r="R4215" s="21">
        <v>114.73000335693359</v>
      </c>
      <c r="S4215">
        <v>106375700</v>
      </c>
      <c r="T4215" s="16">
        <f>(SP500_Data[[#This Row],[Close]]-R4216)/R4216</f>
        <v>1.3965581088903789E-3</v>
      </c>
      <c r="U4215" s="21"/>
    </row>
    <row r="4216" spans="1:21" x14ac:dyDescent="0.25">
      <c r="A4216" s="2">
        <v>40186</v>
      </c>
      <c r="B4216" s="21">
        <v>30.280000686645508</v>
      </c>
      <c r="C4216" s="21">
        <v>30.879999160766602</v>
      </c>
      <c r="D4216" s="21">
        <v>30.239999771118164</v>
      </c>
      <c r="E4216" s="21">
        <v>30.659999847412109</v>
      </c>
      <c r="F4216" s="16">
        <f>(StockData[[#This Row],[Close]]-E4217)/E4217</f>
        <v>6.896521484762822E-3</v>
      </c>
      <c r="G4216" s="21">
        <v>51197400</v>
      </c>
      <c r="H4216" s="21">
        <f>IF(ISNUMBER(E4216),MAX($E$2:E4216),"")</f>
        <v>542.07000732421875</v>
      </c>
      <c r="I4216" s="21">
        <f>IF(AND(ISNUMBER(E4216),ISNUMBER(H4216)),E4216/H4216-1,"")</f>
        <v>-0.94343904028419345</v>
      </c>
      <c r="L4216"/>
      <c r="M4216"/>
      <c r="N4216" s="2">
        <v>40186</v>
      </c>
      <c r="O4216" s="21">
        <v>113.88999938964844</v>
      </c>
      <c r="P4216" s="21">
        <v>114.62000274658205</v>
      </c>
      <c r="Q4216" s="21">
        <v>113.66000366210938</v>
      </c>
      <c r="R4216" s="21">
        <v>114.56999969482422</v>
      </c>
      <c r="S4216">
        <v>126402800</v>
      </c>
      <c r="T4216" s="16">
        <f>(SP500_Data[[#This Row],[Close]]-R4217)/R4217</f>
        <v>3.3277628977455283E-3</v>
      </c>
      <c r="U4216" s="21"/>
    </row>
    <row r="4217" spans="1:21" x14ac:dyDescent="0.25">
      <c r="A4217" s="2">
        <v>40185</v>
      </c>
      <c r="B4217" s="21">
        <v>30.629999160766602</v>
      </c>
      <c r="C4217" s="21">
        <v>30.700000762939453</v>
      </c>
      <c r="D4217" s="21">
        <v>30.190000534057617</v>
      </c>
      <c r="E4217" s="21">
        <v>30.450000762939453</v>
      </c>
      <c r="F4217" s="16">
        <f>(StockData[[#This Row],[Close]]-E4218)/E4218</f>
        <v>-1.0399729933818661E-2</v>
      </c>
      <c r="G4217" s="21">
        <v>50559700</v>
      </c>
      <c r="H4217" s="21">
        <f>IF(ISNUMBER(E4217),MAX($E$2:E4217),"")</f>
        <v>542.07000732421875</v>
      </c>
      <c r="I4217" s="21">
        <f>IF(AND(ISNUMBER(E4217),ISNUMBER(H4217)),E4217/H4217-1,"")</f>
        <v>-0.94382644243084468</v>
      </c>
      <c r="L4217"/>
      <c r="M4217"/>
      <c r="N4217" s="2">
        <v>40185</v>
      </c>
      <c r="O4217" s="21">
        <v>113.5</v>
      </c>
      <c r="P4217" s="21">
        <v>114.33000183105467</v>
      </c>
      <c r="Q4217" s="21">
        <v>113.18000030517578</v>
      </c>
      <c r="R4217" s="21">
        <v>114.19000244140624</v>
      </c>
      <c r="S4217">
        <v>131091100</v>
      </c>
      <c r="T4217" s="16">
        <f>(SP500_Data[[#This Row],[Close]]-R4218)/R4218</f>
        <v>4.2212941763986435E-3</v>
      </c>
      <c r="U4217" s="21"/>
    </row>
    <row r="4218" spans="1:21" x14ac:dyDescent="0.25">
      <c r="A4218" s="2">
        <v>40184</v>
      </c>
      <c r="B4218" s="21">
        <v>30.879999160766602</v>
      </c>
      <c r="C4218" s="21">
        <v>31.079999923706055</v>
      </c>
      <c r="D4218" s="21">
        <v>30.520000457763672</v>
      </c>
      <c r="E4218" s="21">
        <v>30.770000457763672</v>
      </c>
      <c r="F4218" s="16">
        <f>(StockData[[#This Row],[Close]]-E4219)/E4219</f>
        <v>-6.1369067289241052E-3</v>
      </c>
      <c r="G4218" s="21">
        <v>58182400</v>
      </c>
      <c r="H4218" s="21">
        <f>IF(ISNUMBER(E4218),MAX($E$2:E4218),"")</f>
        <v>542.07000732421875</v>
      </c>
      <c r="I4218" s="21">
        <f>IF(AND(ISNUMBER(E4218),ISNUMBER(H4218)),E4218/H4218-1,"")</f>
        <v>-0.94323611333958246</v>
      </c>
      <c r="L4218"/>
      <c r="M4218"/>
      <c r="N4218" s="2">
        <v>40184</v>
      </c>
      <c r="O4218" s="21">
        <v>113.51999664306641</v>
      </c>
      <c r="P4218" s="21">
        <v>113.98999786376952</v>
      </c>
      <c r="Q4218" s="21">
        <v>113.43000030517578</v>
      </c>
      <c r="R4218" s="21">
        <v>113.70999908447266</v>
      </c>
      <c r="S4218">
        <v>116074400</v>
      </c>
      <c r="T4218" s="16">
        <f>(SP500_Data[[#This Row],[Close]]-R4219)/R4219</f>
        <v>7.0405555740955794E-4</v>
      </c>
      <c r="U4218" s="21"/>
    </row>
    <row r="4219" spans="1:21" x14ac:dyDescent="0.25">
      <c r="A4219" s="2">
        <v>40183</v>
      </c>
      <c r="B4219" s="21">
        <v>30.850000381469727</v>
      </c>
      <c r="C4219" s="21">
        <v>31.100000381469727</v>
      </c>
      <c r="D4219" s="21">
        <v>30.639999389648441</v>
      </c>
      <c r="E4219" s="21">
        <v>30.959999084472656</v>
      </c>
      <c r="F4219" s="16">
        <f>(StockData[[#This Row],[Close]]-E4220)/E4220</f>
        <v>3.2304753753594227E-4</v>
      </c>
      <c r="G4219" s="21">
        <v>49749600</v>
      </c>
      <c r="H4219" s="21">
        <f>IF(ISNUMBER(E4219),MAX($E$2:E4219),"")</f>
        <v>542.07000732421875</v>
      </c>
      <c r="I4219" s="21">
        <f>IF(AND(ISNUMBER(E4219),ISNUMBER(H4219)),E4219/H4219-1,"")</f>
        <v>-0.94288560764079477</v>
      </c>
      <c r="L4219"/>
      <c r="M4219"/>
      <c r="N4219" s="2">
        <v>40183</v>
      </c>
      <c r="O4219" s="21">
        <v>113.26000213623048</v>
      </c>
      <c r="P4219" s="21">
        <v>113.68000030517578</v>
      </c>
      <c r="Q4219" s="21">
        <v>112.84999847412109</v>
      </c>
      <c r="R4219" s="21">
        <v>113.62999725341795</v>
      </c>
      <c r="S4219">
        <v>111579900</v>
      </c>
      <c r="T4219" s="16">
        <f>(SP500_Data[[#This Row],[Close]]-R4220)/R4220</f>
        <v>2.6470962456216652E-3</v>
      </c>
      <c r="U4219" s="21"/>
    </row>
    <row r="4220" spans="1:21" x14ac:dyDescent="0.25">
      <c r="A4220" s="2">
        <v>40182</v>
      </c>
      <c r="B4220" s="21">
        <v>30.620000839233398</v>
      </c>
      <c r="C4220" s="21">
        <v>31.100000381469727</v>
      </c>
      <c r="D4220" s="21">
        <v>30.590000152587891</v>
      </c>
      <c r="E4220" s="21">
        <v>30.950000762939453</v>
      </c>
      <c r="F4220" s="16">
        <f>(StockData[[#This Row],[Close]]-E4221)/E4221</f>
        <v>1.5419987787461786E-2</v>
      </c>
      <c r="G4220" s="21">
        <v>38409100</v>
      </c>
      <c r="H4220" s="21">
        <f>IF(ISNUMBER(E4220),MAX($E$2:E4220),"")</f>
        <v>542.07000732421875</v>
      </c>
      <c r="I4220" s="21">
        <f>IF(AND(ISNUMBER(E4220),ISNUMBER(H4220)),E4220/H4220-1,"")</f>
        <v>-0.94290405234608765</v>
      </c>
      <c r="L4220"/>
      <c r="M4220"/>
      <c r="N4220" s="2">
        <v>40182</v>
      </c>
      <c r="O4220" s="21">
        <v>112.37000274658205</v>
      </c>
      <c r="P4220" s="21">
        <v>113.38999938964844</v>
      </c>
      <c r="Q4220" s="21">
        <v>111.51000213623048</v>
      </c>
      <c r="R4220" s="21">
        <v>113.33000183105467</v>
      </c>
      <c r="S4220">
        <v>118944600</v>
      </c>
      <c r="T4220" s="16">
        <f>(SP500_Data[[#This Row],[Close]]-R4221)/R4221</f>
        <v>1.695979314647068E-2</v>
      </c>
      <c r="U4220" s="21"/>
    </row>
    <row r="4221" spans="1:21" x14ac:dyDescent="0.25">
      <c r="A4221" s="2">
        <v>40178</v>
      </c>
      <c r="B4221" s="21">
        <v>30.979999542236328</v>
      </c>
      <c r="C4221" s="21">
        <v>30.989999771118164</v>
      </c>
      <c r="D4221" s="21">
        <v>30.479999542236328</v>
      </c>
      <c r="E4221" s="21">
        <v>30.479999542236328</v>
      </c>
      <c r="F4221" s="16">
        <f>(StockData[[#This Row],[Close]]-E4222)/E4222</f>
        <v>-1.5503861641813223E-2</v>
      </c>
      <c r="G4221" s="21">
        <v>31929700</v>
      </c>
      <c r="H4221" s="21">
        <f>IF(ISNUMBER(E4221),MAX($E$2:E4221),"")</f>
        <v>542.07000732421875</v>
      </c>
      <c r="I4221" s="21">
        <f>IF(AND(ISNUMBER(E4221),ISNUMBER(H4221)),E4221/H4221-1,"")</f>
        <v>-0.94377110127768815</v>
      </c>
      <c r="L4221"/>
      <c r="M4221"/>
      <c r="N4221" s="2">
        <v>40178</v>
      </c>
      <c r="O4221" s="21">
        <v>112.76999664306641</v>
      </c>
      <c r="P4221" s="21">
        <v>112.8000030517578</v>
      </c>
      <c r="Q4221" s="21">
        <v>111.38999938964844</v>
      </c>
      <c r="R4221" s="21">
        <v>111.44000244140624</v>
      </c>
      <c r="S4221">
        <v>90637900</v>
      </c>
      <c r="T4221" s="16">
        <f>(SP500_Data[[#This Row],[Close]]-R4222)/R4222</f>
        <v>-9.5982423914044868E-3</v>
      </c>
      <c r="U4221" s="21"/>
    </row>
    <row r="4222" spans="1:21" x14ac:dyDescent="0.25">
      <c r="A4222" s="2">
        <v>40177</v>
      </c>
      <c r="B4222" s="21">
        <v>31.149999618530273</v>
      </c>
      <c r="C4222" s="21">
        <v>31.290000915527344</v>
      </c>
      <c r="D4222" s="21">
        <v>30.799999237060547</v>
      </c>
      <c r="E4222" s="21">
        <v>30.959999084472656</v>
      </c>
      <c r="F4222" s="16">
        <f>(StockData[[#This Row],[Close]]-E4223)/E4223</f>
        <v>-1.3698640125414819E-2</v>
      </c>
      <c r="G4222" s="21">
        <v>42006200</v>
      </c>
      <c r="H4222" s="21">
        <f>IF(ISNUMBER(E4222),MAX($E$2:E4222),"")</f>
        <v>542.07000732421875</v>
      </c>
      <c r="I4222" s="21">
        <f>IF(AND(ISNUMBER(E4222),ISNUMBER(H4222)),E4222/H4222-1,"")</f>
        <v>-0.94288560764079477</v>
      </c>
      <c r="L4222"/>
      <c r="M4222"/>
      <c r="N4222" s="2">
        <v>40177</v>
      </c>
      <c r="O4222" s="21">
        <v>112.23000335693359</v>
      </c>
      <c r="P4222" s="21">
        <v>112.65000152587891</v>
      </c>
      <c r="Q4222" s="21">
        <v>112.16999816894533</v>
      </c>
      <c r="R4222" s="21">
        <v>112.51999664306641</v>
      </c>
      <c r="S4222">
        <v>73138400</v>
      </c>
      <c r="T4222" s="16">
        <f>(SP500_Data[[#This Row],[Close]]-R4223)/R4223</f>
        <v>-3.553741683988155E-4</v>
      </c>
      <c r="U4222" s="21"/>
    </row>
    <row r="4223" spans="1:21" x14ac:dyDescent="0.25">
      <c r="A4223" s="2">
        <v>40176</v>
      </c>
      <c r="B4223" s="21">
        <v>31.350000381469727</v>
      </c>
      <c r="C4223" s="21">
        <v>31.5</v>
      </c>
      <c r="D4223" s="21">
        <v>31.229999542236328</v>
      </c>
      <c r="E4223" s="21">
        <v>31.389999389648441</v>
      </c>
      <c r="F4223" s="16">
        <f>(StockData[[#This Row],[Close]]-E4224)/E4224</f>
        <v>7.0580466094324517E-3</v>
      </c>
      <c r="G4223" s="21">
        <v>29716200</v>
      </c>
      <c r="H4223" s="21">
        <f>IF(ISNUMBER(E4223),MAX($E$2:E4223),"")</f>
        <v>542.07000732421875</v>
      </c>
      <c r="I4223" s="21">
        <f>IF(AND(ISNUMBER(E4223),ISNUMBER(H4223)),E4223/H4223-1,"")</f>
        <v>-0.94209235160492155</v>
      </c>
      <c r="L4223"/>
      <c r="M4223"/>
      <c r="N4223" s="2">
        <v>40176</v>
      </c>
      <c r="O4223" s="21">
        <v>113.01000213623048</v>
      </c>
      <c r="P4223" s="21">
        <v>113.02999877929688</v>
      </c>
      <c r="Q4223" s="21">
        <v>112.5500030517578</v>
      </c>
      <c r="R4223" s="21">
        <v>112.55999755859376</v>
      </c>
      <c r="S4223">
        <v>80572500</v>
      </c>
      <c r="T4223" s="16">
        <f>(SP500_Data[[#This Row],[Close]]-R4224)/R4224</f>
        <v>-1.4194788890755719E-3</v>
      </c>
      <c r="U4223" s="21"/>
    </row>
    <row r="4224" spans="1:21" x14ac:dyDescent="0.25">
      <c r="A4224" s="2">
        <v>40175</v>
      </c>
      <c r="B4224" s="21">
        <v>31</v>
      </c>
      <c r="C4224" s="21">
        <v>31.180000305175781</v>
      </c>
      <c r="D4224" s="21">
        <v>30.889999389648441</v>
      </c>
      <c r="E4224" s="21">
        <v>31.170000076293945</v>
      </c>
      <c r="F4224" s="16">
        <f>(StockData[[#This Row],[Close]]-E4225)/E4225</f>
        <v>5.4838734288369453E-3</v>
      </c>
      <c r="G4224" s="21">
        <v>25384000</v>
      </c>
      <c r="H4224" s="21">
        <f>IF(ISNUMBER(E4224),MAX($E$2:E4224),"")</f>
        <v>542.07000732421875</v>
      </c>
      <c r="I4224" s="21">
        <f>IF(AND(ISNUMBER(E4224),ISNUMBER(H4224)),E4224/H4224-1,"")</f>
        <v>-0.9424982019755046</v>
      </c>
      <c r="L4224"/>
      <c r="M4224"/>
      <c r="N4224" s="2">
        <v>40175</v>
      </c>
      <c r="O4224" s="21">
        <v>112.90000152587891</v>
      </c>
      <c r="P4224" s="21">
        <v>112.98999786376952</v>
      </c>
      <c r="Q4224" s="21">
        <v>112.31999969482422</v>
      </c>
      <c r="R4224" s="21">
        <v>112.72000122070313</v>
      </c>
      <c r="S4224">
        <v>87508500</v>
      </c>
      <c r="T4224" s="16">
        <f>(SP500_Data[[#This Row],[Close]]-R4225)/R4225</f>
        <v>2.1336936042573216E-3</v>
      </c>
      <c r="U4224" s="21"/>
    </row>
    <row r="4225" spans="1:21" x14ac:dyDescent="0.25">
      <c r="A4225" s="2">
        <v>40171</v>
      </c>
      <c r="B4225" s="21">
        <v>30.879999160766602</v>
      </c>
      <c r="C4225" s="21">
        <v>31</v>
      </c>
      <c r="D4225" s="21">
        <v>30.760000228881836</v>
      </c>
      <c r="E4225" s="21">
        <v>31</v>
      </c>
      <c r="F4225" s="16">
        <f>(StockData[[#This Row],[Close]]-E4226)/E4226</f>
        <v>2.5873196477573693E-3</v>
      </c>
      <c r="G4225" s="21">
        <v>11083900</v>
      </c>
      <c r="H4225" s="21">
        <f>IF(ISNUMBER(E4225),MAX($E$2:E4225),"")</f>
        <v>542.07000732421875</v>
      </c>
      <c r="I4225" s="21">
        <f>IF(AND(ISNUMBER(E4225),ISNUMBER(H4225)),E4225/H4225-1,"")</f>
        <v>-0.94281181474506759</v>
      </c>
      <c r="L4225"/>
      <c r="M4225"/>
      <c r="N4225" s="2">
        <v>40171</v>
      </c>
      <c r="O4225" s="21">
        <v>112.19000244140624</v>
      </c>
      <c r="P4225" s="21">
        <v>112.59999847412109</v>
      </c>
      <c r="Q4225" s="21">
        <v>112</v>
      </c>
      <c r="R4225" s="21">
        <v>112.48000335693359</v>
      </c>
      <c r="S4225">
        <v>39677500</v>
      </c>
      <c r="T4225" s="16">
        <f>(SP500_Data[[#This Row],[Close]]-R4226)/R4226</f>
        <v>4.7343137395209553E-3</v>
      </c>
      <c r="U4225" s="21"/>
    </row>
    <row r="4226" spans="1:21" x14ac:dyDescent="0.25">
      <c r="A4226" s="2">
        <v>40170</v>
      </c>
      <c r="B4226" s="21">
        <v>30.709999084472656</v>
      </c>
      <c r="C4226" s="21">
        <v>30.950000762939453</v>
      </c>
      <c r="D4226" s="21">
        <v>30.690000534057617</v>
      </c>
      <c r="E4226" s="21">
        <v>30.920000076293945</v>
      </c>
      <c r="F4226" s="16">
        <f>(StockData[[#This Row],[Close]]-E4227)/E4227</f>
        <v>3.2446587430213442E-3</v>
      </c>
      <c r="G4226" s="21">
        <v>28362700</v>
      </c>
      <c r="H4226" s="21">
        <f>IF(ISNUMBER(E4226),MAX($E$2:E4226),"")</f>
        <v>542.07000732421875</v>
      </c>
      <c r="I4226" s="21">
        <f>IF(AND(ISNUMBER(E4226),ISNUMBER(H4226)),E4226/H4226-1,"")</f>
        <v>-0.94295939701788312</v>
      </c>
      <c r="L4226"/>
      <c r="M4226"/>
      <c r="N4226" s="2">
        <v>40170</v>
      </c>
      <c r="O4226" s="21">
        <v>112</v>
      </c>
      <c r="P4226" s="21">
        <v>112.11000061035156</v>
      </c>
      <c r="Q4226" s="21">
        <v>111.5</v>
      </c>
      <c r="R4226" s="21">
        <v>111.9499969482422</v>
      </c>
      <c r="S4226">
        <v>111783100</v>
      </c>
      <c r="T4226" s="16">
        <f>(SP500_Data[[#This Row],[Close]]-R4227)/R4227</f>
        <v>1.9689750711437341E-3</v>
      </c>
      <c r="U4226" s="21"/>
    </row>
    <row r="4227" spans="1:21" x14ac:dyDescent="0.25">
      <c r="A4227" s="2">
        <v>40169</v>
      </c>
      <c r="B4227" s="21">
        <v>30.600000381469727</v>
      </c>
      <c r="C4227" s="21">
        <v>30.930000305175781</v>
      </c>
      <c r="D4227" s="21">
        <v>30.540000915527344</v>
      </c>
      <c r="E4227" s="21">
        <v>30.819999694824219</v>
      </c>
      <c r="F4227" s="16">
        <f>(StockData[[#This Row],[Close]]-E4228)/E4228</f>
        <v>9.8295947759146612E-3</v>
      </c>
      <c r="G4227" s="21">
        <v>36321000</v>
      </c>
      <c r="H4227" s="21">
        <f>IF(ISNUMBER(E4227),MAX($E$2:E4227),"")</f>
        <v>542.07000732421875</v>
      </c>
      <c r="I4227" s="21">
        <f>IF(AND(ISNUMBER(E4227),ISNUMBER(H4227)),E4227/H4227-1,"")</f>
        <v>-0.94314387573856229</v>
      </c>
      <c r="L4227"/>
      <c r="M4227"/>
      <c r="N4227" s="2">
        <v>40169</v>
      </c>
      <c r="O4227" s="21">
        <v>111.56999969482422</v>
      </c>
      <c r="P4227" s="21">
        <v>111.97000122070313</v>
      </c>
      <c r="Q4227" s="21">
        <v>111.43000030517578</v>
      </c>
      <c r="R4227" s="21">
        <v>111.73000335693359</v>
      </c>
      <c r="S4227">
        <v>91707500</v>
      </c>
      <c r="T4227" s="16">
        <f>(SP500_Data[[#This Row],[Close]]-R4228)/R4228</f>
        <v>3.5929355905870743E-3</v>
      </c>
      <c r="U4227" s="21"/>
    </row>
    <row r="4228" spans="1:21" x14ac:dyDescent="0.25">
      <c r="A4228" s="2">
        <v>40168</v>
      </c>
      <c r="B4228" s="21">
        <v>30.399999618530273</v>
      </c>
      <c r="C4228" s="21">
        <v>30.840000152587891</v>
      </c>
      <c r="D4228" s="21">
        <v>30.370000839233398</v>
      </c>
      <c r="E4228" s="21">
        <v>30.520000457763672</v>
      </c>
      <c r="F4228" s="16">
        <f>(StockData[[#This Row],[Close]]-E4229)/E4229</f>
        <v>5.2700870947136715E-3</v>
      </c>
      <c r="G4228" s="21">
        <v>40129100</v>
      </c>
      <c r="H4228" s="21">
        <f>IF(ISNUMBER(E4228),MAX($E$2:E4228),"")</f>
        <v>542.07000732421875</v>
      </c>
      <c r="I4228" s="21">
        <f>IF(AND(ISNUMBER(E4228),ISNUMBER(H4228)),E4228/H4228-1,"")</f>
        <v>-0.94369730838196098</v>
      </c>
      <c r="L4228"/>
      <c r="M4228"/>
      <c r="N4228" s="2">
        <v>40168</v>
      </c>
      <c r="O4228" s="21">
        <v>110.76000213623048</v>
      </c>
      <c r="P4228" s="21">
        <v>111.6999969482422</v>
      </c>
      <c r="Q4228" s="21">
        <v>110.76000213623048</v>
      </c>
      <c r="R4228" s="21">
        <v>111.33000183105467</v>
      </c>
      <c r="S4228">
        <v>118039600</v>
      </c>
      <c r="T4228" s="16">
        <f>(SP500_Data[[#This Row],[Close]]-R4229)/R4229</f>
        <v>1.0162442209291451E-2</v>
      </c>
      <c r="U4228" s="21"/>
    </row>
    <row r="4229" spans="1:21" x14ac:dyDescent="0.25">
      <c r="A4229" s="2">
        <v>40165</v>
      </c>
      <c r="B4229" s="21">
        <v>29.840000152587891</v>
      </c>
      <c r="C4229" s="21">
        <v>30.450000762939453</v>
      </c>
      <c r="D4229" s="21">
        <v>29.799999237060547</v>
      </c>
      <c r="E4229" s="21">
        <v>30.360000610351559</v>
      </c>
      <c r="F4229" s="16">
        <f>(StockData[[#This Row],[Close]]-E4230)/E4230</f>
        <v>2.5675683077274886E-2</v>
      </c>
      <c r="G4229" s="21">
        <v>94118000</v>
      </c>
      <c r="H4229" s="21">
        <f>IF(ISNUMBER(E4229),MAX($E$2:E4229),"")</f>
        <v>542.07000732421875</v>
      </c>
      <c r="I4229" s="21">
        <f>IF(AND(ISNUMBER(E4229),ISNUMBER(H4229)),E4229/H4229-1,"")</f>
        <v>-0.94399247292759203</v>
      </c>
      <c r="L4229"/>
      <c r="M4229"/>
      <c r="N4229" s="2">
        <v>40165</v>
      </c>
      <c r="O4229" s="21">
        <v>110.1999969482422</v>
      </c>
      <c r="P4229" s="21">
        <v>110.3000030517578</v>
      </c>
      <c r="Q4229" s="21">
        <v>109.27999877929688</v>
      </c>
      <c r="R4229" s="21">
        <v>110.20999908447266</v>
      </c>
      <c r="S4229">
        <v>174591200</v>
      </c>
      <c r="T4229" s="16">
        <f>(SP500_Data[[#This Row],[Close]]-R4230)/R4230</f>
        <v>2.7227064089475943E-4</v>
      </c>
      <c r="U4229" s="21"/>
    </row>
    <row r="4230" spans="1:21" x14ac:dyDescent="0.25">
      <c r="A4230" s="2">
        <v>40164</v>
      </c>
      <c r="B4230" s="21">
        <v>29.950000762939453</v>
      </c>
      <c r="C4230" s="21">
        <v>29.959999084472656</v>
      </c>
      <c r="D4230" s="21">
        <v>29.569999694824219</v>
      </c>
      <c r="E4230" s="21">
        <v>29.600000381469727</v>
      </c>
      <c r="F4230" s="16">
        <f>(StockData[[#This Row],[Close]]-E4231)/E4231</f>
        <v>-1.6611295470541316E-2</v>
      </c>
      <c r="G4230" s="21">
        <v>43691200</v>
      </c>
      <c r="H4230" s="21">
        <f>IF(ISNUMBER(E4230),MAX($E$2:E4230),"")</f>
        <v>542.07000732421875</v>
      </c>
      <c r="I4230" s="21">
        <f>IF(AND(ISNUMBER(E4230),ISNUMBER(H4230)),E4230/H4230-1,"")</f>
        <v>-0.94539450627865929</v>
      </c>
      <c r="L4230"/>
      <c r="M4230"/>
      <c r="N4230" s="2">
        <v>40164</v>
      </c>
      <c r="O4230" s="21">
        <v>110.72000122070313</v>
      </c>
      <c r="P4230" s="21">
        <v>110.93000030517578</v>
      </c>
      <c r="Q4230" s="21">
        <v>110.08000183105467</v>
      </c>
      <c r="R4230" s="21">
        <v>110.18000030517578</v>
      </c>
      <c r="S4230">
        <v>183390100</v>
      </c>
      <c r="T4230" s="16">
        <f>(SP500_Data[[#This Row],[Close]]-R4231)/R4231</f>
        <v>-1.2015749446078711E-2</v>
      </c>
      <c r="U4230" s="21"/>
    </row>
    <row r="4231" spans="1:21" x14ac:dyDescent="0.25">
      <c r="A4231" s="2">
        <v>40163</v>
      </c>
      <c r="B4231" s="21">
        <v>30.069999694824219</v>
      </c>
      <c r="C4231" s="21">
        <v>30.409999847412109</v>
      </c>
      <c r="D4231" s="21">
        <v>30.040000915527344</v>
      </c>
      <c r="E4231" s="21">
        <v>30.100000381469727</v>
      </c>
      <c r="F4231" s="16">
        <f>(StockData[[#This Row],[Close]]-E4232)/E4232</f>
        <v>2.6648874912113926E-3</v>
      </c>
      <c r="G4231" s="21">
        <v>55737800</v>
      </c>
      <c r="H4231" s="21">
        <f>IF(ISNUMBER(E4231),MAX($E$2:E4231),"")</f>
        <v>542.07000732421875</v>
      </c>
      <c r="I4231" s="21">
        <f>IF(AND(ISNUMBER(E4231),ISNUMBER(H4231)),E4231/H4231-1,"")</f>
        <v>-0.94447211619390237</v>
      </c>
      <c r="L4231"/>
      <c r="M4231"/>
      <c r="N4231" s="2">
        <v>40163</v>
      </c>
      <c r="O4231" s="21">
        <v>111.8000030517578</v>
      </c>
      <c r="P4231" s="21">
        <v>112.12999725341795</v>
      </c>
      <c r="Q4231" s="21">
        <v>111.26999664306641</v>
      </c>
      <c r="R4231" s="21">
        <v>111.51999664306641</v>
      </c>
      <c r="S4231">
        <v>155358200</v>
      </c>
      <c r="T4231" s="16">
        <f>(SP500_Data[[#This Row],[Close]]-R4232)/R4232</f>
        <v>1.5267011340356852E-3</v>
      </c>
      <c r="U4231" s="21"/>
    </row>
    <row r="4232" spans="1:21" x14ac:dyDescent="0.25">
      <c r="A4232" s="2">
        <v>40162</v>
      </c>
      <c r="B4232" s="21">
        <v>29.889999389648441</v>
      </c>
      <c r="C4232" s="21">
        <v>30.209999084472656</v>
      </c>
      <c r="D4232" s="21">
        <v>29.879999160766602</v>
      </c>
      <c r="E4232" s="21">
        <v>30.020000457763672</v>
      </c>
      <c r="F4232" s="16">
        <f>(StockData[[#This Row],[Close]]-E4233)/E4233</f>
        <v>-2.9890451930760105E-3</v>
      </c>
      <c r="G4232" s="21">
        <v>49473200</v>
      </c>
      <c r="H4232" s="21">
        <f>IF(ISNUMBER(E4232),MAX($E$2:E4232),"")</f>
        <v>542.07000732421875</v>
      </c>
      <c r="I4232" s="21">
        <f>IF(AND(ISNUMBER(E4232),ISNUMBER(H4232)),E4232/H4232-1,"")</f>
        <v>-0.94461969846671789</v>
      </c>
      <c r="L4232"/>
      <c r="M4232"/>
      <c r="N4232" s="2">
        <v>40162</v>
      </c>
      <c r="O4232" s="21">
        <v>111.45999908447266</v>
      </c>
      <c r="P4232" s="21">
        <v>111.91999816894533</v>
      </c>
      <c r="Q4232" s="21">
        <v>111</v>
      </c>
      <c r="R4232" s="21">
        <v>111.34999847412109</v>
      </c>
      <c r="S4232">
        <v>120408800</v>
      </c>
      <c r="T4232" s="16">
        <f>(SP500_Data[[#This Row],[Close]]-R4233)/R4233</f>
        <v>-4.6482905130422851E-3</v>
      </c>
      <c r="U4232" s="21"/>
    </row>
    <row r="4233" spans="1:21" x14ac:dyDescent="0.25">
      <c r="A4233" s="2">
        <v>40161</v>
      </c>
      <c r="B4233" s="21">
        <v>29.909999847412109</v>
      </c>
      <c r="C4233" s="21">
        <v>30.159999847412109</v>
      </c>
      <c r="D4233" s="21">
        <v>29.899999618530273</v>
      </c>
      <c r="E4233" s="21">
        <v>30.110000610351559</v>
      </c>
      <c r="F4233" s="16">
        <f>(StockData[[#This Row],[Close]]-E4234)/E4234</f>
        <v>8.710225311864158E-3</v>
      </c>
      <c r="G4233" s="21">
        <v>34651200</v>
      </c>
      <c r="H4233" s="21">
        <f>IF(ISNUMBER(E4233),MAX($E$2:E4233),"")</f>
        <v>542.07000732421875</v>
      </c>
      <c r="I4233" s="21">
        <f>IF(AND(ISNUMBER(E4233),ISNUMBER(H4233)),E4233/H4233-1,"")</f>
        <v>-0.94445366796997055</v>
      </c>
      <c r="L4233"/>
      <c r="M4233"/>
      <c r="N4233" s="2">
        <v>40161</v>
      </c>
      <c r="O4233" s="21">
        <v>111.87000274658205</v>
      </c>
      <c r="P4233" s="21">
        <v>112</v>
      </c>
      <c r="Q4233" s="21">
        <v>111.12999725341795</v>
      </c>
      <c r="R4233" s="21">
        <v>111.87000274658205</v>
      </c>
      <c r="S4233">
        <v>107141500</v>
      </c>
      <c r="T4233" s="16">
        <f>(SP500_Data[[#This Row],[Close]]-R4234)/R4234</f>
        <v>6.8400875893765171E-3</v>
      </c>
      <c r="U4233" s="21"/>
    </row>
    <row r="4234" spans="1:21" x14ac:dyDescent="0.25">
      <c r="A4234" s="2">
        <v>40158</v>
      </c>
      <c r="B4234" s="21">
        <v>29.969999313354492</v>
      </c>
      <c r="C4234" s="21">
        <v>30</v>
      </c>
      <c r="D4234" s="21">
        <v>29.790000915527344</v>
      </c>
      <c r="E4234" s="21">
        <v>29.850000381469727</v>
      </c>
      <c r="F4234" s="16">
        <f>(StockData[[#This Row],[Close]]-E4235)/E4235</f>
        <v>-6.6958343494258766E-4</v>
      </c>
      <c r="G4234" s="21">
        <v>43744200</v>
      </c>
      <c r="H4234" s="21">
        <f>IF(ISNUMBER(E4234),MAX($E$2:E4234),"")</f>
        <v>542.07000732421875</v>
      </c>
      <c r="I4234" s="21">
        <f>IF(AND(ISNUMBER(E4234),ISNUMBER(H4234)),E4234/H4234-1,"")</f>
        <v>-0.94493331123628077</v>
      </c>
      <c r="L4234"/>
      <c r="M4234"/>
      <c r="N4234" s="2">
        <v>40158</v>
      </c>
      <c r="O4234" s="21">
        <v>111.11000061035156</v>
      </c>
      <c r="P4234" s="21">
        <v>111.36000061035156</v>
      </c>
      <c r="Q4234" s="21">
        <v>110.61000061035156</v>
      </c>
      <c r="R4234" s="21">
        <v>111.11000061035156</v>
      </c>
      <c r="S4234">
        <v>124854000</v>
      </c>
      <c r="T4234" s="16">
        <f>(SP500_Data[[#This Row],[Close]]-R4235)/R4235</f>
        <v>4.2480226255957364E-3</v>
      </c>
      <c r="U4234" s="21"/>
    </row>
    <row r="4235" spans="1:21" x14ac:dyDescent="0.25">
      <c r="A4235" s="2">
        <v>40157</v>
      </c>
      <c r="B4235" s="21">
        <v>29.709999084472656</v>
      </c>
      <c r="C4235" s="21">
        <v>29.959999084472656</v>
      </c>
      <c r="D4235" s="21">
        <v>29.659999847412109</v>
      </c>
      <c r="E4235" s="21">
        <v>29.870000839233398</v>
      </c>
      <c r="F4235" s="16">
        <f>(StockData[[#This Row],[Close]]-E4236)/E4236</f>
        <v>5.3854513527859362E-3</v>
      </c>
      <c r="G4235" s="21">
        <v>45940200</v>
      </c>
      <c r="H4235" s="21">
        <f>IF(ISNUMBER(E4235),MAX($E$2:E4235),"")</f>
        <v>542.07000732421875</v>
      </c>
      <c r="I4235" s="21">
        <f>IF(AND(ISNUMBER(E4235),ISNUMBER(H4235)),E4235/H4235-1,"")</f>
        <v>-0.94489641478841724</v>
      </c>
      <c r="L4235"/>
      <c r="M4235"/>
      <c r="N4235" s="2">
        <v>40157</v>
      </c>
      <c r="O4235" s="21">
        <v>110.6999969482422</v>
      </c>
      <c r="P4235" s="21">
        <v>111.12000274658205</v>
      </c>
      <c r="Q4235" s="21">
        <v>110.4499969482422</v>
      </c>
      <c r="R4235" s="21">
        <v>110.63999938964844</v>
      </c>
      <c r="S4235">
        <v>138014600</v>
      </c>
      <c r="T4235" s="16">
        <f>(SP500_Data[[#This Row],[Close]]-R4236)/R4236</f>
        <v>5.6353641656023863E-3</v>
      </c>
      <c r="U4235" s="21"/>
    </row>
    <row r="4236" spans="1:21" x14ac:dyDescent="0.25">
      <c r="A4236" s="2">
        <v>40156</v>
      </c>
      <c r="B4236" s="21">
        <v>29.469999313354492</v>
      </c>
      <c r="C4236" s="21">
        <v>29.809999465942383</v>
      </c>
      <c r="D4236" s="21">
        <v>29.25</v>
      </c>
      <c r="E4236" s="21">
        <v>29.709999084472656</v>
      </c>
      <c r="F4236" s="16">
        <f>(StockData[[#This Row],[Close]]-E4237)/E4237</f>
        <v>4.7345076460363397E-3</v>
      </c>
      <c r="G4236" s="21">
        <v>44713300</v>
      </c>
      <c r="H4236" s="21">
        <f>IF(ISNUMBER(E4236),MAX($E$2:E4236),"")</f>
        <v>542.07000732421875</v>
      </c>
      <c r="I4236" s="21">
        <f>IF(AND(ISNUMBER(E4236),ISNUMBER(H4236)),E4236/H4236-1,"")</f>
        <v>-0.94519158285268723</v>
      </c>
      <c r="L4236"/>
      <c r="M4236"/>
      <c r="N4236" s="2">
        <v>40156</v>
      </c>
      <c r="O4236" s="21">
        <v>109.58000183105467</v>
      </c>
      <c r="P4236" s="21">
        <v>110.18000030517578</v>
      </c>
      <c r="Q4236" s="21">
        <v>109.01999664306641</v>
      </c>
      <c r="R4236" s="21">
        <v>110.01999664306641</v>
      </c>
      <c r="S4236">
        <v>155063400</v>
      </c>
      <c r="T4236" s="16">
        <f>(SP500_Data[[#This Row],[Close]]-R4237)/R4237</f>
        <v>3.7404984073699907E-3</v>
      </c>
      <c r="U4236" s="21"/>
    </row>
    <row r="4237" spans="1:21" x14ac:dyDescent="0.25">
      <c r="A4237" s="2">
        <v>40155</v>
      </c>
      <c r="B4237" s="21">
        <v>29.520000457763672</v>
      </c>
      <c r="C4237" s="21">
        <v>29.739999771118164</v>
      </c>
      <c r="D4237" s="21">
        <v>29.379999160766602</v>
      </c>
      <c r="E4237" s="21">
        <v>29.569999694824219</v>
      </c>
      <c r="F4237" s="16">
        <f>(StockData[[#This Row],[Close]]-E4238)/E4238</f>
        <v>-7.3850692830443815E-3</v>
      </c>
      <c r="G4237" s="21">
        <v>37402200</v>
      </c>
      <c r="H4237" s="21">
        <f>IF(ISNUMBER(E4237),MAX($E$2:E4237),"")</f>
        <v>542.07000732421875</v>
      </c>
      <c r="I4237" s="21">
        <f>IF(AND(ISNUMBER(E4237),ISNUMBER(H4237)),E4237/H4237-1,"")</f>
        <v>-0.94544985095045475</v>
      </c>
      <c r="L4237"/>
      <c r="M4237"/>
      <c r="N4237" s="2">
        <v>40155</v>
      </c>
      <c r="O4237" s="21">
        <v>110.04000091552734</v>
      </c>
      <c r="P4237" s="21">
        <v>110.76999664306641</v>
      </c>
      <c r="Q4237" s="21">
        <v>109.26999664306641</v>
      </c>
      <c r="R4237" s="21">
        <v>109.61000061035156</v>
      </c>
      <c r="S4237">
        <v>169863700</v>
      </c>
      <c r="T4237" s="16">
        <f>(SP500_Data[[#This Row],[Close]]-R4238)/R4238</f>
        <v>-1.10970386879974E-2</v>
      </c>
      <c r="U4237" s="21"/>
    </row>
    <row r="4238" spans="1:21" x14ac:dyDescent="0.25">
      <c r="A4238" s="2">
        <v>40154</v>
      </c>
      <c r="B4238" s="21">
        <v>29.780000686645508</v>
      </c>
      <c r="C4238" s="21">
        <v>30.079999923706055</v>
      </c>
      <c r="D4238" s="21">
        <v>29.680000305175781</v>
      </c>
      <c r="E4238" s="21">
        <v>29.790000915527344</v>
      </c>
      <c r="F4238" s="16">
        <f>(StockData[[#This Row],[Close]]-E4239)/E4239</f>
        <v>-6.3375126621103214E-3</v>
      </c>
      <c r="G4238" s="21">
        <v>38082700</v>
      </c>
      <c r="H4238" s="21">
        <f>IF(ISNUMBER(E4238),MAX($E$2:E4238),"")</f>
        <v>542.07000732421875</v>
      </c>
      <c r="I4238" s="21">
        <f>IF(AND(ISNUMBER(E4238),ISNUMBER(H4238)),E4238/H4238-1,"")</f>
        <v>-0.94504399706123277</v>
      </c>
      <c r="L4238"/>
      <c r="M4238"/>
      <c r="N4238" s="2">
        <v>40154</v>
      </c>
      <c r="O4238" s="21">
        <v>110.91000366210938</v>
      </c>
      <c r="P4238" s="21">
        <v>111.52999877929688</v>
      </c>
      <c r="Q4238" s="21">
        <v>110.48999786376952</v>
      </c>
      <c r="R4238" s="21">
        <v>110.83999633789063</v>
      </c>
      <c r="S4238">
        <v>127973800</v>
      </c>
      <c r="T4238" s="16">
        <f>(SP500_Data[[#This Row],[Close]]-R4239)/R4239</f>
        <v>-1.5314457712668843E-3</v>
      </c>
      <c r="U4238" s="21"/>
    </row>
    <row r="4239" spans="1:21" x14ac:dyDescent="0.25">
      <c r="A4239" s="2">
        <v>40151</v>
      </c>
      <c r="B4239" s="21">
        <v>30.049999237060547</v>
      </c>
      <c r="C4239" s="21">
        <v>30.370000839233398</v>
      </c>
      <c r="D4239" s="21">
        <v>29.829999923706055</v>
      </c>
      <c r="E4239" s="21">
        <v>29.979999542236328</v>
      </c>
      <c r="F4239" s="16">
        <f>(StockData[[#This Row],[Close]]-E4240)/E4240</f>
        <v>5.0284820286260867E-3</v>
      </c>
      <c r="G4239" s="21">
        <v>58810700</v>
      </c>
      <c r="H4239" s="21">
        <f>IF(ISNUMBER(E4239),MAX($E$2:E4239),"")</f>
        <v>542.07000732421875</v>
      </c>
      <c r="I4239" s="21">
        <f>IF(AND(ISNUMBER(E4239),ISNUMBER(H4239)),E4239/H4239-1,"")</f>
        <v>-0.94469349136244518</v>
      </c>
      <c r="L4239"/>
      <c r="M4239"/>
      <c r="N4239" s="2">
        <v>40151</v>
      </c>
      <c r="O4239" s="21">
        <v>111.83999633789063</v>
      </c>
      <c r="P4239" s="21">
        <v>112.37999725341795</v>
      </c>
      <c r="Q4239" s="21">
        <v>110.04000091552734</v>
      </c>
      <c r="R4239" s="21">
        <v>111.01000213623048</v>
      </c>
      <c r="S4239">
        <v>274907800</v>
      </c>
      <c r="T4239" s="16">
        <f>(SP500_Data[[#This Row],[Close]]-R4240)/R4240</f>
        <v>5.7076000950255518E-3</v>
      </c>
      <c r="U4239" s="21"/>
    </row>
    <row r="4240" spans="1:21" x14ac:dyDescent="0.25">
      <c r="A4240" s="2">
        <v>40150</v>
      </c>
      <c r="B4240" s="21">
        <v>29.840000152587891</v>
      </c>
      <c r="C4240" s="21">
        <v>30.200000762939453</v>
      </c>
      <c r="D4240" s="21">
        <v>29.760000228881836</v>
      </c>
      <c r="E4240" s="21">
        <v>29.829999923706055</v>
      </c>
      <c r="F4240" s="16">
        <f>(StockData[[#This Row],[Close]]-E4241)/E4241</f>
        <v>1.6789535227569167E-3</v>
      </c>
      <c r="G4240" s="21">
        <v>43095200</v>
      </c>
      <c r="H4240" s="21">
        <f>IF(ISNUMBER(E4240),MAX($E$2:E4240),"")</f>
        <v>542.07000732421875</v>
      </c>
      <c r="I4240" s="21">
        <f>IF(AND(ISNUMBER(E4240),ISNUMBER(H4240)),E4240/H4240-1,"")</f>
        <v>-0.94497020768414441</v>
      </c>
      <c r="L4240"/>
      <c r="M4240"/>
      <c r="N4240" s="2">
        <v>40150</v>
      </c>
      <c r="O4240" s="21">
        <v>111.5500030517578</v>
      </c>
      <c r="P4240" s="21">
        <v>112.18000030517578</v>
      </c>
      <c r="Q4240" s="21">
        <v>110.29000091552734</v>
      </c>
      <c r="R4240" s="21">
        <v>110.37999725341795</v>
      </c>
      <c r="S4240">
        <v>167324900</v>
      </c>
      <c r="T4240" s="16">
        <f>(SP500_Data[[#This Row],[Close]]-R4241)/R4241</f>
        <v>-7.8202494074790605E-3</v>
      </c>
      <c r="U4240" s="21"/>
    </row>
    <row r="4241" spans="1:21" x14ac:dyDescent="0.25">
      <c r="A4241" s="2">
        <v>40149</v>
      </c>
      <c r="B4241" s="21">
        <v>29.899999618530273</v>
      </c>
      <c r="C4241" s="21">
        <v>29.989999771118164</v>
      </c>
      <c r="D4241" s="21">
        <v>29.649999618530273</v>
      </c>
      <c r="E4241" s="21">
        <v>29.780000686645508</v>
      </c>
      <c r="F4241" s="16">
        <f>(StockData[[#This Row],[Close]]-E4242)/E4242</f>
        <v>-7.6640966505216795E-3</v>
      </c>
      <c r="G4241" s="21">
        <v>36308600</v>
      </c>
      <c r="H4241" s="21">
        <f>IF(ISNUMBER(E4241),MAX($E$2:E4241),"")</f>
        <v>542.07000732421875</v>
      </c>
      <c r="I4241" s="21">
        <f>IF(AND(ISNUMBER(E4241),ISNUMBER(H4241)),E4241/H4241-1,"")</f>
        <v>-0.94506244528516459</v>
      </c>
      <c r="L4241"/>
      <c r="M4241"/>
      <c r="N4241" s="2">
        <v>40149</v>
      </c>
      <c r="O4241" s="21">
        <v>111.27999877929688</v>
      </c>
      <c r="P4241" s="21">
        <v>112.01000213623048</v>
      </c>
      <c r="Q4241" s="21">
        <v>110.91999816894533</v>
      </c>
      <c r="R4241" s="21">
        <v>111.25</v>
      </c>
      <c r="S4241">
        <v>132315100</v>
      </c>
      <c r="T4241" s="16">
        <f>(SP500_Data[[#This Row],[Close]]-R4242)/R4242</f>
        <v>-4.4926370518197909E-4</v>
      </c>
      <c r="U4241" s="21"/>
    </row>
    <row r="4242" spans="1:21" x14ac:dyDescent="0.25">
      <c r="A4242" s="2">
        <v>40148</v>
      </c>
      <c r="B4242" s="21">
        <v>29.520000457763672</v>
      </c>
      <c r="C4242" s="21">
        <v>30.049999237060547</v>
      </c>
      <c r="D4242" s="21">
        <v>29.409999847412109</v>
      </c>
      <c r="E4242" s="21">
        <v>30.010000228881836</v>
      </c>
      <c r="F4242" s="16">
        <f>(StockData[[#This Row],[Close]]-E4243)/E4243</f>
        <v>2.0401237150041086E-2</v>
      </c>
      <c r="G4242" s="21">
        <v>49904200</v>
      </c>
      <c r="H4242" s="21">
        <f>IF(ISNUMBER(E4242),MAX($E$2:E4242),"")</f>
        <v>542.07000732421875</v>
      </c>
      <c r="I4242" s="21">
        <f>IF(AND(ISNUMBER(E4242),ISNUMBER(H4242)),E4242/H4242-1,"")</f>
        <v>-0.94463814669064972</v>
      </c>
      <c r="L4242"/>
      <c r="M4242"/>
      <c r="N4242" s="2">
        <v>40148</v>
      </c>
      <c r="O4242" s="21">
        <v>110.91999816894533</v>
      </c>
      <c r="P4242" s="21">
        <v>111.66000366210938</v>
      </c>
      <c r="Q4242" s="21">
        <v>110.73000335693359</v>
      </c>
      <c r="R4242" s="21">
        <v>111.3000030517578</v>
      </c>
      <c r="S4242">
        <v>159613700</v>
      </c>
      <c r="T4242" s="16">
        <f>(SP500_Data[[#This Row],[Close]]-R4243)/R4243</f>
        <v>1.2370389122707088E-2</v>
      </c>
      <c r="U4242" s="21"/>
    </row>
    <row r="4243" spans="1:21" x14ac:dyDescent="0.25">
      <c r="A4243" s="2">
        <v>40147</v>
      </c>
      <c r="B4243" s="21">
        <v>29.149999618530273</v>
      </c>
      <c r="C4243" s="21">
        <v>29.450000762939453</v>
      </c>
      <c r="D4243" s="21">
        <v>29</v>
      </c>
      <c r="E4243" s="21">
        <v>29.409999847412109</v>
      </c>
      <c r="F4243" s="16">
        <f>(StockData[[#This Row],[Close]]-E4244)/E4244</f>
        <v>6.5024140493658653E-3</v>
      </c>
      <c r="G4243" s="21">
        <v>44172000</v>
      </c>
      <c r="H4243" s="21">
        <f>IF(ISNUMBER(E4243),MAX($E$2:E4243),"")</f>
        <v>542.07000732421875</v>
      </c>
      <c r="I4243" s="21">
        <f>IF(AND(ISNUMBER(E4243),ISNUMBER(H4243)),E4243/H4243-1,"")</f>
        <v>-0.94574501549608592</v>
      </c>
      <c r="L4243"/>
      <c r="M4243"/>
      <c r="N4243" s="2">
        <v>40147</v>
      </c>
      <c r="O4243" s="21">
        <v>109.48000335693359</v>
      </c>
      <c r="P4243" s="21">
        <v>110.1999969482422</v>
      </c>
      <c r="Q4243" s="21">
        <v>108.12000274658205</v>
      </c>
      <c r="R4243" s="21">
        <v>109.94000244140624</v>
      </c>
      <c r="S4243">
        <v>160874800</v>
      </c>
      <c r="T4243" s="16">
        <f>(SP500_Data[[#This Row],[Close]]-R4244)/R4244</f>
        <v>3.3768618017025963E-3</v>
      </c>
      <c r="U4243" s="21"/>
    </row>
    <row r="4244" spans="1:21" x14ac:dyDescent="0.25">
      <c r="A4244" s="2">
        <v>40144</v>
      </c>
      <c r="B4244" s="21">
        <v>29.110000610351559</v>
      </c>
      <c r="C4244" s="21">
        <v>29.389999389648441</v>
      </c>
      <c r="D4244" s="21">
        <v>28.75</v>
      </c>
      <c r="E4244" s="21">
        <v>29.219999313354492</v>
      </c>
      <c r="F4244" s="16">
        <f>(StockData[[#This Row],[Close]]-E4245)/E4245</f>
        <v>-1.9133990757138633E-2</v>
      </c>
      <c r="G4244" s="21">
        <v>29357900</v>
      </c>
      <c r="H4244" s="21">
        <f>IF(ISNUMBER(E4244),MAX($E$2:E4244),"")</f>
        <v>542.07000732421875</v>
      </c>
      <c r="I4244" s="21">
        <f>IF(AND(ISNUMBER(E4244),ISNUMBER(H4244)),E4244/H4244-1,"")</f>
        <v>-0.94609552471351244</v>
      </c>
      <c r="L4244"/>
      <c r="M4244"/>
      <c r="N4244" s="2">
        <v>40144</v>
      </c>
      <c r="O4244" s="21">
        <v>108.40000152587891</v>
      </c>
      <c r="P4244" s="21">
        <v>110.31999969482422</v>
      </c>
      <c r="Q4244" s="21">
        <v>108.29000091552734</v>
      </c>
      <c r="R4244" s="21">
        <v>109.56999969482422</v>
      </c>
      <c r="S4244">
        <v>126001800</v>
      </c>
      <c r="T4244" s="16">
        <f>(SP500_Data[[#This Row],[Close]]-R4245)/R4245</f>
        <v>-1.6250651851566569E-2</v>
      </c>
      <c r="U4244" s="21"/>
    </row>
    <row r="4245" spans="1:21" x14ac:dyDescent="0.25">
      <c r="A4245" s="2">
        <v>40142</v>
      </c>
      <c r="B4245" s="21">
        <v>29.809999465942383</v>
      </c>
      <c r="C4245" s="21">
        <v>29.860000610351559</v>
      </c>
      <c r="D4245" s="21">
        <v>29.579999923706055</v>
      </c>
      <c r="E4245" s="21">
        <v>29.790000915527344</v>
      </c>
      <c r="F4245" s="16">
        <f>(StockData[[#This Row],[Close]]-E4246)/E4246</f>
        <v>-4.0120004178183987E-3</v>
      </c>
      <c r="G4245" s="21">
        <v>32033500</v>
      </c>
      <c r="H4245" s="21">
        <f>IF(ISNUMBER(E4245),MAX($E$2:E4245),"")</f>
        <v>542.07000732421875</v>
      </c>
      <c r="I4245" s="21">
        <f>IF(AND(ISNUMBER(E4245),ISNUMBER(H4245)),E4245/H4245-1,"")</f>
        <v>-0.94504399706123277</v>
      </c>
      <c r="L4245"/>
      <c r="M4245"/>
      <c r="N4245" s="2">
        <v>40142</v>
      </c>
      <c r="O4245" s="21">
        <v>111.16999816894533</v>
      </c>
      <c r="P4245" s="21">
        <v>111.5</v>
      </c>
      <c r="Q4245" s="21">
        <v>110.81999969482422</v>
      </c>
      <c r="R4245" s="21">
        <v>111.37999725341795</v>
      </c>
      <c r="S4245">
        <v>109564800</v>
      </c>
      <c r="T4245" s="16">
        <f>(SP500_Data[[#This Row],[Close]]-R4246)/R4246</f>
        <v>3.5138246432541384E-3</v>
      </c>
      <c r="U4245" s="21"/>
    </row>
    <row r="4246" spans="1:21" x14ac:dyDescent="0.25">
      <c r="A4246" s="2">
        <v>40141</v>
      </c>
      <c r="B4246" s="21">
        <v>29.950000762939453</v>
      </c>
      <c r="C4246" s="21">
        <v>29.989999771118164</v>
      </c>
      <c r="D4246" s="21">
        <v>29.75</v>
      </c>
      <c r="E4246" s="21">
        <v>29.909999847412109</v>
      </c>
      <c r="F4246" s="16">
        <f>(StockData[[#This Row],[Close]]-E4247)/E4247</f>
        <v>-1.0020269241939779E-3</v>
      </c>
      <c r="G4246" s="21">
        <v>37341400</v>
      </c>
      <c r="H4246" s="21">
        <f>IF(ISNUMBER(E4246),MAX($E$2:E4246),"")</f>
        <v>542.07000732421875</v>
      </c>
      <c r="I4246" s="21">
        <f>IF(AND(ISNUMBER(E4246),ISNUMBER(H4246)),E4246/H4246-1,"")</f>
        <v>-0.94482262541132889</v>
      </c>
      <c r="L4246"/>
      <c r="M4246"/>
      <c r="N4246" s="2">
        <v>40141</v>
      </c>
      <c r="O4246" s="21">
        <v>111</v>
      </c>
      <c r="P4246" s="21">
        <v>111.1999969482422</v>
      </c>
      <c r="Q4246" s="21">
        <v>110.01000213623048</v>
      </c>
      <c r="R4246" s="21">
        <v>110.98999786376952</v>
      </c>
      <c r="S4246">
        <v>138420100</v>
      </c>
      <c r="T4246" s="16">
        <f>(SP500_Data[[#This Row],[Close]]-R4247)/R4247</f>
        <v>1.5340026115632443E-3</v>
      </c>
      <c r="U4246" s="21"/>
    </row>
    <row r="4247" spans="1:21" x14ac:dyDescent="0.25">
      <c r="A4247" s="2">
        <v>40140</v>
      </c>
      <c r="B4247" s="21">
        <v>29.840000152587891</v>
      </c>
      <c r="C4247" s="21">
        <v>30.010000228881836</v>
      </c>
      <c r="D4247" s="21">
        <v>29.700000762939453</v>
      </c>
      <c r="E4247" s="21">
        <v>29.940000534057617</v>
      </c>
      <c r="F4247" s="16">
        <f>(StockData[[#This Row],[Close]]-E4248)/E4248</f>
        <v>1.0803500531990556E-2</v>
      </c>
      <c r="G4247" s="21">
        <v>41832700</v>
      </c>
      <c r="H4247" s="21">
        <f>IF(ISNUMBER(E4247),MAX($E$2:E4247),"")</f>
        <v>542.07000732421875</v>
      </c>
      <c r="I4247" s="21">
        <f>IF(AND(ISNUMBER(E4247),ISNUMBER(H4247)),E4247/H4247-1,"")</f>
        <v>-0.94476728073953342</v>
      </c>
      <c r="L4247"/>
      <c r="M4247"/>
      <c r="N4247" s="2">
        <v>40140</v>
      </c>
      <c r="O4247" s="21">
        <v>110.72000122070313</v>
      </c>
      <c r="P4247" s="21">
        <v>111.73999786376952</v>
      </c>
      <c r="Q4247" s="21">
        <v>110.59999847412109</v>
      </c>
      <c r="R4247" s="21">
        <v>110.81999969482422</v>
      </c>
      <c r="S4247">
        <v>148010200</v>
      </c>
      <c r="T4247" s="16">
        <f>(SP500_Data[[#This Row],[Close]]-R4248)/R4248</f>
        <v>1.2702178431618754E-2</v>
      </c>
      <c r="U4247" s="21"/>
    </row>
    <row r="4248" spans="1:21" x14ac:dyDescent="0.25">
      <c r="A4248" s="2">
        <v>40137</v>
      </c>
      <c r="B4248" s="21">
        <v>29.659999847412109</v>
      </c>
      <c r="C4248" s="21">
        <v>29.770000457763672</v>
      </c>
      <c r="D4248" s="21">
        <v>29.430000305175781</v>
      </c>
      <c r="E4248" s="21">
        <v>29.620000839233398</v>
      </c>
      <c r="F4248" s="16">
        <f>(StockData[[#This Row],[Close]]-E4249)/E4249</f>
        <v>-5.3727281303878353E-3</v>
      </c>
      <c r="G4248" s="21">
        <v>42647100</v>
      </c>
      <c r="H4248" s="21">
        <f>IF(ISNUMBER(E4248),MAX($E$2:E4248),"")</f>
        <v>542.07000732421875</v>
      </c>
      <c r="I4248" s="21">
        <f>IF(AND(ISNUMBER(E4248),ISNUMBER(H4248)),E4248/H4248-1,"")</f>
        <v>-0.94535760983079564</v>
      </c>
      <c r="L4248"/>
      <c r="M4248"/>
      <c r="N4248" s="2">
        <v>40137</v>
      </c>
      <c r="O4248" s="21">
        <v>109.25</v>
      </c>
      <c r="P4248" s="21">
        <v>109.76000213623048</v>
      </c>
      <c r="Q4248" s="21">
        <v>109.01000213623048</v>
      </c>
      <c r="R4248" s="21">
        <v>109.43000030517578</v>
      </c>
      <c r="S4248">
        <v>134196000</v>
      </c>
      <c r="T4248" s="16">
        <f>(SP500_Data[[#This Row],[Close]]-R4249)/R4249</f>
        <v>-3.5512601596448378E-3</v>
      </c>
      <c r="U4248" s="21"/>
    </row>
    <row r="4249" spans="1:21" x14ac:dyDescent="0.25">
      <c r="A4249" s="2">
        <v>40136</v>
      </c>
      <c r="B4249" s="21">
        <v>29.989999771118164</v>
      </c>
      <c r="C4249" s="21">
        <v>30</v>
      </c>
      <c r="D4249" s="21">
        <v>29.700000762939453</v>
      </c>
      <c r="E4249" s="21">
        <v>29.780000686645508</v>
      </c>
      <c r="F4249" s="16">
        <f>(StockData[[#This Row],[Close]]-E4250)/E4250</f>
        <v>-1.0959811259273106E-2</v>
      </c>
      <c r="G4249" s="21">
        <v>51967700</v>
      </c>
      <c r="H4249" s="21">
        <f>IF(ISNUMBER(E4249),MAX($E$2:E4249),"")</f>
        <v>542.07000732421875</v>
      </c>
      <c r="I4249" s="21">
        <f>IF(AND(ISNUMBER(E4249),ISNUMBER(H4249)),E4249/H4249-1,"")</f>
        <v>-0.94506244528516459</v>
      </c>
      <c r="L4249"/>
      <c r="M4249"/>
      <c r="N4249" s="2">
        <v>40136</v>
      </c>
      <c r="O4249" s="21">
        <v>110.51000213623048</v>
      </c>
      <c r="P4249" s="21">
        <v>111.30999755859376</v>
      </c>
      <c r="Q4249" s="21">
        <v>109.12999725341795</v>
      </c>
      <c r="R4249" s="21">
        <v>109.81999969482422</v>
      </c>
      <c r="S4249">
        <v>208734600</v>
      </c>
      <c r="T4249" s="16">
        <f>(SP500_Data[[#This Row],[Close]]-R4250)/R4250</f>
        <v>-1.3031338114384148E-2</v>
      </c>
      <c r="U4249" s="21"/>
    </row>
    <row r="4250" spans="1:21" x14ac:dyDescent="0.25">
      <c r="A4250" s="2">
        <v>40135</v>
      </c>
      <c r="B4250" s="21">
        <v>30</v>
      </c>
      <c r="C4250" s="21">
        <v>30.139999389648441</v>
      </c>
      <c r="D4250" s="21">
        <v>29.809999465942383</v>
      </c>
      <c r="E4250" s="21">
        <v>30.110000610351559</v>
      </c>
      <c r="F4250" s="16">
        <f>(StockData[[#This Row],[Close]]-E4251)/E4251</f>
        <v>3.6666870117186318E-3</v>
      </c>
      <c r="G4250" s="21">
        <v>59431200</v>
      </c>
      <c r="H4250" s="21">
        <f>IF(ISNUMBER(E4250),MAX($E$2:E4250),"")</f>
        <v>542.07000732421875</v>
      </c>
      <c r="I4250" s="21">
        <f>IF(AND(ISNUMBER(E4250),ISNUMBER(H4250)),E4250/H4250-1,"")</f>
        <v>-0.94445366796997055</v>
      </c>
      <c r="L4250"/>
      <c r="M4250"/>
      <c r="N4250" s="2">
        <v>40135</v>
      </c>
      <c r="O4250" s="21">
        <v>111.26000213623048</v>
      </c>
      <c r="P4250" s="21">
        <v>111.43000030517578</v>
      </c>
      <c r="Q4250" s="21">
        <v>110.56999969482422</v>
      </c>
      <c r="R4250" s="21">
        <v>111.26999664306641</v>
      </c>
      <c r="S4250">
        <v>156486800</v>
      </c>
      <c r="T4250" s="16">
        <f>(SP500_Data[[#This Row],[Close]]-R4251)/R4251</f>
        <v>-6.2870214771505999E-4</v>
      </c>
      <c r="U4250" s="21"/>
    </row>
    <row r="4251" spans="1:21" x14ac:dyDescent="0.25">
      <c r="A4251" s="2">
        <v>40134</v>
      </c>
      <c r="B4251" s="21">
        <v>29.5</v>
      </c>
      <c r="C4251" s="21">
        <v>30</v>
      </c>
      <c r="D4251" s="21">
        <v>29.469999313354492</v>
      </c>
      <c r="E4251" s="21">
        <v>30</v>
      </c>
      <c r="F4251" s="16">
        <f>(StockData[[#This Row],[Close]]-E4252)/E4252</f>
        <v>1.5572074144075713E-2</v>
      </c>
      <c r="G4251" s="21">
        <v>75648900</v>
      </c>
      <c r="H4251" s="21">
        <f>IF(ISNUMBER(E4251),MAX($E$2:E4251),"")</f>
        <v>542.07000732421875</v>
      </c>
      <c r="I4251" s="21">
        <f>IF(AND(ISNUMBER(E4251),ISNUMBER(H4251)),E4251/H4251-1,"")</f>
        <v>-0.94465659491458154</v>
      </c>
      <c r="L4251"/>
      <c r="M4251"/>
      <c r="N4251" s="2">
        <v>40134</v>
      </c>
      <c r="O4251" s="21">
        <v>110.91999816894533</v>
      </c>
      <c r="P4251" s="21">
        <v>111.38999938964844</v>
      </c>
      <c r="Q4251" s="21">
        <v>110.5</v>
      </c>
      <c r="R4251" s="21">
        <v>111.33999633789063</v>
      </c>
      <c r="S4251">
        <v>147134100</v>
      </c>
      <c r="T4251" s="16">
        <f>(SP500_Data[[#This Row],[Close]]-R4252)/R4252</f>
        <v>1.1689349382983604E-3</v>
      </c>
      <c r="U4251" s="21"/>
    </row>
    <row r="4252" spans="1:21" x14ac:dyDescent="0.25">
      <c r="A4252" s="2">
        <v>40133</v>
      </c>
      <c r="B4252" s="21">
        <v>29.610000610351559</v>
      </c>
      <c r="C4252" s="21">
        <v>29.799999237060547</v>
      </c>
      <c r="D4252" s="21">
        <v>29.370000839233398</v>
      </c>
      <c r="E4252" s="21">
        <v>29.540000915527344</v>
      </c>
      <c r="F4252" s="16">
        <f>(StockData[[#This Row],[Close]]-E4253)/E4253</f>
        <v>-3.0374028953205458E-3</v>
      </c>
      <c r="G4252" s="21">
        <v>54129500</v>
      </c>
      <c r="H4252" s="21">
        <f>IF(ISNUMBER(E4252),MAX($E$2:E4252),"")</f>
        <v>542.07000732421875</v>
      </c>
      <c r="I4252" s="21">
        <f>IF(AND(ISNUMBER(E4252),ISNUMBER(H4252)),E4252/H4252-1,"")</f>
        <v>-0.94550519210361128</v>
      </c>
      <c r="L4252"/>
      <c r="M4252"/>
      <c r="N4252" s="2">
        <v>40133</v>
      </c>
      <c r="O4252" s="21">
        <v>110.37999725341795</v>
      </c>
      <c r="P4252" s="21">
        <v>111.69000244140624</v>
      </c>
      <c r="Q4252" s="21">
        <v>110.31999969482422</v>
      </c>
      <c r="R4252" s="21">
        <v>111.20999908447266</v>
      </c>
      <c r="S4252">
        <v>210922200</v>
      </c>
      <c r="T4252" s="16">
        <f>(SP500_Data[[#This Row],[Close]]-R4253)/R4253</f>
        <v>1.450461866495608E-2</v>
      </c>
      <c r="U4252" s="21"/>
    </row>
    <row r="4253" spans="1:21" x14ac:dyDescent="0.25">
      <c r="A4253" s="2">
        <v>40130</v>
      </c>
      <c r="B4253" s="21">
        <v>29.469999313354492</v>
      </c>
      <c r="C4253" s="21">
        <v>29.790000915527344</v>
      </c>
      <c r="D4253" s="21">
        <v>29.370000839233398</v>
      </c>
      <c r="E4253" s="21">
        <v>29.629999160766602</v>
      </c>
      <c r="F4253" s="16">
        <f>(StockData[[#This Row],[Close]]-E4254)/E4254</f>
        <v>9.1961357221446473E-3</v>
      </c>
      <c r="G4253" s="21">
        <v>53037600</v>
      </c>
      <c r="H4253" s="21">
        <f>IF(ISNUMBER(E4253),MAX($E$2:E4253),"")</f>
        <v>542.07000732421875</v>
      </c>
      <c r="I4253" s="21">
        <f>IF(AND(ISNUMBER(E4253),ISNUMBER(H4253)),E4253/H4253-1,"")</f>
        <v>-0.94533916512550276</v>
      </c>
      <c r="L4253"/>
      <c r="M4253"/>
      <c r="N4253" s="2">
        <v>40130</v>
      </c>
      <c r="O4253" s="21">
        <v>109.30999755859376</v>
      </c>
      <c r="P4253" s="21">
        <v>110.08999633789063</v>
      </c>
      <c r="Q4253" s="21">
        <v>108.75</v>
      </c>
      <c r="R4253" s="21">
        <v>109.62000274658205</v>
      </c>
      <c r="S4253">
        <v>150963000</v>
      </c>
      <c r="T4253" s="16">
        <f>(SP500_Data[[#This Row],[Close]]-R4254)/R4254</f>
        <v>5.4113911207087266E-3</v>
      </c>
      <c r="U4253" s="21"/>
    </row>
    <row r="4254" spans="1:21" x14ac:dyDescent="0.25">
      <c r="A4254" s="2">
        <v>40129</v>
      </c>
      <c r="B4254" s="21">
        <v>29.010000228881836</v>
      </c>
      <c r="C4254" s="21">
        <v>29.489999771118164</v>
      </c>
      <c r="D4254" s="21">
        <v>29</v>
      </c>
      <c r="E4254" s="21">
        <v>29.360000610351559</v>
      </c>
      <c r="F4254" s="16">
        <f>(StockData[[#This Row],[Close]]-E4255)/E4255</f>
        <v>8.2417501442791398E-3</v>
      </c>
      <c r="G4254" s="21">
        <v>55352400</v>
      </c>
      <c r="H4254" s="21">
        <f>IF(ISNUMBER(E4254),MAX($E$2:E4254),"")</f>
        <v>542.07000732421875</v>
      </c>
      <c r="I4254" s="21">
        <f>IF(AND(ISNUMBER(E4254),ISNUMBER(H4254)),E4254/H4254-1,"")</f>
        <v>-0.94583725309710598</v>
      </c>
      <c r="L4254"/>
      <c r="M4254"/>
      <c r="N4254" s="2">
        <v>40129</v>
      </c>
      <c r="O4254" s="21">
        <v>110</v>
      </c>
      <c r="P4254" s="21">
        <v>110.56999969482422</v>
      </c>
      <c r="Q4254" s="21">
        <v>108.75</v>
      </c>
      <c r="R4254" s="21">
        <v>109.02999877929688</v>
      </c>
      <c r="S4254">
        <v>157144500</v>
      </c>
      <c r="T4254" s="16">
        <f>(SP500_Data[[#This Row],[Close]]-R4255)/R4255</f>
        <v>-1.0167977585718826E-2</v>
      </c>
      <c r="U4254" s="21"/>
    </row>
    <row r="4255" spans="1:21" x14ac:dyDescent="0.25">
      <c r="A4255" s="2">
        <v>40128</v>
      </c>
      <c r="B4255" s="21">
        <v>29.079999923706055</v>
      </c>
      <c r="C4255" s="21">
        <v>29.299999237060547</v>
      </c>
      <c r="D4255" s="21">
        <v>29.020000457763672</v>
      </c>
      <c r="E4255" s="21">
        <v>29.120000839233398</v>
      </c>
      <c r="F4255" s="16">
        <f>(StockData[[#This Row],[Close]]-E4256)/E4256</f>
        <v>3.7918169418712333E-3</v>
      </c>
      <c r="G4255" s="21">
        <v>49693400</v>
      </c>
      <c r="H4255" s="21">
        <f>IF(ISNUMBER(E4255),MAX($E$2:E4255),"")</f>
        <v>542.07000732421875</v>
      </c>
      <c r="I4255" s="21">
        <f>IF(AND(ISNUMBER(E4255),ISNUMBER(H4255)),E4255/H4255-1,"")</f>
        <v>-0.94627999991555267</v>
      </c>
      <c r="L4255"/>
      <c r="M4255"/>
      <c r="N4255" s="2">
        <v>40128</v>
      </c>
      <c r="O4255" s="21">
        <v>110.30999755859376</v>
      </c>
      <c r="P4255" s="21">
        <v>110.81999969482422</v>
      </c>
      <c r="Q4255" s="21">
        <v>109.62000274658205</v>
      </c>
      <c r="R4255" s="21">
        <v>110.15000152587891</v>
      </c>
      <c r="S4255">
        <v>169466200</v>
      </c>
      <c r="T4255" s="16">
        <f>(SP500_Data[[#This Row],[Close]]-R4256)/R4256</f>
        <v>5.1100027986282544E-3</v>
      </c>
      <c r="U4255" s="21"/>
    </row>
    <row r="4256" spans="1:21" x14ac:dyDescent="0.25">
      <c r="A4256" s="2">
        <v>40127</v>
      </c>
      <c r="B4256" s="21">
        <v>28.899999618530273</v>
      </c>
      <c r="C4256" s="21">
        <v>29.280000686645508</v>
      </c>
      <c r="D4256" s="21">
        <v>28.809999465942383</v>
      </c>
      <c r="E4256" s="21">
        <v>29.010000228881836</v>
      </c>
      <c r="F4256" s="16">
        <f>(StockData[[#This Row],[Close]]-E4257)/E4257</f>
        <v>6.8990886242081687E-4</v>
      </c>
      <c r="G4256" s="21">
        <v>65881100</v>
      </c>
      <c r="H4256" s="21">
        <f>IF(ISNUMBER(E4256),MAX($E$2:E4256),"")</f>
        <v>542.07000732421875</v>
      </c>
      <c r="I4256" s="21">
        <f>IF(AND(ISNUMBER(E4256),ISNUMBER(H4256)),E4256/H4256-1,"")</f>
        <v>-0.94648292686016366</v>
      </c>
      <c r="L4256"/>
      <c r="M4256"/>
      <c r="N4256" s="2">
        <v>40127</v>
      </c>
      <c r="O4256" s="21">
        <v>109.30999755859376</v>
      </c>
      <c r="P4256" s="21">
        <v>109.93000030517578</v>
      </c>
      <c r="Q4256" s="21">
        <v>108.97000122070313</v>
      </c>
      <c r="R4256" s="21">
        <v>109.58999633789063</v>
      </c>
      <c r="S4256">
        <v>171899800</v>
      </c>
      <c r="T4256" s="16">
        <f>(SP500_Data[[#This Row],[Close]]-R4257)/R4257</f>
        <v>1.8250107805148453E-4</v>
      </c>
      <c r="U4256" s="21"/>
    </row>
    <row r="4257" spans="1:21" x14ac:dyDescent="0.25">
      <c r="A4257" s="2">
        <v>40126</v>
      </c>
      <c r="B4257" s="21">
        <v>28.620000839233398</v>
      </c>
      <c r="C4257" s="21">
        <v>29</v>
      </c>
      <c r="D4257" s="21">
        <v>28.530000686645508</v>
      </c>
      <c r="E4257" s="21">
        <v>28.989999771118164</v>
      </c>
      <c r="F4257" s="16">
        <f>(StockData[[#This Row],[Close]]-E4258)/E4258</f>
        <v>1.6479639053671533E-2</v>
      </c>
      <c r="G4257" s="21">
        <v>57518000</v>
      </c>
      <c r="H4257" s="21">
        <f>IF(ISNUMBER(E4257),MAX($E$2:E4257),"")</f>
        <v>542.07000732421875</v>
      </c>
      <c r="I4257" s="21">
        <f>IF(AND(ISNUMBER(E4257),ISNUMBER(H4257)),E4257/H4257-1,"")</f>
        <v>-0.94651982330802731</v>
      </c>
      <c r="L4257"/>
      <c r="M4257"/>
      <c r="N4257" s="2">
        <v>40126</v>
      </c>
      <c r="O4257" s="21">
        <v>107.9499969482422</v>
      </c>
      <c r="P4257" s="21">
        <v>109.62999725341795</v>
      </c>
      <c r="Q4257" s="21">
        <v>107.87000274658205</v>
      </c>
      <c r="R4257" s="21">
        <v>109.56999969482422</v>
      </c>
      <c r="S4257">
        <v>159495700</v>
      </c>
      <c r="T4257" s="16">
        <f>(SP500_Data[[#This Row],[Close]]-R4258)/R4258</f>
        <v>2.2776089834431659E-2</v>
      </c>
      <c r="U4257" s="21"/>
    </row>
    <row r="4258" spans="1:21" x14ac:dyDescent="0.25">
      <c r="A4258" s="2">
        <v>40123</v>
      </c>
      <c r="B4258" s="21">
        <v>28.379999160766602</v>
      </c>
      <c r="C4258" s="21">
        <v>28.629999160766602</v>
      </c>
      <c r="D4258" s="21">
        <v>28.200000762939453</v>
      </c>
      <c r="E4258" s="21">
        <v>28.520000457763672</v>
      </c>
      <c r="F4258" s="16">
        <f>(StockData[[#This Row],[Close]]-E4259)/E4259</f>
        <v>1.7562748723258849E-3</v>
      </c>
      <c r="G4258" s="21">
        <v>38908500</v>
      </c>
      <c r="H4258" s="21">
        <f>IF(ISNUMBER(E4258),MAX($E$2:E4258),"")</f>
        <v>542.07000732421875</v>
      </c>
      <c r="I4258" s="21">
        <f>IF(AND(ISNUMBER(E4258),ISNUMBER(H4258)),E4258/H4258-1,"")</f>
        <v>-0.94738686872098887</v>
      </c>
      <c r="L4258"/>
      <c r="M4258"/>
      <c r="N4258" s="2">
        <v>40123</v>
      </c>
      <c r="O4258" s="21">
        <v>106.26000213623048</v>
      </c>
      <c r="P4258" s="21">
        <v>107.40000152587891</v>
      </c>
      <c r="Q4258" s="21">
        <v>106.0500030517578</v>
      </c>
      <c r="R4258" s="21">
        <v>107.12999725341795</v>
      </c>
      <c r="S4258">
        <v>170954100</v>
      </c>
      <c r="T4258" s="16">
        <f>(SP500_Data[[#This Row],[Close]]-R4259)/R4259</f>
        <v>2.6204846354272626E-3</v>
      </c>
      <c r="U4258" s="21"/>
    </row>
    <row r="4259" spans="1:21" x14ac:dyDescent="0.25">
      <c r="A4259" s="2">
        <v>40122</v>
      </c>
      <c r="B4259" s="21">
        <v>28.520000457763672</v>
      </c>
      <c r="C4259" s="21">
        <v>28.739999771118164</v>
      </c>
      <c r="D4259" s="21">
        <v>28.280000686645508</v>
      </c>
      <c r="E4259" s="21">
        <v>28.469999313354492</v>
      </c>
      <c r="F4259" s="16">
        <f>(StockData[[#This Row],[Close]]-E4260)/E4260</f>
        <v>1.4611541525855825E-2</v>
      </c>
      <c r="G4259" s="21">
        <v>52681700</v>
      </c>
      <c r="H4259" s="21">
        <f>IF(ISNUMBER(E4259),MAX($E$2:E4259),"")</f>
        <v>542.07000732421875</v>
      </c>
      <c r="I4259" s="21">
        <f>IF(AND(ISNUMBER(E4259),ISNUMBER(H4259)),E4259/H4259-1,"")</f>
        <v>-0.94747910984064787</v>
      </c>
      <c r="L4259"/>
      <c r="M4259"/>
      <c r="N4259" s="2">
        <v>40122</v>
      </c>
      <c r="O4259" s="21">
        <v>105.66000366210938</v>
      </c>
      <c r="P4259" s="21">
        <v>106.87999725341795</v>
      </c>
      <c r="Q4259" s="21">
        <v>105.44000244140624</v>
      </c>
      <c r="R4259" s="21">
        <v>106.84999847412109</v>
      </c>
      <c r="S4259">
        <v>180015300</v>
      </c>
      <c r="T4259" s="16">
        <f>(SP500_Data[[#This Row],[Close]]-R4260)/R4260</f>
        <v>1.8394970824037023E-2</v>
      </c>
      <c r="U4259" s="21"/>
    </row>
    <row r="4260" spans="1:21" x14ac:dyDescent="0.25">
      <c r="A4260" s="2">
        <v>40121</v>
      </c>
      <c r="B4260" s="21">
        <v>27.690000534057617</v>
      </c>
      <c r="C4260" s="21">
        <v>28.389999389648441</v>
      </c>
      <c r="D4260" s="21">
        <v>27.620000839233398</v>
      </c>
      <c r="E4260" s="21">
        <v>28.059999465942383</v>
      </c>
      <c r="F4260" s="16">
        <f>(StockData[[#This Row],[Close]]-E4261)/E4261</f>
        <v>1.9251680569480387E-2</v>
      </c>
      <c r="G4260" s="21">
        <v>63898400</v>
      </c>
      <c r="H4260" s="21">
        <f>IF(ISNUMBER(E4260),MAX($E$2:E4260),"")</f>
        <v>542.07000732421875</v>
      </c>
      <c r="I4260" s="21">
        <f>IF(AND(ISNUMBER(E4260),ISNUMBER(H4260)),E4260/H4260-1,"")</f>
        <v>-0.94823546942865744</v>
      </c>
      <c r="L4260"/>
      <c r="M4260"/>
      <c r="N4260" s="2">
        <v>40121</v>
      </c>
      <c r="O4260" s="21">
        <v>105.51000213623048</v>
      </c>
      <c r="P4260" s="21">
        <v>106.33000183105467</v>
      </c>
      <c r="Q4260" s="21">
        <v>104.65000152587891</v>
      </c>
      <c r="R4260" s="21">
        <v>104.91999816894533</v>
      </c>
      <c r="S4260">
        <v>247996700</v>
      </c>
      <c r="T4260" s="16">
        <f>(SP500_Data[[#This Row],[Close]]-R4261)/R4261</f>
        <v>2.5799965516450848E-3</v>
      </c>
      <c r="U4260" s="21"/>
    </row>
    <row r="4261" spans="1:21" x14ac:dyDescent="0.25">
      <c r="A4261" s="2">
        <v>40120</v>
      </c>
      <c r="B4261" s="21">
        <v>27.639999389648441</v>
      </c>
      <c r="C4261" s="21">
        <v>27.739999771118164</v>
      </c>
      <c r="D4261" s="21">
        <v>27.430000305175781</v>
      </c>
      <c r="E4261" s="21">
        <v>27.530000686645508</v>
      </c>
      <c r="F4261" s="16">
        <f>(StockData[[#This Row],[Close]]-E4262)/E4262</f>
        <v>-1.2553747656263202E-2</v>
      </c>
      <c r="G4261" s="21">
        <v>50294800</v>
      </c>
      <c r="H4261" s="21">
        <f>IF(ISNUMBER(E4261),MAX($E$2:E4261),"")</f>
        <v>542.07000732421875</v>
      </c>
      <c r="I4261" s="21">
        <f>IF(AND(ISNUMBER(E4261),ISNUMBER(H4261)),E4261/H4261-1,"")</f>
        <v>-0.949213200666571</v>
      </c>
      <c r="L4261"/>
      <c r="M4261"/>
      <c r="N4261" s="2">
        <v>40120</v>
      </c>
      <c r="O4261" s="21">
        <v>103.73999786376952</v>
      </c>
      <c r="P4261" s="21">
        <v>104.8000030517578</v>
      </c>
      <c r="Q4261" s="21">
        <v>103.54000091552734</v>
      </c>
      <c r="R4261" s="21">
        <v>104.65000152587891</v>
      </c>
      <c r="S4261">
        <v>228362600</v>
      </c>
      <c r="T4261" s="16">
        <f>(SP500_Data[[#This Row],[Close]]-R4262)/R4262</f>
        <v>3.1633611198242781E-3</v>
      </c>
      <c r="U4261" s="21"/>
    </row>
    <row r="4262" spans="1:21" x14ac:dyDescent="0.25">
      <c r="A4262" s="2">
        <v>40119</v>
      </c>
      <c r="B4262" s="21">
        <v>27.700000762939453</v>
      </c>
      <c r="C4262" s="21">
        <v>28.049999237060547</v>
      </c>
      <c r="D4262" s="21">
        <v>27.409999847412109</v>
      </c>
      <c r="E4262" s="21">
        <v>27.879999160766602</v>
      </c>
      <c r="F4262" s="16">
        <f>(StockData[[#This Row],[Close]]-E4263)/E4263</f>
        <v>5.4092903356094497E-3</v>
      </c>
      <c r="G4262" s="21">
        <v>62428900</v>
      </c>
      <c r="H4262" s="21">
        <f>IF(ISNUMBER(E4262),MAX($E$2:E4262),"")</f>
        <v>542.07000732421875</v>
      </c>
      <c r="I4262" s="21">
        <f>IF(AND(ISNUMBER(E4262),ISNUMBER(H4262)),E4262/H4262-1,"")</f>
        <v>-0.94856753042215225</v>
      </c>
      <c r="L4262"/>
      <c r="M4262"/>
      <c r="N4262" s="2">
        <v>40119</v>
      </c>
      <c r="O4262" s="21">
        <v>104.12999725341795</v>
      </c>
      <c r="P4262" s="21">
        <v>105.41000366210938</v>
      </c>
      <c r="Q4262" s="21">
        <v>103.08000183105467</v>
      </c>
      <c r="R4262" s="21">
        <v>104.31999969482422</v>
      </c>
      <c r="S4262">
        <v>254222900</v>
      </c>
      <c r="T4262" s="16">
        <f>(SP500_Data[[#This Row],[Close]]-R4263)/R4263</f>
        <v>7.3387616275333422E-3</v>
      </c>
      <c r="U4262" s="21"/>
    </row>
    <row r="4263" spans="1:21" x14ac:dyDescent="0.25">
      <c r="A4263" s="2">
        <v>40116</v>
      </c>
      <c r="B4263" s="21">
        <v>28.030000686645508</v>
      </c>
      <c r="C4263" s="21">
        <v>28.399999618530273</v>
      </c>
      <c r="D4263" s="21">
        <v>27.659999847412109</v>
      </c>
      <c r="E4263" s="21">
        <v>27.729999542236328</v>
      </c>
      <c r="F4263" s="16">
        <f>(StockData[[#This Row],[Close]]-E4264)/E4264</f>
        <v>-1.7363564246661144E-2</v>
      </c>
      <c r="G4263" s="21">
        <v>73371800</v>
      </c>
      <c r="H4263" s="21">
        <f>IF(ISNUMBER(E4263),MAX($E$2:E4263),"")</f>
        <v>542.07000732421875</v>
      </c>
      <c r="I4263" s="21">
        <f>IF(AND(ISNUMBER(E4263),ISNUMBER(H4263)),E4263/H4263-1,"")</f>
        <v>-0.94884424674385148</v>
      </c>
      <c r="L4263"/>
      <c r="M4263"/>
      <c r="N4263" s="2">
        <v>40116</v>
      </c>
      <c r="O4263" s="21">
        <v>106.3000030517578</v>
      </c>
      <c r="P4263" s="21">
        <v>106.62000274658205</v>
      </c>
      <c r="Q4263" s="21">
        <v>103.44000244140624</v>
      </c>
      <c r="R4263" s="21">
        <v>103.55999755859376</v>
      </c>
      <c r="S4263">
        <v>325608100</v>
      </c>
      <c r="T4263" s="16">
        <f>(SP500_Data[[#This Row],[Close]]-R4264)/R4264</f>
        <v>-2.8973313859122114E-2</v>
      </c>
      <c r="U4263" s="21"/>
    </row>
    <row r="4264" spans="1:21" x14ac:dyDescent="0.25">
      <c r="A4264" s="2">
        <v>40115</v>
      </c>
      <c r="B4264" s="21">
        <v>28.069999694824219</v>
      </c>
      <c r="C4264" s="21">
        <v>28.409999847412109</v>
      </c>
      <c r="D4264" s="21">
        <v>27.850000381469727</v>
      </c>
      <c r="E4264" s="21">
        <v>28.219999313354492</v>
      </c>
      <c r="F4264" s="16">
        <f>(StockData[[#This Row],[Close]]-E4265)/E4265</f>
        <v>7.1377177845621843E-3</v>
      </c>
      <c r="G4264" s="21">
        <v>65225500</v>
      </c>
      <c r="H4264" s="21">
        <f>IF(ISNUMBER(E4264),MAX($E$2:E4264),"")</f>
        <v>542.07000732421875</v>
      </c>
      <c r="I4264" s="21">
        <f>IF(AND(ISNUMBER(E4264),ISNUMBER(H4264)),E4264/H4264-1,"")</f>
        <v>-0.94794030488302639</v>
      </c>
      <c r="L4264"/>
      <c r="M4264"/>
      <c r="N4264" s="2">
        <v>40115</v>
      </c>
      <c r="O4264" s="21">
        <v>105.19000244140624</v>
      </c>
      <c r="P4264" s="21">
        <v>106.86000061035156</v>
      </c>
      <c r="Q4264" s="21">
        <v>104.94000244140624</v>
      </c>
      <c r="R4264" s="21">
        <v>106.65000152587891</v>
      </c>
      <c r="S4264">
        <v>198110600</v>
      </c>
      <c r="T4264" s="16">
        <f>(SP500_Data[[#This Row],[Close]]-R4265)/R4265</f>
        <v>2.1453862515114837E-2</v>
      </c>
      <c r="U4264" s="21"/>
    </row>
    <row r="4265" spans="1:21" x14ac:dyDescent="0.25">
      <c r="A4265" s="2">
        <v>40114</v>
      </c>
      <c r="B4265" s="21">
        <v>28.239999771118164</v>
      </c>
      <c r="C4265" s="21">
        <v>28.770000457763672</v>
      </c>
      <c r="D4265" s="21">
        <v>27.950000762939453</v>
      </c>
      <c r="E4265" s="21">
        <v>28.020000457763672</v>
      </c>
      <c r="F4265" s="16">
        <f>(StockData[[#This Row],[Close]]-E4266)/E4266</f>
        <v>-1.9937030142779623E-2</v>
      </c>
      <c r="G4265" s="21">
        <v>73542400</v>
      </c>
      <c r="H4265" s="21">
        <f>IF(ISNUMBER(E4265),MAX($E$2:E4265),"")</f>
        <v>542.07000732421875</v>
      </c>
      <c r="I4265" s="21">
        <f>IF(AND(ISNUMBER(E4265),ISNUMBER(H4265)),E4265/H4265-1,"")</f>
        <v>-0.94830925880574579</v>
      </c>
      <c r="L4265"/>
      <c r="M4265"/>
      <c r="N4265" s="2">
        <v>40114</v>
      </c>
      <c r="O4265" s="21">
        <v>106.15000152587891</v>
      </c>
      <c r="P4265" s="21">
        <v>106.48000335693359</v>
      </c>
      <c r="Q4265" s="21">
        <v>104.34999847412109</v>
      </c>
      <c r="R4265" s="21">
        <v>104.41000366210938</v>
      </c>
      <c r="S4265">
        <v>248821400</v>
      </c>
      <c r="T4265" s="16">
        <f>(SP500_Data[[#This Row],[Close]]-R4266)/R4266</f>
        <v>-1.888737588253871E-2</v>
      </c>
      <c r="U4265" s="21"/>
    </row>
    <row r="4266" spans="1:21" x14ac:dyDescent="0.25">
      <c r="A4266" s="2">
        <v>40113</v>
      </c>
      <c r="B4266" s="21">
        <v>28.729999542236328</v>
      </c>
      <c r="C4266" s="21">
        <v>28.879999160766602</v>
      </c>
      <c r="D4266" s="21">
        <v>28.440000534057617</v>
      </c>
      <c r="E4266" s="21">
        <v>28.590000152587891</v>
      </c>
      <c r="F4266" s="16">
        <f>(StockData[[#This Row],[Close]]-E4267)/E4267</f>
        <v>-3.1380806007749104E-3</v>
      </c>
      <c r="G4266" s="21">
        <v>69685800</v>
      </c>
      <c r="H4266" s="21">
        <f>IF(ISNUMBER(E4266),MAX($E$2:E4266),"")</f>
        <v>542.07000732421875</v>
      </c>
      <c r="I4266" s="21">
        <f>IF(AND(ISNUMBER(E4266),ISNUMBER(H4266)),E4266/H4266-1,"")</f>
        <v>-0.94725773467210506</v>
      </c>
      <c r="L4266"/>
      <c r="M4266"/>
      <c r="N4266" s="2">
        <v>40113</v>
      </c>
      <c r="O4266" s="21">
        <v>107.02999877929688</v>
      </c>
      <c r="P4266" s="21">
        <v>107.38999938964844</v>
      </c>
      <c r="Q4266" s="21">
        <v>106.16000366210938</v>
      </c>
      <c r="R4266" s="21">
        <v>106.41999816894533</v>
      </c>
      <c r="S4266">
        <v>253266300</v>
      </c>
      <c r="T4266" s="16">
        <f>(SP500_Data[[#This Row],[Close]]-R4267)/R4267</f>
        <v>-4.5833455839429001E-3</v>
      </c>
      <c r="U4266" s="21"/>
    </row>
    <row r="4267" spans="1:21" x14ac:dyDescent="0.25">
      <c r="A4267" s="2">
        <v>40112</v>
      </c>
      <c r="B4267" s="21">
        <v>28.129999160766602</v>
      </c>
      <c r="C4267" s="21">
        <v>29.020000457763672</v>
      </c>
      <c r="D4267" s="21">
        <v>28.110000610351559</v>
      </c>
      <c r="E4267" s="21">
        <v>28.680000305175781</v>
      </c>
      <c r="F4267" s="16">
        <f>(StockData[[#This Row],[Close]]-E4268)/E4268</f>
        <v>2.3554598023899719E-2</v>
      </c>
      <c r="G4267" s="21">
        <v>124149700</v>
      </c>
      <c r="H4267" s="21">
        <f>IF(ISNUMBER(E4267),MAX($E$2:E4267),"")</f>
        <v>542.07000732421875</v>
      </c>
      <c r="I4267" s="21">
        <f>IF(AND(ISNUMBER(E4267),ISNUMBER(H4267)),E4267/H4267-1,"")</f>
        <v>-0.94709170417535771</v>
      </c>
      <c r="L4267"/>
      <c r="M4267"/>
      <c r="N4267" s="2">
        <v>40112</v>
      </c>
      <c r="O4267" s="21">
        <v>108.1999969482422</v>
      </c>
      <c r="P4267" s="21">
        <v>109.30999755859376</v>
      </c>
      <c r="Q4267" s="21">
        <v>106.61000061035156</v>
      </c>
      <c r="R4267" s="21">
        <v>106.91000366210938</v>
      </c>
      <c r="S4267">
        <v>242028200</v>
      </c>
      <c r="T4267" s="16">
        <f>(SP500_Data[[#This Row],[Close]]-R4268)/R4268</f>
        <v>-1.0825297456731928E-2</v>
      </c>
      <c r="U4267" s="21"/>
    </row>
    <row r="4268" spans="1:21" x14ac:dyDescent="0.25">
      <c r="A4268" s="2">
        <v>40109</v>
      </c>
      <c r="B4268" s="21">
        <v>29.200000762939453</v>
      </c>
      <c r="C4268" s="21">
        <v>29.350000381469727</v>
      </c>
      <c r="D4268" s="21">
        <v>27.879999160766602</v>
      </c>
      <c r="E4268" s="21">
        <v>28.020000457763672</v>
      </c>
      <c r="F4268" s="16">
        <f>(StockData[[#This Row],[Close]]-E4269)/E4269</f>
        <v>5.3779627565613441E-2</v>
      </c>
      <c r="G4268" s="21">
        <v>281761000</v>
      </c>
      <c r="H4268" s="21">
        <f>IF(ISNUMBER(E4268),MAX($E$2:E4268),"")</f>
        <v>542.07000732421875</v>
      </c>
      <c r="I4268" s="21">
        <f>IF(AND(ISNUMBER(E4268),ISNUMBER(H4268)),E4268/H4268-1,"")</f>
        <v>-0.94830925880574579</v>
      </c>
      <c r="L4268"/>
      <c r="M4268"/>
      <c r="N4268" s="2">
        <v>40109</v>
      </c>
      <c r="O4268" s="21">
        <v>109.69000244140624</v>
      </c>
      <c r="P4268" s="21">
        <v>109.76000213623048</v>
      </c>
      <c r="Q4268" s="21">
        <v>107.62999725341795</v>
      </c>
      <c r="R4268" s="21">
        <v>108.08000183105467</v>
      </c>
      <c r="S4268">
        <v>240033200</v>
      </c>
      <c r="T4268" s="16">
        <f>(SP500_Data[[#This Row],[Close]]-R4269)/R4269</f>
        <v>-1.1433275213253892E-2</v>
      </c>
      <c r="U4268" s="21"/>
    </row>
    <row r="4269" spans="1:21" x14ac:dyDescent="0.25">
      <c r="A4269" s="2">
        <v>40108</v>
      </c>
      <c r="B4269" s="21">
        <v>26.559999465942383</v>
      </c>
      <c r="C4269" s="21">
        <v>26.719999313354492</v>
      </c>
      <c r="D4269" s="21">
        <v>26.129999160766602</v>
      </c>
      <c r="E4269" s="21">
        <v>26.590000152587891</v>
      </c>
      <c r="F4269" s="16">
        <f>(StockData[[#This Row],[Close]]-E4270)/E4270</f>
        <v>3.7623133598721259E-4</v>
      </c>
      <c r="G4269" s="21">
        <v>61600000</v>
      </c>
      <c r="H4269" s="21">
        <f>IF(ISNUMBER(E4269),MAX($E$2:E4269),"")</f>
        <v>542.07000732421875</v>
      </c>
      <c r="I4269" s="21">
        <f>IF(AND(ISNUMBER(E4269),ISNUMBER(H4269)),E4269/H4269-1,"")</f>
        <v>-0.95094729501113295</v>
      </c>
      <c r="L4269"/>
      <c r="M4269"/>
      <c r="N4269" s="2">
        <v>40108</v>
      </c>
      <c r="O4269" s="21">
        <v>108.19000244140624</v>
      </c>
      <c r="P4269" s="21">
        <v>109.68000030517578</v>
      </c>
      <c r="Q4269" s="21">
        <v>107.5</v>
      </c>
      <c r="R4269" s="21">
        <v>109.33000183105467</v>
      </c>
      <c r="S4269">
        <v>238444000</v>
      </c>
      <c r="T4269" s="16">
        <f>(SP500_Data[[#This Row],[Close]]-R4270)/R4270</f>
        <v>1.0163526194241865E-2</v>
      </c>
      <c r="U4269" s="21"/>
    </row>
    <row r="4270" spans="1:21" x14ac:dyDescent="0.25">
      <c r="A4270" s="2">
        <v>40107</v>
      </c>
      <c r="B4270" s="21">
        <v>26.459999084472656</v>
      </c>
      <c r="C4270" s="21">
        <v>26.75</v>
      </c>
      <c r="D4270" s="21">
        <v>26.389999389648441</v>
      </c>
      <c r="E4270" s="21">
        <v>26.579999923706055</v>
      </c>
      <c r="F4270" s="16">
        <f>(StockData[[#This Row],[Close]]-E4271)/E4271</f>
        <v>7.9635600223500452E-3</v>
      </c>
      <c r="G4270" s="21">
        <v>61672700</v>
      </c>
      <c r="H4270" s="21">
        <f>IF(ISNUMBER(E4270),MAX($E$2:E4270),"")</f>
        <v>542.07000732421875</v>
      </c>
      <c r="I4270" s="21">
        <f>IF(AND(ISNUMBER(E4270),ISNUMBER(H4270)),E4270/H4270-1,"")</f>
        <v>-0.95096574323506478</v>
      </c>
      <c r="L4270"/>
      <c r="M4270"/>
      <c r="N4270" s="2">
        <v>40107</v>
      </c>
      <c r="O4270" s="21">
        <v>109.04000091552734</v>
      </c>
      <c r="P4270" s="21">
        <v>110.30999755859376</v>
      </c>
      <c r="Q4270" s="21">
        <v>108.15000152587891</v>
      </c>
      <c r="R4270" s="21">
        <v>108.23000335693359</v>
      </c>
      <c r="S4270">
        <v>225379300</v>
      </c>
      <c r="T4270" s="16">
        <f>(SP500_Data[[#This Row],[Close]]-R4271)/R4271</f>
        <v>-8.9734981755749971E-3</v>
      </c>
      <c r="U4270" s="21"/>
    </row>
    <row r="4271" spans="1:21" x14ac:dyDescent="0.25">
      <c r="A4271" s="2">
        <v>40106</v>
      </c>
      <c r="B4271" s="21">
        <v>26.420000076293945</v>
      </c>
      <c r="C4271" s="21">
        <v>26.510000228881836</v>
      </c>
      <c r="D4271" s="21">
        <v>25.940000534057617</v>
      </c>
      <c r="E4271" s="21">
        <v>26.370000839233398</v>
      </c>
      <c r="F4271" s="16">
        <f>(StockData[[#This Row],[Close]]-E4272)/E4272</f>
        <v>3.7937134485165394E-4</v>
      </c>
      <c r="G4271" s="21">
        <v>54604700</v>
      </c>
      <c r="H4271" s="21">
        <f>IF(ISNUMBER(E4271),MAX($E$2:E4271),"")</f>
        <v>542.07000732421875</v>
      </c>
      <c r="I4271" s="21">
        <f>IF(AND(ISNUMBER(E4271),ISNUMBER(H4271)),E4271/H4271-1,"")</f>
        <v>-0.951353145381716</v>
      </c>
      <c r="L4271"/>
      <c r="M4271"/>
      <c r="N4271" s="2">
        <v>40106</v>
      </c>
      <c r="O4271" s="21">
        <v>109.9499969482422</v>
      </c>
      <c r="P4271" s="21">
        <v>109.98999786376952</v>
      </c>
      <c r="Q4271" s="21">
        <v>108.68000030517578</v>
      </c>
      <c r="R4271" s="21">
        <v>109.20999908447266</v>
      </c>
      <c r="S4271">
        <v>180921100</v>
      </c>
      <c r="T4271" s="16">
        <f>(SP500_Data[[#This Row],[Close]]-R4272)/R4272</f>
        <v>-5.2828292760553133E-3</v>
      </c>
      <c r="U4271" s="21"/>
    </row>
    <row r="4272" spans="1:21" x14ac:dyDescent="0.25">
      <c r="A4272" s="2">
        <v>40105</v>
      </c>
      <c r="B4272" s="21">
        <v>26.489999771118164</v>
      </c>
      <c r="C4272" s="21">
        <v>26.579999923706055</v>
      </c>
      <c r="D4272" s="21">
        <v>26.25</v>
      </c>
      <c r="E4272" s="21">
        <v>26.360000610351559</v>
      </c>
      <c r="F4272" s="16">
        <f>(StockData[[#This Row],[Close]]-E4273)/E4273</f>
        <v>-5.2829958357902282E-3</v>
      </c>
      <c r="G4272" s="21">
        <v>48143200</v>
      </c>
      <c r="H4272" s="21">
        <f>IF(ISNUMBER(E4272),MAX($E$2:E4272),"")</f>
        <v>542.07000732421875</v>
      </c>
      <c r="I4272" s="21">
        <f>IF(AND(ISNUMBER(E4272),ISNUMBER(H4272)),E4272/H4272-1,"")</f>
        <v>-0.95137159360564783</v>
      </c>
      <c r="L4272"/>
      <c r="M4272"/>
      <c r="N4272" s="2">
        <v>40105</v>
      </c>
      <c r="O4272" s="21">
        <v>109.06999969482422</v>
      </c>
      <c r="P4272" s="21">
        <v>110.12999725341795</v>
      </c>
      <c r="Q4272" s="21">
        <v>108.73000335693359</v>
      </c>
      <c r="R4272" s="21">
        <v>109.79000091552734</v>
      </c>
      <c r="S4272">
        <v>159530400</v>
      </c>
      <c r="T4272" s="16">
        <f>(SP500_Data[[#This Row],[Close]]-R4273)/R4273</f>
        <v>8.2652358428102288E-3</v>
      </c>
      <c r="U4272" s="21"/>
    </row>
    <row r="4273" spans="1:21" x14ac:dyDescent="0.25">
      <c r="A4273" s="2">
        <v>40102</v>
      </c>
      <c r="B4273" s="21">
        <v>26.450000762939453</v>
      </c>
      <c r="C4273" s="21">
        <v>26.629999160766602</v>
      </c>
      <c r="D4273" s="21">
        <v>26.100000381469727</v>
      </c>
      <c r="E4273" s="21">
        <v>26.5</v>
      </c>
      <c r="F4273" s="16">
        <f>(StockData[[#This Row],[Close]]-E4274)/E4274</f>
        <v>-7.8621898790979441E-3</v>
      </c>
      <c r="G4273" s="21">
        <v>56500900</v>
      </c>
      <c r="H4273" s="21">
        <f>IF(ISNUMBER(E4273),MAX($E$2:E4273),"")</f>
        <v>542.07000732421875</v>
      </c>
      <c r="I4273" s="21">
        <f>IF(AND(ISNUMBER(E4273),ISNUMBER(H4273)),E4273/H4273-1,"")</f>
        <v>-0.9511133255078803</v>
      </c>
      <c r="L4273"/>
      <c r="M4273"/>
      <c r="N4273" s="2">
        <v>40102</v>
      </c>
      <c r="O4273" s="21">
        <v>108.8000030517578</v>
      </c>
      <c r="P4273" s="21">
        <v>109.26999664306641</v>
      </c>
      <c r="Q4273" s="21">
        <v>108.23000335693359</v>
      </c>
      <c r="R4273" s="21">
        <v>108.88999938964844</v>
      </c>
      <c r="S4273">
        <v>192069400</v>
      </c>
      <c r="T4273" s="16">
        <f>(SP500_Data[[#This Row],[Close]]-R4274)/R4274</f>
        <v>-7.4742475769492001E-3</v>
      </c>
      <c r="U4273" s="21"/>
    </row>
    <row r="4274" spans="1:21" x14ac:dyDescent="0.25">
      <c r="A4274" s="2">
        <v>40101</v>
      </c>
      <c r="B4274" s="21">
        <v>25.899999618530273</v>
      </c>
      <c r="C4274" s="21">
        <v>26.709999084472656</v>
      </c>
      <c r="D4274" s="21">
        <v>25.899999618530273</v>
      </c>
      <c r="E4274" s="21">
        <v>26.709999084472656</v>
      </c>
      <c r="F4274" s="16">
        <f>(StockData[[#This Row],[Close]]-E4275)/E4275</f>
        <v>2.8890601943379664E-2</v>
      </c>
      <c r="G4274" s="21">
        <v>65620100</v>
      </c>
      <c r="H4274" s="21">
        <f>IF(ISNUMBER(E4274),MAX($E$2:E4274),"")</f>
        <v>542.07000732421875</v>
      </c>
      <c r="I4274" s="21">
        <f>IF(AND(ISNUMBER(E4274),ISNUMBER(H4274)),E4274/H4274-1,"")</f>
        <v>-0.95072592336122907</v>
      </c>
      <c r="L4274"/>
      <c r="M4274"/>
      <c r="N4274" s="2">
        <v>40101</v>
      </c>
      <c r="O4274" s="21">
        <v>108.77999877929688</v>
      </c>
      <c r="P4274" s="21">
        <v>109.70999908447266</v>
      </c>
      <c r="Q4274" s="21">
        <v>108.73000335693359</v>
      </c>
      <c r="R4274" s="21">
        <v>109.70999908447266</v>
      </c>
      <c r="S4274">
        <v>173873600</v>
      </c>
      <c r="T4274" s="16">
        <f>(SP500_Data[[#This Row],[Close]]-R4275)/R4275</f>
        <v>3.6593315781978499E-3</v>
      </c>
      <c r="U4274" s="21"/>
    </row>
    <row r="4275" spans="1:21" x14ac:dyDescent="0.25">
      <c r="A4275" s="2">
        <v>40100</v>
      </c>
      <c r="B4275" s="21">
        <v>26.139999389648441</v>
      </c>
      <c r="C4275" s="21">
        <v>26.200000762939453</v>
      </c>
      <c r="D4275" s="21">
        <v>25.819999694824219</v>
      </c>
      <c r="E4275" s="21">
        <v>25.959999084472656</v>
      </c>
      <c r="F4275" s="16">
        <f>(StockData[[#This Row],[Close]]-E4276)/E4276</f>
        <v>5.8116862314625626E-3</v>
      </c>
      <c r="G4275" s="21">
        <v>45365500</v>
      </c>
      <c r="H4275" s="21">
        <f>IF(ISNUMBER(E4275),MAX($E$2:E4275),"")</f>
        <v>542.07000732421875</v>
      </c>
      <c r="I4275" s="21">
        <f>IF(AND(ISNUMBER(E4275),ISNUMBER(H4275)),E4275/H4275-1,"")</f>
        <v>-0.95210950848836462</v>
      </c>
      <c r="L4275"/>
      <c r="M4275"/>
      <c r="N4275" s="2">
        <v>40100</v>
      </c>
      <c r="O4275" s="21">
        <v>108.72000122070313</v>
      </c>
      <c r="P4275" s="21">
        <v>109.41999816894533</v>
      </c>
      <c r="Q4275" s="21">
        <v>107.41999816894533</v>
      </c>
      <c r="R4275" s="21">
        <v>109.30999755859376</v>
      </c>
      <c r="S4275">
        <v>191421600</v>
      </c>
      <c r="T4275" s="16">
        <f>(SP500_Data[[#This Row],[Close]]-R4276)/R4276</f>
        <v>1.7215694117648863E-2</v>
      </c>
      <c r="U4275" s="21"/>
    </row>
    <row r="4276" spans="1:21" x14ac:dyDescent="0.25">
      <c r="A4276" s="2">
        <v>40099</v>
      </c>
      <c r="B4276" s="21">
        <v>25.590000152587891</v>
      </c>
      <c r="C4276" s="21">
        <v>25.940000534057617</v>
      </c>
      <c r="D4276" s="21">
        <v>25.520000457763672</v>
      </c>
      <c r="E4276" s="21">
        <v>25.809999465942383</v>
      </c>
      <c r="F4276" s="16">
        <f>(StockData[[#This Row],[Close]]-E4277)/E4277</f>
        <v>3.4992284210972045E-3</v>
      </c>
      <c r="G4276" s="21">
        <v>37749000</v>
      </c>
      <c r="H4276" s="21">
        <f>IF(ISNUMBER(E4276),MAX($E$2:E4276),"")</f>
        <v>542.07000732421875</v>
      </c>
      <c r="I4276" s="21">
        <f>IF(AND(ISNUMBER(E4276),ISNUMBER(H4276)),E4276/H4276-1,"")</f>
        <v>-0.95238622481006385</v>
      </c>
      <c r="L4276"/>
      <c r="M4276"/>
      <c r="N4276" s="2">
        <v>40099</v>
      </c>
      <c r="O4276" s="21">
        <v>107.38999938964844</v>
      </c>
      <c r="P4276" s="21">
        <v>107.70999908447266</v>
      </c>
      <c r="Q4276" s="21">
        <v>106.76000213623048</v>
      </c>
      <c r="R4276" s="21">
        <v>107.45999908447266</v>
      </c>
      <c r="S4276">
        <v>157692700</v>
      </c>
      <c r="T4276" s="16">
        <f>(SP500_Data[[#This Row],[Close]]-R4277)/R4277</f>
        <v>-2.0431019695358447E-3</v>
      </c>
      <c r="U4276" s="21"/>
    </row>
    <row r="4277" spans="1:21" x14ac:dyDescent="0.25">
      <c r="A4277" s="2">
        <v>40098</v>
      </c>
      <c r="B4277" s="21">
        <v>25.659999847412109</v>
      </c>
      <c r="C4277" s="21">
        <v>25.889999389648441</v>
      </c>
      <c r="D4277" s="21">
        <v>25.549999237060547</v>
      </c>
      <c r="E4277" s="21">
        <v>25.719999313354492</v>
      </c>
      <c r="F4277" s="16">
        <f>(StockData[[#This Row],[Close]]-E4278)/E4278</f>
        <v>6.6536235369963684E-3</v>
      </c>
      <c r="G4277" s="21">
        <v>29145800</v>
      </c>
      <c r="H4277" s="21">
        <f>IF(ISNUMBER(E4277),MAX($E$2:E4277),"")</f>
        <v>542.07000732421875</v>
      </c>
      <c r="I4277" s="21">
        <f>IF(AND(ISNUMBER(E4277),ISNUMBER(H4277)),E4277/H4277-1,"")</f>
        <v>-0.9525522553068112</v>
      </c>
      <c r="L4277"/>
      <c r="M4277"/>
      <c r="N4277" s="2">
        <v>40098</v>
      </c>
      <c r="O4277" s="21">
        <v>107.76000213623048</v>
      </c>
      <c r="P4277" s="21">
        <v>108.08999633789063</v>
      </c>
      <c r="Q4277" s="21">
        <v>107.27999877929688</v>
      </c>
      <c r="R4277" s="21">
        <v>107.68000030517578</v>
      </c>
      <c r="S4277">
        <v>118031000</v>
      </c>
      <c r="T4277" s="16">
        <f>(SP500_Data[[#This Row],[Close]]-R4278)/R4278</f>
        <v>3.9157016649306086E-3</v>
      </c>
      <c r="U4277" s="21"/>
    </row>
    <row r="4278" spans="1:21" x14ac:dyDescent="0.25">
      <c r="A4278" s="2">
        <v>40095</v>
      </c>
      <c r="B4278" s="21">
        <v>25.569999694824219</v>
      </c>
      <c r="C4278" s="21">
        <v>25.790000915527344</v>
      </c>
      <c r="D4278" s="21">
        <v>25.459999084472656</v>
      </c>
      <c r="E4278" s="21">
        <v>25.549999237060547</v>
      </c>
      <c r="F4278" s="16">
        <f>(StockData[[#This Row],[Close]]-E4279)/E4279</f>
        <v>-4.674750248412283E-3</v>
      </c>
      <c r="G4278" s="21">
        <v>39520000</v>
      </c>
      <c r="H4278" s="21">
        <f>IF(ISNUMBER(E4278),MAX($E$2:E4278),"")</f>
        <v>542.07000732421875</v>
      </c>
      <c r="I4278" s="21">
        <f>IF(AND(ISNUMBER(E4278),ISNUMBER(H4278)),E4278/H4278-1,"")</f>
        <v>-0.95286586807637419</v>
      </c>
      <c r="L4278"/>
      <c r="M4278"/>
      <c r="N4278" s="2">
        <v>40095</v>
      </c>
      <c r="O4278" s="21">
        <v>106.63999938964844</v>
      </c>
      <c r="P4278" s="21">
        <v>107.26000213623048</v>
      </c>
      <c r="Q4278" s="21">
        <v>106.36000061035156</v>
      </c>
      <c r="R4278" s="21">
        <v>107.26000213623048</v>
      </c>
      <c r="S4278">
        <v>135008300</v>
      </c>
      <c r="T4278" s="16">
        <f>(SP500_Data[[#This Row],[Close]]-R4279)/R4279</f>
        <v>6.097003303232389E-3</v>
      </c>
      <c r="U4278" s="21"/>
    </row>
    <row r="4279" spans="1:21" x14ac:dyDescent="0.25">
      <c r="A4279" s="2">
        <v>40094</v>
      </c>
      <c r="B4279" s="21">
        <v>25.440000534057617</v>
      </c>
      <c r="C4279" s="21">
        <v>25.899999618530273</v>
      </c>
      <c r="D4279" s="21">
        <v>25.219999313354492</v>
      </c>
      <c r="E4279" s="21">
        <v>25.670000076293945</v>
      </c>
      <c r="F4279" s="16">
        <f>(StockData[[#This Row],[Close]]-E4280)/E4280</f>
        <v>2.2709150843082278E-2</v>
      </c>
      <c r="G4279" s="21">
        <v>60521300</v>
      </c>
      <c r="H4279" s="21">
        <f>IF(ISNUMBER(E4279),MAX($E$2:E4279),"")</f>
        <v>542.07000732421875</v>
      </c>
      <c r="I4279" s="21">
        <f>IF(AND(ISNUMBER(E4279),ISNUMBER(H4279)),E4279/H4279-1,"")</f>
        <v>-0.95264449290783138</v>
      </c>
      <c r="L4279"/>
      <c r="M4279"/>
      <c r="N4279" s="2">
        <v>40094</v>
      </c>
      <c r="O4279" s="21">
        <v>106.5500030517578</v>
      </c>
      <c r="P4279" s="21">
        <v>107.16999816894533</v>
      </c>
      <c r="Q4279" s="21">
        <v>105.84999847412109</v>
      </c>
      <c r="R4279" s="21">
        <v>106.61000061035156</v>
      </c>
      <c r="S4279">
        <v>183305800</v>
      </c>
      <c r="T4279" s="16">
        <f>(SP500_Data[[#This Row],[Close]]-R4280)/R4280</f>
        <v>7.6559313348744428E-3</v>
      </c>
      <c r="U4279" s="21"/>
    </row>
    <row r="4280" spans="1:21" x14ac:dyDescent="0.25">
      <c r="A4280" s="2">
        <v>40093</v>
      </c>
      <c r="B4280" s="21">
        <v>24.989999771118164</v>
      </c>
      <c r="C4280" s="21">
        <v>25.180000305175781</v>
      </c>
      <c r="D4280" s="21">
        <v>24.879999160766602</v>
      </c>
      <c r="E4280" s="21">
        <v>25.100000381469727</v>
      </c>
      <c r="F4280" s="16">
        <f>(StockData[[#This Row],[Close]]-E4281)/E4281</f>
        <v>-3.9825681556175695E-4</v>
      </c>
      <c r="G4280" s="21">
        <v>38472700</v>
      </c>
      <c r="H4280" s="21">
        <f>IF(ISNUMBER(E4280),MAX($E$2:E4280),"")</f>
        <v>542.07000732421875</v>
      </c>
      <c r="I4280" s="21">
        <f>IF(AND(ISNUMBER(E4280),ISNUMBER(H4280)),E4280/H4280-1,"")</f>
        <v>-0.95369601704147211</v>
      </c>
      <c r="L4280"/>
      <c r="M4280"/>
      <c r="N4280" s="2">
        <v>40093</v>
      </c>
      <c r="O4280" s="21">
        <v>105.26999664306641</v>
      </c>
      <c r="P4280" s="21">
        <v>105.91000366210938</v>
      </c>
      <c r="Q4280" s="21">
        <v>105.06999969482422</v>
      </c>
      <c r="R4280" s="21">
        <v>105.8000030517578</v>
      </c>
      <c r="S4280">
        <v>159200300</v>
      </c>
      <c r="T4280" s="16">
        <f>(SP500_Data[[#This Row],[Close]]-R4281)/R4281</f>
        <v>2.7485632608828612E-3</v>
      </c>
      <c r="U4280" s="21"/>
    </row>
    <row r="4281" spans="1:21" x14ac:dyDescent="0.25">
      <c r="A4281" s="2">
        <v>40092</v>
      </c>
      <c r="B4281" s="21">
        <v>24.680000305175781</v>
      </c>
      <c r="C4281" s="21">
        <v>25.209999084472656</v>
      </c>
      <c r="D4281" s="21">
        <v>24.659999847412109</v>
      </c>
      <c r="E4281" s="21">
        <v>25.110000610351559</v>
      </c>
      <c r="F4281" s="16">
        <f>(StockData[[#This Row],[Close]]-E4282)/E4282</f>
        <v>1.9074725338693435E-2</v>
      </c>
      <c r="G4281" s="21">
        <v>48795300</v>
      </c>
      <c r="H4281" s="21">
        <f>IF(ISNUMBER(E4281),MAX($E$2:E4281),"")</f>
        <v>542.07000732421875</v>
      </c>
      <c r="I4281" s="21">
        <f>IF(AND(ISNUMBER(E4281),ISNUMBER(H4281)),E4281/H4281-1,"")</f>
        <v>-0.95367756881754029</v>
      </c>
      <c r="L4281"/>
      <c r="M4281"/>
      <c r="N4281" s="2">
        <v>40092</v>
      </c>
      <c r="O4281" s="21">
        <v>104.76999664306641</v>
      </c>
      <c r="P4281" s="21">
        <v>106.11000061035156</v>
      </c>
      <c r="Q4281" s="21">
        <v>104.70999908447266</v>
      </c>
      <c r="R4281" s="21">
        <v>105.51000213623048</v>
      </c>
      <c r="S4281">
        <v>202491100</v>
      </c>
      <c r="T4281" s="16">
        <f>(SP500_Data[[#This Row],[Close]]-R4282)/R4282</f>
        <v>1.4324221700149372E-2</v>
      </c>
      <c r="U4281" s="21"/>
    </row>
    <row r="4282" spans="1:21" x14ac:dyDescent="0.25">
      <c r="A4282" s="2">
        <v>40091</v>
      </c>
      <c r="B4282" s="21">
        <v>24.979999542236328</v>
      </c>
      <c r="C4282" s="21">
        <v>25.059999465942383</v>
      </c>
      <c r="D4282" s="21">
        <v>24.520000457763672</v>
      </c>
      <c r="E4282" s="21">
        <v>24.639999389648441</v>
      </c>
      <c r="F4282" s="16">
        <f>(StockData[[#This Row],[Close]]-E4283)/E4283</f>
        <v>-1.2820501064172055E-2</v>
      </c>
      <c r="G4282" s="21">
        <v>60804900</v>
      </c>
      <c r="H4282" s="21">
        <f>IF(ISNUMBER(E4282),MAX($E$2:E4282),"")</f>
        <v>542.07000732421875</v>
      </c>
      <c r="I4282" s="21">
        <f>IF(AND(ISNUMBER(E4282),ISNUMBER(H4282)),E4282/H4282-1,"")</f>
        <v>-0.95454461774914079</v>
      </c>
      <c r="L4282"/>
      <c r="M4282"/>
      <c r="N4282" s="2">
        <v>40091</v>
      </c>
      <c r="O4282" s="21">
        <v>102.90000152587891</v>
      </c>
      <c r="P4282" s="21">
        <v>104.31999969482422</v>
      </c>
      <c r="Q4282" s="21">
        <v>102.59999847412109</v>
      </c>
      <c r="R4282" s="21">
        <v>104.01999664306641</v>
      </c>
      <c r="S4282">
        <v>149875000</v>
      </c>
      <c r="T4282" s="16">
        <f>(SP500_Data[[#This Row],[Close]]-R4283)/R4283</f>
        <v>1.4928274087102384E-2</v>
      </c>
      <c r="U4282" s="21"/>
    </row>
    <row r="4283" spans="1:21" x14ac:dyDescent="0.25">
      <c r="A4283" s="2">
        <v>40088</v>
      </c>
      <c r="B4283" s="21">
        <v>24.459999084472656</v>
      </c>
      <c r="C4283" s="21">
        <v>25.090000152587891</v>
      </c>
      <c r="D4283" s="21">
        <v>24.430000305175781</v>
      </c>
      <c r="E4283" s="21">
        <v>24.959999084472656</v>
      </c>
      <c r="F4283" s="16">
        <f>(StockData[[#This Row],[Close]]-E4284)/E4284</f>
        <v>3.2154311255848827E-3</v>
      </c>
      <c r="G4283" s="21">
        <v>51219700</v>
      </c>
      <c r="H4283" s="21">
        <f>IF(ISNUMBER(E4283),MAX($E$2:E4283),"")</f>
        <v>542.07000732421875</v>
      </c>
      <c r="I4283" s="21">
        <f>IF(AND(ISNUMBER(E4283),ISNUMBER(H4283)),E4283/H4283-1,"")</f>
        <v>-0.95395428865787846</v>
      </c>
      <c r="L4283"/>
      <c r="M4283"/>
      <c r="N4283" s="2">
        <v>40088</v>
      </c>
      <c r="O4283" s="21">
        <v>102.01999664306641</v>
      </c>
      <c r="P4283" s="21">
        <v>103.09999847412109</v>
      </c>
      <c r="Q4283" s="21">
        <v>101.98999786376952</v>
      </c>
      <c r="R4283" s="21">
        <v>102.48999786376952</v>
      </c>
      <c r="S4283">
        <v>224748800</v>
      </c>
      <c r="T4283" s="16">
        <f>(SP500_Data[[#This Row],[Close]]-R4284)/R4284</f>
        <v>-4.6615844541438986E-3</v>
      </c>
      <c r="U4283" s="21"/>
    </row>
    <row r="4284" spans="1:21" x14ac:dyDescent="0.25">
      <c r="A4284" s="2">
        <v>40087</v>
      </c>
      <c r="B4284" s="21">
        <v>25.409999847412109</v>
      </c>
      <c r="C4284" s="21">
        <v>25.469999313354492</v>
      </c>
      <c r="D4284" s="21">
        <v>24.799999237060547</v>
      </c>
      <c r="E4284" s="21">
        <v>24.879999160766602</v>
      </c>
      <c r="F4284" s="16">
        <f>(StockData[[#This Row],[Close]]-E4285)/E4285</f>
        <v>-3.2659415824779617E-2</v>
      </c>
      <c r="G4284" s="21">
        <v>75958100</v>
      </c>
      <c r="H4284" s="21">
        <f>IF(ISNUMBER(E4284),MAX($E$2:E4284),"")</f>
        <v>542.07000732421875</v>
      </c>
      <c r="I4284" s="21">
        <f>IF(AND(ISNUMBER(E4284),ISNUMBER(H4284)),E4284/H4284-1,"")</f>
        <v>-0.9541018709306941</v>
      </c>
      <c r="L4284"/>
      <c r="M4284"/>
      <c r="N4284" s="2">
        <v>40087</v>
      </c>
      <c r="O4284" s="21">
        <v>103</v>
      </c>
      <c r="P4284" s="21">
        <v>105.73000335693359</v>
      </c>
      <c r="Q4284" s="21">
        <v>102.9499969482422</v>
      </c>
      <c r="R4284" s="21">
        <v>102.97000122070313</v>
      </c>
      <c r="S4284">
        <v>281840600</v>
      </c>
      <c r="T4284" s="16">
        <f>(SP500_Data[[#This Row],[Close]]-R4285)/R4285</f>
        <v>-2.4812910389763156E-2</v>
      </c>
      <c r="U4284" s="21"/>
    </row>
    <row r="4285" spans="1:21" x14ac:dyDescent="0.25">
      <c r="A4285" s="2">
        <v>40086</v>
      </c>
      <c r="B4285" s="21">
        <v>25.760000228881836</v>
      </c>
      <c r="C4285" s="21">
        <v>25.989999771118164</v>
      </c>
      <c r="D4285" s="21">
        <v>25.379999160766602</v>
      </c>
      <c r="E4285" s="21">
        <v>25.719999313354492</v>
      </c>
      <c r="F4285" s="16">
        <f>(StockData[[#This Row],[Close]]-E4286)/E4286</f>
        <v>-1.165075209534284E-3</v>
      </c>
      <c r="G4285" s="21">
        <v>63533400</v>
      </c>
      <c r="H4285" s="21">
        <f>IF(ISNUMBER(E4285),MAX($E$2:E4285),"")</f>
        <v>542.07000732421875</v>
      </c>
      <c r="I4285" s="21">
        <f>IF(AND(ISNUMBER(E4285),ISNUMBER(H4285)),E4285/H4285-1,"")</f>
        <v>-0.9525522553068112</v>
      </c>
      <c r="L4285"/>
      <c r="M4285"/>
      <c r="N4285" s="2">
        <v>40086</v>
      </c>
      <c r="O4285" s="21">
        <v>106.36000061035156</v>
      </c>
      <c r="P4285" s="21">
        <v>106.45999908447266</v>
      </c>
      <c r="Q4285" s="21">
        <v>104.62000274658205</v>
      </c>
      <c r="R4285" s="21">
        <v>105.58999633789063</v>
      </c>
      <c r="S4285">
        <v>254383000</v>
      </c>
      <c r="T4285" s="16">
        <f>(SP500_Data[[#This Row],[Close]]-R4286)/R4286</f>
        <v>-3.8679590765035377E-3</v>
      </c>
      <c r="U4285" s="21"/>
    </row>
    <row r="4286" spans="1:21" x14ac:dyDescent="0.25">
      <c r="A4286" s="2">
        <v>40085</v>
      </c>
      <c r="B4286" s="21">
        <v>25.909999847412109</v>
      </c>
      <c r="C4286" s="21">
        <v>25.959999084472656</v>
      </c>
      <c r="D4286" s="21">
        <v>25.690000534057617</v>
      </c>
      <c r="E4286" s="21">
        <v>25.75</v>
      </c>
      <c r="F4286" s="16">
        <f>(StockData[[#This Row],[Close]]-E4287)/E4287</f>
        <v>-3.0971708843341105E-3</v>
      </c>
      <c r="G4286" s="21">
        <v>39050300</v>
      </c>
      <c r="H4286" s="21">
        <f>IF(ISNUMBER(E4286),MAX($E$2:E4286),"")</f>
        <v>542.07000732421875</v>
      </c>
      <c r="I4286" s="21">
        <f>IF(AND(ISNUMBER(E4286),ISNUMBER(H4286)),E4286/H4286-1,"")</f>
        <v>-0.95249691063501585</v>
      </c>
      <c r="L4286"/>
      <c r="M4286"/>
      <c r="N4286" s="2">
        <v>40085</v>
      </c>
      <c r="O4286" s="21">
        <v>106.51000213623048</v>
      </c>
      <c r="P4286" s="21">
        <v>107.01999664306641</v>
      </c>
      <c r="Q4286" s="21">
        <v>105.77999877929688</v>
      </c>
      <c r="R4286" s="21">
        <v>106</v>
      </c>
      <c r="S4286">
        <v>133733900</v>
      </c>
      <c r="T4286" s="16">
        <f>(SP500_Data[[#This Row],[Close]]-R4287)/R4287</f>
        <v>-3.0097789291076973E-3</v>
      </c>
      <c r="U4286" s="21"/>
    </row>
    <row r="4287" spans="1:21" x14ac:dyDescent="0.25">
      <c r="A4287" s="2">
        <v>40084</v>
      </c>
      <c r="B4287" s="21">
        <v>25.600000381469727</v>
      </c>
      <c r="C4287" s="21">
        <v>26.159999847412109</v>
      </c>
      <c r="D4287" s="21">
        <v>25.600000381469727</v>
      </c>
      <c r="E4287" s="21">
        <v>25.829999923706055</v>
      </c>
      <c r="F4287" s="16">
        <f>(StockData[[#This Row],[Close]]-E4288)/E4288</f>
        <v>1.095893131140935E-2</v>
      </c>
      <c r="G4287" s="21">
        <v>44358000</v>
      </c>
      <c r="H4287" s="21">
        <f>IF(ISNUMBER(E4287),MAX($E$2:E4287),"")</f>
        <v>542.07000732421875</v>
      </c>
      <c r="I4287" s="21">
        <f>IF(AND(ISNUMBER(E4287),ISNUMBER(H4287)),E4287/H4287-1,"")</f>
        <v>-0.95234932836220021</v>
      </c>
      <c r="L4287"/>
      <c r="M4287"/>
      <c r="N4287" s="2">
        <v>40084</v>
      </c>
      <c r="O4287" s="21">
        <v>104.84999847412109</v>
      </c>
      <c r="P4287" s="21">
        <v>106.5500030517578</v>
      </c>
      <c r="Q4287" s="21">
        <v>104.83000183105467</v>
      </c>
      <c r="R4287" s="21">
        <v>106.31999969482422</v>
      </c>
      <c r="S4287">
        <v>118285800</v>
      </c>
      <c r="T4287" s="16">
        <f>(SP500_Data[[#This Row],[Close]]-R4288)/R4288</f>
        <v>1.7903329834549005E-2</v>
      </c>
      <c r="U4287" s="21"/>
    </row>
    <row r="4288" spans="1:21" x14ac:dyDescent="0.25">
      <c r="A4288" s="2">
        <v>40081</v>
      </c>
      <c r="B4288" s="21">
        <v>25.690000534057617</v>
      </c>
      <c r="C4288" s="21">
        <v>25.819999694824219</v>
      </c>
      <c r="D4288" s="21">
        <v>25.520000457763672</v>
      </c>
      <c r="E4288" s="21">
        <v>25.549999237060547</v>
      </c>
      <c r="F4288" s="16">
        <f>(StockData[[#This Row],[Close]]-E4289)/E4289</f>
        <v>-1.5034745141389751E-2</v>
      </c>
      <c r="G4288" s="21">
        <v>50158900</v>
      </c>
      <c r="H4288" s="21">
        <f>IF(ISNUMBER(E4288),MAX($E$2:E4288),"")</f>
        <v>542.07000732421875</v>
      </c>
      <c r="I4288" s="21">
        <f>IF(AND(ISNUMBER(E4288),ISNUMBER(H4288)),E4288/H4288-1,"")</f>
        <v>-0.95286586807637419</v>
      </c>
      <c r="L4288"/>
      <c r="M4288"/>
      <c r="N4288" s="2">
        <v>40081</v>
      </c>
      <c r="O4288" s="21">
        <v>104.77999877929688</v>
      </c>
      <c r="P4288" s="21">
        <v>105.36000061035156</v>
      </c>
      <c r="Q4288" s="21">
        <v>104.08999633789063</v>
      </c>
      <c r="R4288" s="21">
        <v>104.4499969482422</v>
      </c>
      <c r="S4288">
        <v>204059000</v>
      </c>
      <c r="T4288" s="16">
        <f>(SP500_Data[[#This Row],[Close]]-R4289)/R4289</f>
        <v>-5.3328747414154052E-3</v>
      </c>
      <c r="U4288" s="21"/>
    </row>
    <row r="4289" spans="1:21" x14ac:dyDescent="0.25">
      <c r="A4289" s="2">
        <v>40080</v>
      </c>
      <c r="B4289" s="21">
        <v>25.920000076293945</v>
      </c>
      <c r="C4289" s="21">
        <v>26.110000610351559</v>
      </c>
      <c r="D4289" s="21">
        <v>25.659999847412109</v>
      </c>
      <c r="E4289" s="21">
        <v>25.940000534057617</v>
      </c>
      <c r="F4289" s="16">
        <f>(StockData[[#This Row],[Close]]-E4290)/E4290</f>
        <v>8.9459921343936731E-3</v>
      </c>
      <c r="G4289" s="21">
        <v>56302900</v>
      </c>
      <c r="H4289" s="21">
        <f>IF(ISNUMBER(E4289),MAX($E$2:E4289),"")</f>
        <v>542.07000732421875</v>
      </c>
      <c r="I4289" s="21">
        <f>IF(AND(ISNUMBER(E4289),ISNUMBER(H4289)),E4289/H4289-1,"")</f>
        <v>-0.95214640141758922</v>
      </c>
      <c r="L4289"/>
      <c r="M4289"/>
      <c r="N4289" s="2">
        <v>40080</v>
      </c>
      <c r="O4289" s="21">
        <v>106.41000366210938</v>
      </c>
      <c r="P4289" s="21">
        <v>106.63999938964844</v>
      </c>
      <c r="Q4289" s="21">
        <v>104.5500030517578</v>
      </c>
      <c r="R4289" s="21">
        <v>105.01000213623048</v>
      </c>
      <c r="S4289">
        <v>228636800</v>
      </c>
      <c r="T4289" s="16">
        <f>(SP500_Data[[#This Row],[Close]]-R4290)/R4290</f>
        <v>-1.1019007021873839E-2</v>
      </c>
      <c r="U4289" s="21"/>
    </row>
    <row r="4290" spans="1:21" x14ac:dyDescent="0.25">
      <c r="A4290" s="2">
        <v>40079</v>
      </c>
      <c r="B4290" s="21">
        <v>25.920000076293945</v>
      </c>
      <c r="C4290" s="21">
        <v>26.25</v>
      </c>
      <c r="D4290" s="21">
        <v>25.639999389648441</v>
      </c>
      <c r="E4290" s="21">
        <v>25.709999084472656</v>
      </c>
      <c r="F4290" s="16">
        <f>(StockData[[#This Row],[Close]]-E4291)/E4291</f>
        <v>-2.3283419567398239E-3</v>
      </c>
      <c r="G4290" s="21">
        <v>60599900</v>
      </c>
      <c r="H4290" s="21">
        <f>IF(ISNUMBER(E4290),MAX($E$2:E4290),"")</f>
        <v>542.07000732421875</v>
      </c>
      <c r="I4290" s="21">
        <f>IF(AND(ISNUMBER(E4290),ISNUMBER(H4290)),E4290/H4290-1,"")</f>
        <v>-0.95257070353074302</v>
      </c>
      <c r="L4290"/>
      <c r="M4290"/>
      <c r="N4290" s="2">
        <v>40079</v>
      </c>
      <c r="O4290" s="21">
        <v>107.31999969482422</v>
      </c>
      <c r="P4290" s="21">
        <v>108.02999877929688</v>
      </c>
      <c r="Q4290" s="21">
        <v>105.98999786376952</v>
      </c>
      <c r="R4290" s="21">
        <v>106.18000030517578</v>
      </c>
      <c r="S4290">
        <v>225947400</v>
      </c>
      <c r="T4290" s="16">
        <f>(SP500_Data[[#This Row],[Close]]-R4291)/R4291</f>
        <v>-8.3123133668175416E-3</v>
      </c>
      <c r="U4290" s="21"/>
    </row>
    <row r="4291" spans="1:21" x14ac:dyDescent="0.25">
      <c r="A4291" s="2">
        <v>40078</v>
      </c>
      <c r="B4291" s="21">
        <v>25.399999618530273</v>
      </c>
      <c r="C4291" s="21">
        <v>25.819999694824219</v>
      </c>
      <c r="D4291" s="21">
        <v>25.290000915527344</v>
      </c>
      <c r="E4291" s="21">
        <v>25.770000457763672</v>
      </c>
      <c r="F4291" s="16">
        <f>(StockData[[#This Row],[Close]]-E4292)/E4292</f>
        <v>1.8577123908155958E-2</v>
      </c>
      <c r="G4291" s="21">
        <v>61376700</v>
      </c>
      <c r="H4291" s="21">
        <f>IF(ISNUMBER(E4291),MAX($E$2:E4291),"")</f>
        <v>542.07000732421875</v>
      </c>
      <c r="I4291" s="21">
        <f>IF(AND(ISNUMBER(E4291),ISNUMBER(H4291)),E4291/H4291-1,"")</f>
        <v>-0.9524600141871522</v>
      </c>
      <c r="L4291"/>
      <c r="M4291"/>
      <c r="N4291" s="2">
        <v>40078</v>
      </c>
      <c r="O4291" s="21">
        <v>107.08000183105467</v>
      </c>
      <c r="P4291" s="21">
        <v>107.37000274658205</v>
      </c>
      <c r="Q4291" s="21">
        <v>106.59999847412109</v>
      </c>
      <c r="R4291" s="21">
        <v>107.06999969482422</v>
      </c>
      <c r="S4291">
        <v>143126700</v>
      </c>
      <c r="T4291" s="16">
        <f>(SP500_Data[[#This Row],[Close]]-R4292)/R4292</f>
        <v>5.8243566402681338E-3</v>
      </c>
      <c r="U4291" s="21"/>
    </row>
    <row r="4292" spans="1:21" x14ac:dyDescent="0.25">
      <c r="A4292" s="2">
        <v>40077</v>
      </c>
      <c r="B4292" s="21">
        <v>25.110000610351559</v>
      </c>
      <c r="C4292" s="21">
        <v>25.370000839233398</v>
      </c>
      <c r="D4292" s="21">
        <v>25.100000381469727</v>
      </c>
      <c r="E4292" s="21">
        <v>25.299999237060547</v>
      </c>
      <c r="F4292" s="16">
        <f>(StockData[[#This Row],[Close]]-E4293)/E4293</f>
        <v>1.5834919958938394E-3</v>
      </c>
      <c r="G4292" s="21">
        <v>28878700</v>
      </c>
      <c r="H4292" s="21">
        <f>IF(ISNUMBER(E4292),MAX($E$2:E4292),"")</f>
        <v>542.07000732421875</v>
      </c>
      <c r="I4292" s="21">
        <f>IF(AND(ISNUMBER(E4292),ISNUMBER(H4292)),E4292/H4292-1,"")</f>
        <v>-0.9533270631187527</v>
      </c>
      <c r="L4292"/>
      <c r="M4292"/>
      <c r="N4292" s="2">
        <v>40077</v>
      </c>
      <c r="O4292" s="21">
        <v>105.88999938964844</v>
      </c>
      <c r="P4292" s="21">
        <v>107</v>
      </c>
      <c r="Q4292" s="21">
        <v>105.66000366210938</v>
      </c>
      <c r="R4292" s="21">
        <v>106.4499969482422</v>
      </c>
      <c r="S4292">
        <v>151892000</v>
      </c>
      <c r="T4292" s="16">
        <f>(SP500_Data[[#This Row],[Close]]-R4293)/R4293</f>
        <v>-2.5300250128608868E-3</v>
      </c>
      <c r="U4292" s="21"/>
    </row>
    <row r="4293" spans="1:21" x14ac:dyDescent="0.25">
      <c r="A4293" s="2">
        <v>40074</v>
      </c>
      <c r="B4293" s="21">
        <v>25.459999084472656</v>
      </c>
      <c r="C4293" s="21">
        <v>25.479999542236328</v>
      </c>
      <c r="D4293" s="21">
        <v>25.100000381469727</v>
      </c>
      <c r="E4293" s="21">
        <v>25.260000228881836</v>
      </c>
      <c r="F4293" s="16">
        <f>(StockData[[#This Row],[Close]]-E4294)/E4294</f>
        <v>-1.5809885132375275E-3</v>
      </c>
      <c r="G4293" s="21">
        <v>68016500</v>
      </c>
      <c r="H4293" s="21">
        <f>IF(ISNUMBER(E4293),MAX($E$2:E4293),"")</f>
        <v>542.07000732421875</v>
      </c>
      <c r="I4293" s="21">
        <f>IF(AND(ISNUMBER(E4293),ISNUMBER(H4293)),E4293/H4293-1,"")</f>
        <v>-0.95340085249584094</v>
      </c>
      <c r="L4293"/>
      <c r="M4293"/>
      <c r="N4293" s="2">
        <v>40074</v>
      </c>
      <c r="O4293" s="21">
        <v>107.15000152587891</v>
      </c>
      <c r="P4293" s="21">
        <v>107.16000366210938</v>
      </c>
      <c r="Q4293" s="21">
        <v>106.36000061035156</v>
      </c>
      <c r="R4293" s="21">
        <v>106.72000122070313</v>
      </c>
      <c r="S4293">
        <v>153799100</v>
      </c>
      <c r="T4293" s="16">
        <f>(SP500_Data[[#This Row],[Close]]-R4294)/R4294</f>
        <v>-4.1060323476064808E-3</v>
      </c>
      <c r="U4293" s="21"/>
    </row>
    <row r="4294" spans="1:21" x14ac:dyDescent="0.25">
      <c r="A4294" s="2">
        <v>40073</v>
      </c>
      <c r="B4294" s="21">
        <v>25.059999465942383</v>
      </c>
      <c r="C4294" s="21">
        <v>25.379999160766602</v>
      </c>
      <c r="D4294" s="21">
        <v>25.059999465942383</v>
      </c>
      <c r="E4294" s="21">
        <v>25.299999237060547</v>
      </c>
      <c r="F4294" s="16">
        <f>(StockData[[#This Row],[Close]]-E4295)/E4295</f>
        <v>3.9681932973651794E-3</v>
      </c>
      <c r="G4294" s="21">
        <v>42428800</v>
      </c>
      <c r="H4294" s="21">
        <f>IF(ISNUMBER(E4294),MAX($E$2:E4294),"")</f>
        <v>542.07000732421875</v>
      </c>
      <c r="I4294" s="21">
        <f>IF(AND(ISNUMBER(E4294),ISNUMBER(H4294)),E4294/H4294-1,"")</f>
        <v>-0.9533270631187527</v>
      </c>
      <c r="L4294"/>
      <c r="M4294"/>
      <c r="N4294" s="2">
        <v>40073</v>
      </c>
      <c r="O4294" s="21">
        <v>107.16999816894533</v>
      </c>
      <c r="P4294" s="21">
        <v>108.05999755859376</v>
      </c>
      <c r="Q4294" s="21">
        <v>106.56999969482422</v>
      </c>
      <c r="R4294" s="21">
        <v>107.16000366210938</v>
      </c>
      <c r="S4294">
        <v>229170900</v>
      </c>
      <c r="T4294" s="16">
        <f>(SP500_Data[[#This Row],[Close]]-R4295)/R4295</f>
        <v>-1.4908314682240905E-3</v>
      </c>
      <c r="U4294" s="21"/>
    </row>
    <row r="4295" spans="1:21" x14ac:dyDescent="0.25">
      <c r="A4295" s="2">
        <v>40072</v>
      </c>
      <c r="B4295" s="21">
        <v>25.25</v>
      </c>
      <c r="C4295" s="21">
        <v>25.350000381469727</v>
      </c>
      <c r="D4295" s="21">
        <v>24.950000762939453</v>
      </c>
      <c r="E4295" s="21">
        <v>25.200000762939453</v>
      </c>
      <c r="F4295" s="16">
        <f>(StockData[[#This Row],[Close]]-E4296)/E4296</f>
        <v>0</v>
      </c>
      <c r="G4295" s="21">
        <v>50055800</v>
      </c>
      <c r="H4295" s="21">
        <f>IF(ISNUMBER(E4295),MAX($E$2:E4295),"")</f>
        <v>542.07000732421875</v>
      </c>
      <c r="I4295" s="21">
        <f>IF(AND(ISNUMBER(E4295),ISNUMBER(H4295)),E4295/H4295-1,"")</f>
        <v>-0.95351153832079294</v>
      </c>
      <c r="L4295"/>
      <c r="M4295"/>
      <c r="N4295" s="2">
        <v>40072</v>
      </c>
      <c r="O4295" s="21">
        <v>106.09999847412109</v>
      </c>
      <c r="P4295" s="21">
        <v>107.33999633789063</v>
      </c>
      <c r="Q4295" s="21">
        <v>105.73000335693359</v>
      </c>
      <c r="R4295" s="21">
        <v>107.31999969482422</v>
      </c>
      <c r="S4295">
        <v>206406300</v>
      </c>
      <c r="T4295" s="16">
        <f>(SP500_Data[[#This Row],[Close]]-R4296)/R4296</f>
        <v>1.5134302455983763E-2</v>
      </c>
      <c r="U4295" s="21"/>
    </row>
    <row r="4296" spans="1:21" x14ac:dyDescent="0.25">
      <c r="A4296" s="2">
        <v>40071</v>
      </c>
      <c r="B4296" s="21">
        <v>24.969999313354492</v>
      </c>
      <c r="C4296" s="21">
        <v>25.270000457763672</v>
      </c>
      <c r="D4296" s="21">
        <v>24.860000610351559</v>
      </c>
      <c r="E4296" s="21">
        <v>25.200000762939453</v>
      </c>
      <c r="F4296" s="16">
        <f>(StockData[[#This Row],[Close]]-E4297)/E4297</f>
        <v>8.0000305175781244E-3</v>
      </c>
      <c r="G4296" s="21">
        <v>44716600</v>
      </c>
      <c r="H4296" s="21">
        <f>IF(ISNUMBER(E4296),MAX($E$2:E4296),"")</f>
        <v>542.07000732421875</v>
      </c>
      <c r="I4296" s="21">
        <f>IF(AND(ISNUMBER(E4296),ISNUMBER(H4296)),E4296/H4296-1,"")</f>
        <v>-0.95351153832079294</v>
      </c>
      <c r="L4296"/>
      <c r="M4296"/>
      <c r="N4296" s="2">
        <v>40071</v>
      </c>
      <c r="O4296" s="21">
        <v>105.4499969482422</v>
      </c>
      <c r="P4296" s="21">
        <v>106.11000061035156</v>
      </c>
      <c r="Q4296" s="21">
        <v>104.76000213623048</v>
      </c>
      <c r="R4296" s="21">
        <v>105.72000122070313</v>
      </c>
      <c r="S4296">
        <v>196795900</v>
      </c>
      <c r="T4296" s="16">
        <f>(SP500_Data[[#This Row],[Close]]-R4297)/R4297</f>
        <v>4.1793545450987948E-3</v>
      </c>
      <c r="U4296" s="21"/>
    </row>
    <row r="4297" spans="1:21" x14ac:dyDescent="0.25">
      <c r="A4297" s="2">
        <v>40070</v>
      </c>
      <c r="B4297" s="21">
        <v>24.649999618530273</v>
      </c>
      <c r="C4297" s="21">
        <v>25.090000152587891</v>
      </c>
      <c r="D4297" s="21">
        <v>24.639999389648441</v>
      </c>
      <c r="E4297" s="21">
        <v>25</v>
      </c>
      <c r="F4297" s="16">
        <f>(StockData[[#This Row],[Close]]-E4298)/E4298</f>
        <v>5.6315119151745365E-3</v>
      </c>
      <c r="G4297" s="21">
        <v>42806800</v>
      </c>
      <c r="H4297" s="21">
        <f>IF(ISNUMBER(E4297),MAX($E$2:E4297),"")</f>
        <v>542.07000732421875</v>
      </c>
      <c r="I4297" s="21">
        <f>IF(AND(ISNUMBER(E4297),ISNUMBER(H4297)),E4297/H4297-1,"")</f>
        <v>-0.95388049576215128</v>
      </c>
      <c r="L4297"/>
      <c r="M4297"/>
      <c r="N4297" s="2">
        <v>40070</v>
      </c>
      <c r="O4297" s="21">
        <v>103.87999725341795</v>
      </c>
      <c r="P4297" s="21">
        <v>105.45999908447266</v>
      </c>
      <c r="Q4297" s="21">
        <v>103.15000152587891</v>
      </c>
      <c r="R4297" s="21">
        <v>105.27999877929688</v>
      </c>
      <c r="S4297">
        <v>149593800</v>
      </c>
      <c r="T4297" s="16">
        <f>(SP500_Data[[#This Row],[Close]]-R4298)/R4298</f>
        <v>4.8678262152470949E-3</v>
      </c>
      <c r="U4297" s="21"/>
    </row>
    <row r="4298" spans="1:21" x14ac:dyDescent="0.25">
      <c r="A4298" s="2">
        <v>40067</v>
      </c>
      <c r="B4298" s="21">
        <v>24.930000305175781</v>
      </c>
      <c r="C4298" s="21">
        <v>25.170000076293945</v>
      </c>
      <c r="D4298" s="21">
        <v>24.809999465942383</v>
      </c>
      <c r="E4298" s="21">
        <v>24.860000610351559</v>
      </c>
      <c r="F4298" s="16">
        <f>(StockData[[#This Row],[Close]]-E4299)/E4299</f>
        <v>-5.5999755859376422E-3</v>
      </c>
      <c r="G4298" s="21">
        <v>54303500</v>
      </c>
      <c r="H4298" s="21">
        <f>IF(ISNUMBER(E4298),MAX($E$2:E4298),"")</f>
        <v>542.07000732421875</v>
      </c>
      <c r="I4298" s="21">
        <f>IF(AND(ISNUMBER(E4298),ISNUMBER(H4298)),E4298/H4298-1,"")</f>
        <v>-0.9541387638599188</v>
      </c>
      <c r="L4298"/>
      <c r="M4298"/>
      <c r="N4298" s="2">
        <v>40067</v>
      </c>
      <c r="O4298" s="21">
        <v>104.98999786376952</v>
      </c>
      <c r="P4298" s="21">
        <v>105.3000030517578</v>
      </c>
      <c r="Q4298" s="21">
        <v>104.27999877929688</v>
      </c>
      <c r="R4298" s="21">
        <v>104.76999664306641</v>
      </c>
      <c r="S4298">
        <v>152360100</v>
      </c>
      <c r="T4298" s="16">
        <f>(SP500_Data[[#This Row],[Close]]-R4299)/R4299</f>
        <v>-1.9089867626838957E-4</v>
      </c>
      <c r="U4298" s="21"/>
    </row>
    <row r="4299" spans="1:21" x14ac:dyDescent="0.25">
      <c r="A4299" s="2">
        <v>40066</v>
      </c>
      <c r="B4299" s="21">
        <v>24.799999237060547</v>
      </c>
      <c r="C4299" s="21">
        <v>25.049999237060547</v>
      </c>
      <c r="D4299" s="21">
        <v>24.649999618530273</v>
      </c>
      <c r="E4299" s="21">
        <v>25</v>
      </c>
      <c r="F4299" s="16">
        <f>(StockData[[#This Row],[Close]]-E4300)/E4300</f>
        <v>8.8780995665207838E-3</v>
      </c>
      <c r="G4299" s="21">
        <v>46256000</v>
      </c>
      <c r="H4299" s="21">
        <f>IF(ISNUMBER(E4299),MAX($E$2:E4299),"")</f>
        <v>542.07000732421875</v>
      </c>
      <c r="I4299" s="21">
        <f>IF(AND(ISNUMBER(E4299),ISNUMBER(H4299)),E4299/H4299-1,"")</f>
        <v>-0.95388049576215128</v>
      </c>
      <c r="L4299"/>
      <c r="M4299"/>
      <c r="N4299" s="2">
        <v>40066</v>
      </c>
      <c r="O4299" s="21">
        <v>103.8000030517578</v>
      </c>
      <c r="P4299" s="21">
        <v>104.86000061035156</v>
      </c>
      <c r="Q4299" s="21">
        <v>103.22000122070313</v>
      </c>
      <c r="R4299" s="21">
        <v>104.79000091552734</v>
      </c>
      <c r="S4299">
        <v>162902400</v>
      </c>
      <c r="T4299" s="16">
        <f>(SP500_Data[[#This Row],[Close]]-R4300)/R4300</f>
        <v>1.0218813499372136E-2</v>
      </c>
      <c r="U4299" s="21"/>
    </row>
    <row r="4300" spans="1:21" x14ac:dyDescent="0.25">
      <c r="A4300" s="2">
        <v>40065</v>
      </c>
      <c r="B4300" s="21">
        <v>24.739999771118164</v>
      </c>
      <c r="C4300" s="21">
        <v>24.950000762939453</v>
      </c>
      <c r="D4300" s="21">
        <v>24.670000076293945</v>
      </c>
      <c r="E4300" s="21">
        <v>24.780000686645508</v>
      </c>
      <c r="F4300" s="16">
        <f>(StockData[[#This Row],[Close]]-E4301)/E4301</f>
        <v>-1.6115636047752263E-3</v>
      </c>
      <c r="G4300" s="21">
        <v>49900300</v>
      </c>
      <c r="H4300" s="21">
        <f>IF(ISNUMBER(E4300),MAX($E$2:E4300),"")</f>
        <v>542.07000732421875</v>
      </c>
      <c r="I4300" s="21">
        <f>IF(AND(ISNUMBER(E4300),ISNUMBER(H4300)),E4300/H4300-1,"")</f>
        <v>-0.95428634613273433</v>
      </c>
      <c r="L4300"/>
      <c r="M4300"/>
      <c r="N4300" s="2">
        <v>40065</v>
      </c>
      <c r="O4300" s="21">
        <v>103.12000274658205</v>
      </c>
      <c r="P4300" s="21">
        <v>104.08000183105467</v>
      </c>
      <c r="Q4300" s="21">
        <v>102.8000030517578</v>
      </c>
      <c r="R4300" s="21">
        <v>103.73000335693359</v>
      </c>
      <c r="S4300">
        <v>154612500</v>
      </c>
      <c r="T4300" s="16">
        <f>(SP500_Data[[#This Row],[Close]]-R4301)/R4301</f>
        <v>7.674382133194808E-3</v>
      </c>
      <c r="U4300" s="21"/>
    </row>
    <row r="4301" spans="1:21" x14ac:dyDescent="0.25">
      <c r="A4301" s="2">
        <v>40064</v>
      </c>
      <c r="B4301" s="21">
        <v>24.620000839233398</v>
      </c>
      <c r="C4301" s="21">
        <v>24.840000152587891</v>
      </c>
      <c r="D4301" s="21">
        <v>24.409999847412109</v>
      </c>
      <c r="E4301" s="21">
        <v>24.819999694824219</v>
      </c>
      <c r="F4301" s="16">
        <f>(StockData[[#This Row],[Close]]-E4302)/E4302</f>
        <v>8.1234300882764617E-3</v>
      </c>
      <c r="G4301" s="21">
        <v>53737100</v>
      </c>
      <c r="H4301" s="21">
        <f>IF(ISNUMBER(E4301),MAX($E$2:E4301),"")</f>
        <v>542.07000732421875</v>
      </c>
      <c r="I4301" s="21">
        <f>IF(AND(ISNUMBER(E4301),ISNUMBER(H4301)),E4301/H4301-1,"")</f>
        <v>-0.95421255675564598</v>
      </c>
      <c r="L4301"/>
      <c r="M4301"/>
      <c r="N4301" s="2">
        <v>40064</v>
      </c>
      <c r="O4301" s="21">
        <v>103</v>
      </c>
      <c r="P4301" s="21">
        <v>103.0500030517578</v>
      </c>
      <c r="Q4301" s="21">
        <v>102.38999938964844</v>
      </c>
      <c r="R4301" s="21">
        <v>102.94000244140624</v>
      </c>
      <c r="S4301">
        <v>132909100</v>
      </c>
      <c r="T4301" s="16">
        <f>(SP500_Data[[#This Row],[Close]]-R4302)/R4302</f>
        <v>8.6224270415767076E-3</v>
      </c>
      <c r="U4301" s="21"/>
    </row>
    <row r="4302" spans="1:21" x14ac:dyDescent="0.25">
      <c r="A4302" s="2">
        <v>40060</v>
      </c>
      <c r="B4302" s="21">
        <v>24.090000152587891</v>
      </c>
      <c r="C4302" s="21">
        <v>24.799999237060547</v>
      </c>
      <c r="D4302" s="21">
        <v>24.079999923706055</v>
      </c>
      <c r="E4302" s="21">
        <v>24.620000839233398</v>
      </c>
      <c r="F4302" s="16">
        <f>(StockData[[#This Row],[Close]]-E4303)/E4303</f>
        <v>2.1153057485318868E-2</v>
      </c>
      <c r="G4302" s="21">
        <v>44999700</v>
      </c>
      <c r="H4302" s="21">
        <f>IF(ISNUMBER(E4302),MAX($E$2:E4302),"")</f>
        <v>542.07000732421875</v>
      </c>
      <c r="I4302" s="21">
        <f>IF(AND(ISNUMBER(E4302),ISNUMBER(H4302)),E4302/H4302-1,"")</f>
        <v>-0.95458151067836539</v>
      </c>
      <c r="L4302"/>
      <c r="M4302"/>
      <c r="N4302" s="2">
        <v>40060</v>
      </c>
      <c r="O4302" s="21">
        <v>100.84999847412109</v>
      </c>
      <c r="P4302" s="21">
        <v>102.08999633789063</v>
      </c>
      <c r="Q4302" s="21">
        <v>100.5500030517578</v>
      </c>
      <c r="R4302" s="21">
        <v>102.05999755859376</v>
      </c>
      <c r="S4302">
        <v>142687900</v>
      </c>
      <c r="T4302" s="16">
        <f>(SP500_Data[[#This Row],[Close]]-R4303)/R4303</f>
        <v>1.4008902248772673E-2</v>
      </c>
      <c r="U4302" s="21"/>
    </row>
    <row r="4303" spans="1:21" x14ac:dyDescent="0.25">
      <c r="A4303" s="2">
        <v>40059</v>
      </c>
      <c r="B4303" s="21">
        <v>23.909999847412109</v>
      </c>
      <c r="C4303" s="21">
        <v>24.139999389648441</v>
      </c>
      <c r="D4303" s="21">
        <v>23.760000228881836</v>
      </c>
      <c r="E4303" s="21">
        <v>24.110000610351559</v>
      </c>
      <c r="F4303" s="16">
        <f>(StockData[[#This Row],[Close]]-E4304)/E4304</f>
        <v>1.0477786823338914E-2</v>
      </c>
      <c r="G4303" s="21">
        <v>34120000</v>
      </c>
      <c r="H4303" s="21">
        <f>IF(ISNUMBER(E4303),MAX($E$2:E4303),"")</f>
        <v>542.07000732421875</v>
      </c>
      <c r="I4303" s="21">
        <f>IF(AND(ISNUMBER(E4303),ISNUMBER(H4303)),E4303/H4303-1,"")</f>
        <v>-0.95552234898705424</v>
      </c>
      <c r="L4303"/>
      <c r="M4303"/>
      <c r="N4303" s="2">
        <v>40059</v>
      </c>
      <c r="O4303" s="21">
        <v>100.40000152587891</v>
      </c>
      <c r="P4303" s="21">
        <v>100.76999664306641</v>
      </c>
      <c r="Q4303" s="21">
        <v>99.589996337890625</v>
      </c>
      <c r="R4303" s="21">
        <v>100.65000152587891</v>
      </c>
      <c r="S4303">
        <v>143572300</v>
      </c>
      <c r="T4303" s="16">
        <f>(SP500_Data[[#This Row],[Close]]-R4304)/R4304</f>
        <v>8.3149853094792586E-3</v>
      </c>
      <c r="U4303" s="21"/>
    </row>
    <row r="4304" spans="1:21" x14ac:dyDescent="0.25">
      <c r="A4304" s="2">
        <v>40058</v>
      </c>
      <c r="B4304" s="21">
        <v>23.819999694824219</v>
      </c>
      <c r="C4304" s="21">
        <v>24.139999389648441</v>
      </c>
      <c r="D4304" s="21">
        <v>23.780000686645508</v>
      </c>
      <c r="E4304" s="21">
        <v>23.860000610351559</v>
      </c>
      <c r="F4304" s="16">
        <f>(StockData[[#This Row],[Close]]-E4305)/E4305</f>
        <v>-5.8333079020183769E-3</v>
      </c>
      <c r="G4304" s="21">
        <v>40771300</v>
      </c>
      <c r="H4304" s="21">
        <f>IF(ISNUMBER(E4304),MAX($E$2:E4304),"")</f>
        <v>542.07000732421875</v>
      </c>
      <c r="I4304" s="21">
        <f>IF(AND(ISNUMBER(E4304),ISNUMBER(H4304)),E4304/H4304-1,"")</f>
        <v>-0.95598354402943275</v>
      </c>
      <c r="L4304"/>
      <c r="M4304"/>
      <c r="N4304" s="2">
        <v>40058</v>
      </c>
      <c r="O4304" s="21">
        <v>99.779998779296875</v>
      </c>
      <c r="P4304" s="21">
        <v>100.44000244140624</v>
      </c>
      <c r="Q4304" s="21">
        <v>99.569999694824219</v>
      </c>
      <c r="R4304" s="21">
        <v>99.819999694824219</v>
      </c>
      <c r="S4304">
        <v>171805000</v>
      </c>
      <c r="T4304" s="16">
        <f>(SP500_Data[[#This Row],[Close]]-R4305)/R4305</f>
        <v>-3.7923878741659904E-3</v>
      </c>
      <c r="U4304" s="21"/>
    </row>
    <row r="4305" spans="1:21" x14ac:dyDescent="0.25">
      <c r="A4305" s="2">
        <v>40057</v>
      </c>
      <c r="B4305" s="21">
        <v>24.350000381469727</v>
      </c>
      <c r="C4305" s="21">
        <v>24.739999771118164</v>
      </c>
      <c r="D4305" s="21">
        <v>23.899999618530273</v>
      </c>
      <c r="E4305" s="21">
        <v>24</v>
      </c>
      <c r="F4305" s="16">
        <f>(StockData[[#This Row],[Close]]-E4306)/E4306</f>
        <v>-2.6369153289627065E-2</v>
      </c>
      <c r="G4305" s="21">
        <v>62608500</v>
      </c>
      <c r="H4305" s="21">
        <f>IF(ISNUMBER(E4305),MAX($E$2:E4305),"")</f>
        <v>542.07000732421875</v>
      </c>
      <c r="I4305" s="21">
        <f>IF(AND(ISNUMBER(E4305),ISNUMBER(H4305)),E4305/H4305-1,"")</f>
        <v>-0.95572527593166523</v>
      </c>
      <c r="L4305"/>
      <c r="M4305"/>
      <c r="N4305" s="2">
        <v>40057</v>
      </c>
      <c r="O4305" s="21">
        <v>101.9499969482422</v>
      </c>
      <c r="P4305" s="21">
        <v>103.23999786376952</v>
      </c>
      <c r="Q4305" s="21">
        <v>99.989997863769517</v>
      </c>
      <c r="R4305" s="21">
        <v>100.1999969482422</v>
      </c>
      <c r="S4305">
        <v>321276800</v>
      </c>
      <c r="T4305" s="16">
        <f>(SP500_Data[[#This Row],[Close]]-R4306)/R4306</f>
        <v>-2.2057409295575012E-2</v>
      </c>
      <c r="U4305" s="21"/>
    </row>
    <row r="4306" spans="1:21" x14ac:dyDescent="0.25">
      <c r="A4306" s="2">
        <v>40056</v>
      </c>
      <c r="B4306" s="21">
        <v>24.569999694824219</v>
      </c>
      <c r="C4306" s="21">
        <v>24.850000381469727</v>
      </c>
      <c r="D4306" s="21">
        <v>24.290000915527344</v>
      </c>
      <c r="E4306" s="21">
        <v>24.649999618530273</v>
      </c>
      <c r="F4306" s="16">
        <f>(StockData[[#This Row],[Close]]-E4307)/E4307</f>
        <v>-1.2155869641223708E-3</v>
      </c>
      <c r="G4306" s="21">
        <v>49592800</v>
      </c>
      <c r="H4306" s="21">
        <f>IF(ISNUMBER(E4306),MAX($E$2:E4306),"")</f>
        <v>542.07000732421875</v>
      </c>
      <c r="I4306" s="21">
        <f>IF(AND(ISNUMBER(E4306),ISNUMBER(H4306)),E4306/H4306-1,"")</f>
        <v>-0.95452616952520897</v>
      </c>
      <c r="L4306"/>
      <c r="M4306"/>
      <c r="N4306" s="2">
        <v>40056</v>
      </c>
      <c r="O4306" s="21">
        <v>102.37000274658205</v>
      </c>
      <c r="P4306" s="21">
        <v>102.58000183105467</v>
      </c>
      <c r="Q4306" s="21">
        <v>101.79000091552734</v>
      </c>
      <c r="R4306" s="21">
        <v>102.45999908447266</v>
      </c>
      <c r="S4306">
        <v>176051600</v>
      </c>
      <c r="T4306" s="16">
        <f>(SP500_Data[[#This Row],[Close]]-R4307)/R4307</f>
        <v>-8.8991893343746565E-3</v>
      </c>
      <c r="U4306" s="21"/>
    </row>
    <row r="4307" spans="1:21" x14ac:dyDescent="0.25">
      <c r="A4307" s="2">
        <v>40053</v>
      </c>
      <c r="B4307" s="21">
        <v>25.069999694824219</v>
      </c>
      <c r="C4307" s="21">
        <v>25.489999771118164</v>
      </c>
      <c r="D4307" s="21">
        <v>24.610000610351559</v>
      </c>
      <c r="E4307" s="21">
        <v>24.680000305175781</v>
      </c>
      <c r="F4307" s="16">
        <f>(StockData[[#This Row],[Close]]-E4308)/E4308</f>
        <v>-4.0503153768836614E-4</v>
      </c>
      <c r="G4307" s="21">
        <v>55808000</v>
      </c>
      <c r="H4307" s="21">
        <f>IF(ISNUMBER(E4307),MAX($E$2:E4307),"")</f>
        <v>542.07000732421875</v>
      </c>
      <c r="I4307" s="21">
        <f>IF(AND(ISNUMBER(E4307),ISNUMBER(H4307)),E4307/H4307-1,"")</f>
        <v>-0.9544708248534135</v>
      </c>
      <c r="L4307"/>
      <c r="M4307"/>
      <c r="N4307" s="2">
        <v>40053</v>
      </c>
      <c r="O4307" s="21">
        <v>104.23000335693359</v>
      </c>
      <c r="P4307" s="21">
        <v>104.34999847412109</v>
      </c>
      <c r="Q4307" s="21">
        <v>102.66999816894533</v>
      </c>
      <c r="R4307" s="21">
        <v>103.37999725341795</v>
      </c>
      <c r="S4307">
        <v>147024400</v>
      </c>
      <c r="T4307" s="16">
        <f>(SP500_Data[[#This Row],[Close]]-R4308)/R4308</f>
        <v>-1.9346491456235666E-4</v>
      </c>
      <c r="U4307" s="21"/>
    </row>
    <row r="4308" spans="1:21" x14ac:dyDescent="0.25">
      <c r="A4308" s="2">
        <v>40052</v>
      </c>
      <c r="B4308" s="21">
        <v>24.409999847412109</v>
      </c>
      <c r="C4308" s="21">
        <v>24.780000686645508</v>
      </c>
      <c r="D4308" s="21">
        <v>24.299999237060547</v>
      </c>
      <c r="E4308" s="21">
        <v>24.690000534057617</v>
      </c>
      <c r="F4308" s="16">
        <f>(StockData[[#This Row],[Close]]-E4309)/E4309</f>
        <v>5.7027006659016556E-3</v>
      </c>
      <c r="G4308" s="21">
        <v>45495600</v>
      </c>
      <c r="H4308" s="21">
        <f>IF(ISNUMBER(E4308),MAX($E$2:E4308),"")</f>
        <v>542.07000732421875</v>
      </c>
      <c r="I4308" s="21">
        <f>IF(AND(ISNUMBER(E4308),ISNUMBER(H4308)),E4308/H4308-1,"")</f>
        <v>-0.95445237662948168</v>
      </c>
      <c r="L4308"/>
      <c r="M4308"/>
      <c r="N4308" s="2">
        <v>40052</v>
      </c>
      <c r="O4308" s="21">
        <v>103.11000061035156</v>
      </c>
      <c r="P4308" s="21">
        <v>103.72000122070313</v>
      </c>
      <c r="Q4308" s="21">
        <v>101.94000244140624</v>
      </c>
      <c r="R4308" s="21">
        <v>103.40000152587891</v>
      </c>
      <c r="S4308">
        <v>196230100</v>
      </c>
      <c r="T4308" s="16">
        <f>(SP500_Data[[#This Row],[Close]]-R4309)/R4309</f>
        <v>2.229362809107926E-3</v>
      </c>
      <c r="U4308" s="21"/>
    </row>
    <row r="4309" spans="1:21" x14ac:dyDescent="0.25">
      <c r="A4309" s="2">
        <v>40051</v>
      </c>
      <c r="B4309" s="21">
        <v>24.590000152587891</v>
      </c>
      <c r="C4309" s="21">
        <v>24.75</v>
      </c>
      <c r="D4309" s="21">
        <v>24.420000076293945</v>
      </c>
      <c r="E4309" s="21">
        <v>24.549999237060547</v>
      </c>
      <c r="F4309" s="16">
        <f>(StockData[[#This Row],[Close]]-E4310)/E4310</f>
        <v>-3.6526036857656872E-3</v>
      </c>
      <c r="G4309" s="21">
        <v>41079000</v>
      </c>
      <c r="H4309" s="21">
        <f>IF(ISNUMBER(E4309),MAX($E$2:E4309),"")</f>
        <v>542.07000732421875</v>
      </c>
      <c r="I4309" s="21">
        <f>IF(AND(ISNUMBER(E4309),ISNUMBER(H4309)),E4309/H4309-1,"")</f>
        <v>-0.95471064824588814</v>
      </c>
      <c r="L4309"/>
      <c r="M4309"/>
      <c r="N4309" s="2">
        <v>40051</v>
      </c>
      <c r="O4309" s="21">
        <v>102.83999633789063</v>
      </c>
      <c r="P4309" s="21">
        <v>103.63999938964844</v>
      </c>
      <c r="Q4309" s="21">
        <v>102.48999786376952</v>
      </c>
      <c r="R4309" s="21">
        <v>103.16999816894533</v>
      </c>
      <c r="S4309">
        <v>194620700</v>
      </c>
      <c r="T4309" s="16">
        <f>(SP500_Data[[#This Row],[Close]]-R4310)/R4310</f>
        <v>9.6883544795982673E-5</v>
      </c>
      <c r="U4309" s="21"/>
    </row>
    <row r="4310" spans="1:21" x14ac:dyDescent="0.25">
      <c r="A4310" s="2">
        <v>40050</v>
      </c>
      <c r="B4310" s="21">
        <v>24.600000381469727</v>
      </c>
      <c r="C4310" s="21">
        <v>24.819999694824219</v>
      </c>
      <c r="D4310" s="21">
        <v>24.459999084472656</v>
      </c>
      <c r="E4310" s="21">
        <v>24.639999389648441</v>
      </c>
      <c r="F4310" s="16">
        <f>(StockData[[#This Row],[Close]]-E4311)/E4311</f>
        <v>0</v>
      </c>
      <c r="G4310" s="21">
        <v>43980300</v>
      </c>
      <c r="H4310" s="21">
        <f>IF(ISNUMBER(E4310),MAX($E$2:E4310),"")</f>
        <v>542.07000732421875</v>
      </c>
      <c r="I4310" s="21">
        <f>IF(AND(ISNUMBER(E4310),ISNUMBER(H4310)),E4310/H4310-1,"")</f>
        <v>-0.95454461774914079</v>
      </c>
      <c r="L4310"/>
      <c r="M4310"/>
      <c r="N4310" s="2">
        <v>40050</v>
      </c>
      <c r="O4310" s="21">
        <v>103.37000274658205</v>
      </c>
      <c r="P4310" s="21">
        <v>104.26000213623048</v>
      </c>
      <c r="Q4310" s="21">
        <v>102.94000244140624</v>
      </c>
      <c r="R4310" s="21">
        <v>103.16000366210938</v>
      </c>
      <c r="S4310">
        <v>215310600</v>
      </c>
      <c r="T4310" s="16">
        <f>(SP500_Data[[#This Row],[Close]]-R4311)/R4311</f>
        <v>1.9425464201162891E-3</v>
      </c>
      <c r="U4310" s="21"/>
    </row>
    <row r="4311" spans="1:21" x14ac:dyDescent="0.25">
      <c r="A4311" s="2">
        <v>40049</v>
      </c>
      <c r="B4311" s="21">
        <v>24.409999847412109</v>
      </c>
      <c r="C4311" s="21">
        <v>24.729999542236328</v>
      </c>
      <c r="D4311" s="21">
        <v>24.280000686645508</v>
      </c>
      <c r="E4311" s="21">
        <v>24.639999389648441</v>
      </c>
      <c r="F4311" s="16">
        <f>(StockData[[#This Row],[Close]]-E4312)/E4312</f>
        <v>9.4223491877946774E-3</v>
      </c>
      <c r="G4311" s="21">
        <v>54180900</v>
      </c>
      <c r="H4311" s="21">
        <f>IF(ISNUMBER(E4311),MAX($E$2:E4311),"")</f>
        <v>542.07000732421875</v>
      </c>
      <c r="I4311" s="21">
        <f>IF(AND(ISNUMBER(E4311),ISNUMBER(H4311)),E4311/H4311-1,"")</f>
        <v>-0.95454461774914079</v>
      </c>
      <c r="L4311"/>
      <c r="M4311"/>
      <c r="N4311" s="2">
        <v>40049</v>
      </c>
      <c r="O4311" s="21">
        <v>103.38999938964844</v>
      </c>
      <c r="P4311" s="21">
        <v>103.9499969482422</v>
      </c>
      <c r="Q4311" s="21">
        <v>102.58999633789063</v>
      </c>
      <c r="R4311" s="21">
        <v>102.95999908447266</v>
      </c>
      <c r="S4311">
        <v>191279000</v>
      </c>
      <c r="T4311" s="16">
        <f>(SP500_Data[[#This Row],[Close]]-R4312)/R4312</f>
        <v>-9.713640974938362E-5</v>
      </c>
      <c r="U4311" s="21"/>
    </row>
    <row r="4312" spans="1:21" x14ac:dyDescent="0.25">
      <c r="A4312" s="2">
        <v>40046</v>
      </c>
      <c r="B4312" s="21">
        <v>23.930000305175781</v>
      </c>
      <c r="C4312" s="21">
        <v>24.420000076293945</v>
      </c>
      <c r="D4312" s="21">
        <v>23.770000457763672</v>
      </c>
      <c r="E4312" s="21">
        <v>24.409999847412109</v>
      </c>
      <c r="F4312" s="16">
        <f>(StockData[[#This Row],[Close]]-E4313)/E4313</f>
        <v>3.126319259539382E-2</v>
      </c>
      <c r="G4312" s="21">
        <v>69011400</v>
      </c>
      <c r="H4312" s="21">
        <f>IF(ISNUMBER(E4312),MAX($E$2:E4312),"")</f>
        <v>542.07000732421875</v>
      </c>
      <c r="I4312" s="21">
        <f>IF(AND(ISNUMBER(E4312),ISNUMBER(H4312)),E4312/H4312-1,"")</f>
        <v>-0.95496891634365566</v>
      </c>
      <c r="L4312"/>
      <c r="M4312"/>
      <c r="N4312" s="2">
        <v>40046</v>
      </c>
      <c r="O4312" s="21">
        <v>101.81999969482422</v>
      </c>
      <c r="P4312" s="21">
        <v>103.12999725341795</v>
      </c>
      <c r="Q4312" s="21">
        <v>101.62000274658205</v>
      </c>
      <c r="R4312" s="21">
        <v>102.97000122070313</v>
      </c>
      <c r="S4312">
        <v>224605000</v>
      </c>
      <c r="T4312" s="16">
        <f>(SP500_Data[[#This Row],[Close]]-R4313)/R4313</f>
        <v>1.9605935229393055E-2</v>
      </c>
      <c r="U4312" s="21"/>
    </row>
    <row r="4313" spans="1:21" x14ac:dyDescent="0.25">
      <c r="A4313" s="2">
        <v>40045</v>
      </c>
      <c r="B4313" s="21">
        <v>23.600000381469727</v>
      </c>
      <c r="C4313" s="21">
        <v>23.870000839233398</v>
      </c>
      <c r="D4313" s="21">
        <v>23.540000915527344</v>
      </c>
      <c r="E4313" s="21">
        <v>23.670000076293945</v>
      </c>
      <c r="F4313" s="16">
        <f>(StockData[[#This Row],[Close]]-E4314)/E4314</f>
        <v>8.4568533134356141E-4</v>
      </c>
      <c r="G4313" s="21">
        <v>39505900</v>
      </c>
      <c r="H4313" s="21">
        <f>IF(ISNUMBER(E4313),MAX($E$2:E4313),"")</f>
        <v>542.07000732421875</v>
      </c>
      <c r="I4313" s="21">
        <f>IF(AND(ISNUMBER(E4313),ISNUMBER(H4313)),E4313/H4313-1,"")</f>
        <v>-0.95633405324685927</v>
      </c>
      <c r="L4313"/>
      <c r="M4313"/>
      <c r="N4313" s="2">
        <v>40045</v>
      </c>
      <c r="O4313" s="21">
        <v>100.08999633789063</v>
      </c>
      <c r="P4313" s="21">
        <v>101.22000122070313</v>
      </c>
      <c r="Q4313" s="21">
        <v>99.870002746582045</v>
      </c>
      <c r="R4313" s="21">
        <v>100.98999786376952</v>
      </c>
      <c r="S4313">
        <v>174131300</v>
      </c>
      <c r="T4313" s="16">
        <f>(SP500_Data[[#This Row],[Close]]-R4314)/R4314</f>
        <v>1.0304109531117996E-2</v>
      </c>
      <c r="U4313" s="21"/>
    </row>
    <row r="4314" spans="1:21" x14ac:dyDescent="0.25">
      <c r="A4314" s="2">
        <v>40044</v>
      </c>
      <c r="B4314" s="21">
        <v>23.25</v>
      </c>
      <c r="C4314" s="21">
        <v>23.719999313354492</v>
      </c>
      <c r="D4314" s="21">
        <v>23.25</v>
      </c>
      <c r="E4314" s="21">
        <v>23.649999618530273</v>
      </c>
      <c r="F4314" s="16">
        <f>(StockData[[#This Row],[Close]]-E4315)/E4315</f>
        <v>2.9686045398942028E-3</v>
      </c>
      <c r="G4314" s="21">
        <v>41821300</v>
      </c>
      <c r="H4314" s="21">
        <f>IF(ISNUMBER(E4314),MAX($E$2:E4314),"")</f>
        <v>542.07000732421875</v>
      </c>
      <c r="I4314" s="21">
        <f>IF(AND(ISNUMBER(E4314),ISNUMBER(H4314)),E4314/H4314-1,"")</f>
        <v>-0.95637094969472292</v>
      </c>
      <c r="L4314"/>
      <c r="M4314"/>
      <c r="N4314" s="2">
        <v>40044</v>
      </c>
      <c r="O4314" s="21">
        <v>98.309997558593764</v>
      </c>
      <c r="P4314" s="21">
        <v>100.3000030517578</v>
      </c>
      <c r="Q4314" s="21">
        <v>98.209999084472656</v>
      </c>
      <c r="R4314" s="21">
        <v>99.959999084472656</v>
      </c>
      <c r="S4314">
        <v>192812800</v>
      </c>
      <c r="T4314" s="16">
        <f>(SP500_Data[[#This Row],[Close]]-R4315)/R4315</f>
        <v>8.7799251058136782E-3</v>
      </c>
      <c r="U4314" s="21"/>
    </row>
    <row r="4315" spans="1:21" x14ac:dyDescent="0.25">
      <c r="A4315" s="2">
        <v>40043</v>
      </c>
      <c r="B4315" s="21">
        <v>23.290000915527344</v>
      </c>
      <c r="C4315" s="21">
        <v>23.649999618530273</v>
      </c>
      <c r="D4315" s="21">
        <v>23.270000457763672</v>
      </c>
      <c r="E4315" s="21">
        <v>23.579999923706055</v>
      </c>
      <c r="F4315" s="16">
        <f>(StockData[[#This Row],[Close]]-E4316)/E4316</f>
        <v>1.4193545105636762E-2</v>
      </c>
      <c r="G4315" s="21">
        <v>38878900</v>
      </c>
      <c r="H4315" s="21">
        <f>IF(ISNUMBER(E4315),MAX($E$2:E4315),"")</f>
        <v>542.07000732421875</v>
      </c>
      <c r="I4315" s="21">
        <f>IF(AND(ISNUMBER(E4315),ISNUMBER(H4315)),E4315/H4315-1,"")</f>
        <v>-0.95650008374360662</v>
      </c>
      <c r="L4315"/>
      <c r="M4315"/>
      <c r="N4315" s="2">
        <v>40043</v>
      </c>
      <c r="O4315" s="21">
        <v>98.529998779296875</v>
      </c>
      <c r="P4315" s="21">
        <v>99.440002441406236</v>
      </c>
      <c r="Q4315" s="21">
        <v>98.349998474121094</v>
      </c>
      <c r="R4315" s="21">
        <v>99.089996337890625</v>
      </c>
      <c r="S4315">
        <v>173461500</v>
      </c>
      <c r="T4315" s="16">
        <f>(SP500_Data[[#This Row],[Close]]-R4316)/R4316</f>
        <v>7.9340738344741944E-3</v>
      </c>
      <c r="U4315" s="21"/>
    </row>
    <row r="4316" spans="1:21" x14ac:dyDescent="0.25">
      <c r="A4316" s="2">
        <v>40042</v>
      </c>
      <c r="B4316" s="21">
        <v>23.319999694824219</v>
      </c>
      <c r="C4316" s="21">
        <v>23.600000381469727</v>
      </c>
      <c r="D4316" s="21">
        <v>23.229999542236328</v>
      </c>
      <c r="E4316" s="21">
        <v>23.25</v>
      </c>
      <c r="F4316" s="16">
        <f>(StockData[[#This Row],[Close]]-E4317)/E4317</f>
        <v>-1.8573259777898959E-2</v>
      </c>
      <c r="G4316" s="21">
        <v>42474400</v>
      </c>
      <c r="H4316" s="21">
        <f>IF(ISNUMBER(E4316),MAX($E$2:E4316),"")</f>
        <v>542.07000732421875</v>
      </c>
      <c r="I4316" s="21">
        <f>IF(AND(ISNUMBER(E4316),ISNUMBER(H4316)),E4316/H4316-1,"")</f>
        <v>-0.95710886105880066</v>
      </c>
      <c r="L4316"/>
      <c r="M4316"/>
      <c r="N4316" s="2">
        <v>40042</v>
      </c>
      <c r="O4316" s="21">
        <v>98.849998474121094</v>
      </c>
      <c r="P4316" s="21">
        <v>98.949996948242202</v>
      </c>
      <c r="Q4316" s="21">
        <v>98.110000610351563</v>
      </c>
      <c r="R4316" s="21">
        <v>98.309997558593764</v>
      </c>
      <c r="S4316">
        <v>237667500</v>
      </c>
      <c r="T4316" s="16">
        <f>(SP500_Data[[#This Row],[Close]]-R4317)/R4317</f>
        <v>-2.4605648719182808E-2</v>
      </c>
      <c r="U4316" s="21"/>
    </row>
    <row r="4317" spans="1:21" x14ac:dyDescent="0.25">
      <c r="A4317" s="2">
        <v>40039</v>
      </c>
      <c r="B4317" s="21">
        <v>23.620000839233398</v>
      </c>
      <c r="C4317" s="21">
        <v>23.799999237060547</v>
      </c>
      <c r="D4317" s="21">
        <v>23.510000228881836</v>
      </c>
      <c r="E4317" s="21">
        <v>23.690000534057617</v>
      </c>
      <c r="F4317" s="16">
        <f>(StockData[[#This Row],[Close]]-E4318)/E4318</f>
        <v>2.9635771522898316E-3</v>
      </c>
      <c r="G4317" s="21">
        <v>46330200</v>
      </c>
      <c r="H4317" s="21">
        <f>IF(ISNUMBER(E4317),MAX($E$2:E4317),"")</f>
        <v>542.07000732421875</v>
      </c>
      <c r="I4317" s="21">
        <f>IF(AND(ISNUMBER(E4317),ISNUMBER(H4317)),E4317/H4317-1,"")</f>
        <v>-0.95629715679899563</v>
      </c>
      <c r="L4317"/>
      <c r="M4317"/>
      <c r="N4317" s="2">
        <v>40039</v>
      </c>
      <c r="O4317" s="21">
        <v>101.51999664306641</v>
      </c>
      <c r="P4317" s="21">
        <v>101.59999847412109</v>
      </c>
      <c r="Q4317" s="21">
        <v>99.699996948242202</v>
      </c>
      <c r="R4317" s="21">
        <v>100.79000091552734</v>
      </c>
      <c r="S4317">
        <v>199616100</v>
      </c>
      <c r="T4317" s="16">
        <f>(SP500_Data[[#This Row],[Close]]-R4318)/R4318</f>
        <v>-7.6794209081465815E-3</v>
      </c>
      <c r="U4317" s="21"/>
    </row>
    <row r="4318" spans="1:21" x14ac:dyDescent="0.25">
      <c r="A4318" s="2">
        <v>40038</v>
      </c>
      <c r="B4318" s="21">
        <v>23.629999160766602</v>
      </c>
      <c r="C4318" s="21">
        <v>23.850000381469727</v>
      </c>
      <c r="D4318" s="21">
        <v>23.399999618530273</v>
      </c>
      <c r="E4318" s="21">
        <v>23.620000839233398</v>
      </c>
      <c r="F4318" s="16">
        <f>(StockData[[#This Row],[Close]]-E4319)/E4319</f>
        <v>3.824910750596381E-3</v>
      </c>
      <c r="G4318" s="21">
        <v>38954500</v>
      </c>
      <c r="H4318" s="21">
        <f>IF(ISNUMBER(E4318),MAX($E$2:E4318),"")</f>
        <v>542.07000732421875</v>
      </c>
      <c r="I4318" s="21">
        <f>IF(AND(ISNUMBER(E4318),ISNUMBER(H4318)),E4318/H4318-1,"")</f>
        <v>-0.95642629084787933</v>
      </c>
      <c r="L4318"/>
      <c r="M4318"/>
      <c r="N4318" s="2">
        <v>40038</v>
      </c>
      <c r="O4318" s="21">
        <v>101.26000213623048</v>
      </c>
      <c r="P4318" s="21">
        <v>101.61000061035156</v>
      </c>
      <c r="Q4318" s="21">
        <v>100.26000213623048</v>
      </c>
      <c r="R4318" s="21">
        <v>101.56999969482422</v>
      </c>
      <c r="S4318">
        <v>176449500</v>
      </c>
      <c r="T4318" s="16">
        <f>(SP500_Data[[#This Row],[Close]]-R4319)/R4319</f>
        <v>7.6388553547071828E-3</v>
      </c>
      <c r="U4318" s="21"/>
    </row>
    <row r="4319" spans="1:21" x14ac:dyDescent="0.25">
      <c r="A4319" s="2">
        <v>40037</v>
      </c>
      <c r="B4319" s="21">
        <v>23.129999160766602</v>
      </c>
      <c r="C4319" s="21">
        <v>23.899999618530273</v>
      </c>
      <c r="D4319" s="21">
        <v>23.030000686645508</v>
      </c>
      <c r="E4319" s="21">
        <v>23.530000686645508</v>
      </c>
      <c r="F4319" s="16">
        <f>(StockData[[#This Row],[Close]]-E4320)/E4320</f>
        <v>1.7293624746748539E-2</v>
      </c>
      <c r="G4319" s="21">
        <v>61972300</v>
      </c>
      <c r="H4319" s="21">
        <f>IF(ISNUMBER(E4319),MAX($E$2:E4319),"")</f>
        <v>542.07000732421875</v>
      </c>
      <c r="I4319" s="21">
        <f>IF(AND(ISNUMBER(E4319),ISNUMBER(H4319)),E4319/H4319-1,"")</f>
        <v>-0.95659232134462679</v>
      </c>
      <c r="L4319"/>
      <c r="M4319"/>
      <c r="N4319" s="2">
        <v>40037</v>
      </c>
      <c r="O4319" s="21">
        <v>99.559997558593764</v>
      </c>
      <c r="P4319" s="21">
        <v>101.55999755859376</v>
      </c>
      <c r="Q4319" s="21">
        <v>99.510002136230483</v>
      </c>
      <c r="R4319" s="21">
        <v>100.8000030517578</v>
      </c>
      <c r="S4319">
        <v>219052400</v>
      </c>
      <c r="T4319" s="16">
        <f>(SP500_Data[[#This Row],[Close]]-R4320)/R4320</f>
        <v>1.0728964793018974E-2</v>
      </c>
      <c r="U4319" s="21"/>
    </row>
    <row r="4320" spans="1:21" x14ac:dyDescent="0.25">
      <c r="A4320" s="2">
        <v>40036</v>
      </c>
      <c r="B4320" s="21">
        <v>23.319999694824219</v>
      </c>
      <c r="C4320" s="21">
        <v>23.399999618530273</v>
      </c>
      <c r="D4320" s="21">
        <v>23.049999237060547</v>
      </c>
      <c r="E4320" s="21">
        <v>23.129999160766602</v>
      </c>
      <c r="F4320" s="16">
        <f>(StockData[[#This Row],[Close]]-E4321)/E4321</f>
        <v>-1.2382618043664601E-2</v>
      </c>
      <c r="G4320" s="21">
        <v>33615800</v>
      </c>
      <c r="H4320" s="21">
        <f>IF(ISNUMBER(E4320),MAX($E$2:E4320),"")</f>
        <v>542.07000732421875</v>
      </c>
      <c r="I4320" s="21">
        <f>IF(AND(ISNUMBER(E4320),ISNUMBER(H4320)),E4320/H4320-1,"")</f>
        <v>-0.95733023622734348</v>
      </c>
      <c r="L4320"/>
      <c r="M4320"/>
      <c r="N4320" s="2">
        <v>40036</v>
      </c>
      <c r="O4320" s="21">
        <v>100.54000091552734</v>
      </c>
      <c r="P4320" s="21">
        <v>100.61000061035156</v>
      </c>
      <c r="Q4320" s="21">
        <v>99.459999084472656</v>
      </c>
      <c r="R4320" s="21">
        <v>99.730003356933594</v>
      </c>
      <c r="S4320">
        <v>157301000</v>
      </c>
      <c r="T4320" s="16">
        <f>(SP500_Data[[#This Row],[Close]]-R4321)/R4321</f>
        <v>-1.2476428690845139E-2</v>
      </c>
      <c r="U4320" s="21"/>
    </row>
    <row r="4321" spans="1:21" x14ac:dyDescent="0.25">
      <c r="A4321" s="2">
        <v>40035</v>
      </c>
      <c r="B4321" s="21">
        <v>23.459999084472656</v>
      </c>
      <c r="C4321" s="21">
        <v>23.549999237060547</v>
      </c>
      <c r="D4321" s="21">
        <v>23.299999237060547</v>
      </c>
      <c r="E4321" s="21">
        <v>23.420000076293945</v>
      </c>
      <c r="F4321" s="16">
        <f>(StockData[[#This Row],[Close]]-E4322)/E4322</f>
        <v>-5.9422492708803478E-3</v>
      </c>
      <c r="G4321" s="21">
        <v>35261900</v>
      </c>
      <c r="H4321" s="21">
        <f>IF(ISNUMBER(E4321),MAX($E$2:E4321),"")</f>
        <v>542.07000732421875</v>
      </c>
      <c r="I4321" s="21">
        <f>IF(AND(ISNUMBER(E4321),ISNUMBER(H4321)),E4321/H4321-1,"")</f>
        <v>-0.95679524828923779</v>
      </c>
      <c r="L4321"/>
      <c r="M4321"/>
      <c r="N4321" s="2">
        <v>40035</v>
      </c>
      <c r="O4321" s="21">
        <v>100.73999786376952</v>
      </c>
      <c r="P4321" s="21">
        <v>101.22000122070313</v>
      </c>
      <c r="Q4321" s="21">
        <v>100.26999664306641</v>
      </c>
      <c r="R4321" s="21">
        <v>100.98999786376952</v>
      </c>
      <c r="S4321">
        <v>130898700</v>
      </c>
      <c r="T4321" s="16">
        <f>(SP500_Data[[#This Row],[Close]]-R4322)/R4322</f>
        <v>-2.0750898300924531E-3</v>
      </c>
      <c r="U4321" s="21"/>
    </row>
    <row r="4322" spans="1:21" x14ac:dyDescent="0.25">
      <c r="A4322" s="2">
        <v>40032</v>
      </c>
      <c r="B4322" s="21">
        <v>23.75</v>
      </c>
      <c r="C4322" s="21">
        <v>23.819999694824219</v>
      </c>
      <c r="D4322" s="21">
        <v>23.5</v>
      </c>
      <c r="E4322" s="21">
        <v>23.559999465942383</v>
      </c>
      <c r="F4322" s="16">
        <f>(StockData[[#This Row],[Close]]-E4323)/E4323</f>
        <v>4.2625910218348339E-3</v>
      </c>
      <c r="G4322" s="21">
        <v>46169700</v>
      </c>
      <c r="H4322" s="21">
        <f>IF(ISNUMBER(E4322),MAX($E$2:E4322),"")</f>
        <v>542.07000732421875</v>
      </c>
      <c r="I4322" s="21">
        <f>IF(AND(ISNUMBER(E4322),ISNUMBER(H4322)),E4322/H4322-1,"")</f>
        <v>-0.95653698019147027</v>
      </c>
      <c r="L4322"/>
      <c r="M4322"/>
      <c r="N4322" s="2">
        <v>40032</v>
      </c>
      <c r="O4322" s="21">
        <v>100.94000244140624</v>
      </c>
      <c r="P4322" s="21">
        <v>102.02999877929688</v>
      </c>
      <c r="Q4322" s="21">
        <v>100.38999938964844</v>
      </c>
      <c r="R4322" s="21">
        <v>101.1999969482422</v>
      </c>
      <c r="S4322">
        <v>220640900</v>
      </c>
      <c r="T4322" s="16">
        <f>(SP500_Data[[#This Row],[Close]]-R4323)/R4323</f>
        <v>1.3114401507640001E-2</v>
      </c>
      <c r="U4322" s="21"/>
    </row>
    <row r="4323" spans="1:21" x14ac:dyDescent="0.25">
      <c r="A4323" s="2">
        <v>40031</v>
      </c>
      <c r="B4323" s="21">
        <v>23.930000305175781</v>
      </c>
      <c r="C4323" s="21">
        <v>23.979999542236328</v>
      </c>
      <c r="D4323" s="21">
        <v>23.270000457763672</v>
      </c>
      <c r="E4323" s="21">
        <v>23.459999084472656</v>
      </c>
      <c r="F4323" s="16">
        <f>(StockData[[#This Row],[Close]]-E4324)/E4324</f>
        <v>-1.469972235700232E-2</v>
      </c>
      <c r="G4323" s="21">
        <v>59686000</v>
      </c>
      <c r="H4323" s="21">
        <f>IF(ISNUMBER(E4323),MAX($E$2:E4323),"")</f>
        <v>542.07000732421875</v>
      </c>
      <c r="I4323" s="21">
        <f>IF(AND(ISNUMBER(E4323),ISNUMBER(H4323)),E4323/H4323-1,"")</f>
        <v>-0.95672145891214944</v>
      </c>
      <c r="L4323"/>
      <c r="M4323"/>
      <c r="N4323" s="2">
        <v>40031</v>
      </c>
      <c r="O4323" s="21">
        <v>100.87000274658205</v>
      </c>
      <c r="P4323" s="21">
        <v>101.01999664306641</v>
      </c>
      <c r="Q4323" s="21">
        <v>99.419998168945327</v>
      </c>
      <c r="R4323" s="21">
        <v>99.889999389648438</v>
      </c>
      <c r="S4323">
        <v>193203800</v>
      </c>
      <c r="T4323" s="16">
        <f>(SP500_Data[[#This Row],[Close]]-R4324)/R4324</f>
        <v>-5.1788094163486799E-3</v>
      </c>
      <c r="U4323" s="21"/>
    </row>
    <row r="4324" spans="1:21" x14ac:dyDescent="0.25">
      <c r="A4324" s="2">
        <v>40030</v>
      </c>
      <c r="B4324" s="21">
        <v>23.840000152587891</v>
      </c>
      <c r="C4324" s="21">
        <v>24.25</v>
      </c>
      <c r="D4324" s="21">
        <v>23.790000915527344</v>
      </c>
      <c r="E4324" s="21">
        <v>23.809999465942383</v>
      </c>
      <c r="F4324" s="16">
        <f>(StockData[[#This Row],[Close]]-E4325)/E4325</f>
        <v>1.6827516789401915E-3</v>
      </c>
      <c r="G4324" s="21">
        <v>53310300</v>
      </c>
      <c r="H4324" s="21">
        <f>IF(ISNUMBER(E4324),MAX($E$2:E4324),"")</f>
        <v>542.07000732421875</v>
      </c>
      <c r="I4324" s="21">
        <f>IF(AND(ISNUMBER(E4324),ISNUMBER(H4324)),E4324/H4324-1,"")</f>
        <v>-0.95607578514909175</v>
      </c>
      <c r="L4324"/>
      <c r="M4324"/>
      <c r="N4324" s="2">
        <v>40030</v>
      </c>
      <c r="O4324" s="21">
        <v>100.76999664306641</v>
      </c>
      <c r="P4324" s="21">
        <v>100.86000061035156</v>
      </c>
      <c r="Q4324" s="21">
        <v>99.580001831054673</v>
      </c>
      <c r="R4324" s="21">
        <v>100.41000366210938</v>
      </c>
      <c r="S4324">
        <v>184726400</v>
      </c>
      <c r="T4324" s="16">
        <f>(SP500_Data[[#This Row],[Close]]-R4325)/R4325</f>
        <v>-2.8797745275193753E-3</v>
      </c>
      <c r="U4324" s="21"/>
    </row>
    <row r="4325" spans="1:21" x14ac:dyDescent="0.25">
      <c r="A4325" s="2">
        <v>40029</v>
      </c>
      <c r="B4325" s="21">
        <v>23.680000305175781</v>
      </c>
      <c r="C4325" s="21">
        <v>23.790000915527344</v>
      </c>
      <c r="D4325" s="21">
        <v>23.530000686645508</v>
      </c>
      <c r="E4325" s="21">
        <v>23.770000457763672</v>
      </c>
      <c r="F4325" s="16">
        <f>(StockData[[#This Row],[Close]]-E4326)/E4326</f>
        <v>-2.5178122591051886E-3</v>
      </c>
      <c r="G4325" s="21">
        <v>49218300</v>
      </c>
      <c r="H4325" s="21">
        <f>IF(ISNUMBER(E4325),MAX($E$2:E4325),"")</f>
        <v>542.07000732421875</v>
      </c>
      <c r="I4325" s="21">
        <f>IF(AND(ISNUMBER(E4325),ISNUMBER(H4325)),E4325/H4325-1,"")</f>
        <v>-0.9561495745261801</v>
      </c>
      <c r="L4325"/>
      <c r="M4325"/>
      <c r="N4325" s="2">
        <v>40029</v>
      </c>
      <c r="O4325" s="21">
        <v>99.989997863769517</v>
      </c>
      <c r="P4325" s="21">
        <v>100.83999633789063</v>
      </c>
      <c r="Q4325" s="21">
        <v>99.779998779296875</v>
      </c>
      <c r="R4325" s="21">
        <v>100.6999969482422</v>
      </c>
      <c r="S4325">
        <v>176714600</v>
      </c>
      <c r="T4325" s="16">
        <f>(SP500_Data[[#This Row],[Close]]-R4326)/R4326</f>
        <v>2.5885553615715923E-3</v>
      </c>
      <c r="U4325" s="21"/>
    </row>
    <row r="4326" spans="1:21" x14ac:dyDescent="0.25">
      <c r="A4326" s="2">
        <v>40028</v>
      </c>
      <c r="B4326" s="21">
        <v>23.819999694824219</v>
      </c>
      <c r="C4326" s="21">
        <v>23.860000610351559</v>
      </c>
      <c r="D4326" s="21">
        <v>23.5</v>
      </c>
      <c r="E4326" s="21">
        <v>23.829999923706055</v>
      </c>
      <c r="F4326" s="16">
        <f>(StockData[[#This Row],[Close]]-E4327)/E4327</f>
        <v>1.3180249145788418E-2</v>
      </c>
      <c r="G4326" s="21">
        <v>46902900</v>
      </c>
      <c r="H4326" s="21">
        <f>IF(ISNUMBER(E4326),MAX($E$2:E4326),"")</f>
        <v>542.07000732421875</v>
      </c>
      <c r="I4326" s="21">
        <f>IF(AND(ISNUMBER(E4326),ISNUMBER(H4326)),E4326/H4326-1,"")</f>
        <v>-0.95603888870122811</v>
      </c>
      <c r="L4326"/>
      <c r="M4326"/>
      <c r="N4326" s="2">
        <v>40028</v>
      </c>
      <c r="O4326" s="21">
        <v>99.849998474121094</v>
      </c>
      <c r="P4326" s="21">
        <v>100.52999877929688</v>
      </c>
      <c r="Q4326" s="21">
        <v>99.309997558593764</v>
      </c>
      <c r="R4326" s="21">
        <v>100.44000244140624</v>
      </c>
      <c r="S4326">
        <v>175776900</v>
      </c>
      <c r="T4326" s="16">
        <f>(SP500_Data[[#This Row],[Close]]-R4327)/R4327</f>
        <v>1.6496355865669242E-2</v>
      </c>
      <c r="U4326" s="21"/>
    </row>
    <row r="4327" spans="1:21" x14ac:dyDescent="0.25">
      <c r="A4327" s="2">
        <v>40025</v>
      </c>
      <c r="B4327" s="21">
        <v>23.770000457763672</v>
      </c>
      <c r="C4327" s="21">
        <v>24.069999694824219</v>
      </c>
      <c r="D4327" s="21">
        <v>23.5</v>
      </c>
      <c r="E4327" s="21">
        <v>23.520000457763672</v>
      </c>
      <c r="F4327" s="16">
        <f>(StockData[[#This Row],[Close]]-E4328)/E4328</f>
        <v>-1.2179715022401534E-2</v>
      </c>
      <c r="G4327" s="21">
        <v>54258200</v>
      </c>
      <c r="H4327" s="21">
        <f>IF(ISNUMBER(E4327),MAX($E$2:E4327),"")</f>
        <v>542.07000732421875</v>
      </c>
      <c r="I4327" s="21">
        <f>IF(AND(ISNUMBER(E4327),ISNUMBER(H4327)),E4327/H4327-1,"")</f>
        <v>-0.95661076956855862</v>
      </c>
      <c r="L4327"/>
      <c r="M4327"/>
      <c r="N4327" s="2">
        <v>40025</v>
      </c>
      <c r="O4327" s="21">
        <v>98.650001525878906</v>
      </c>
      <c r="P4327" s="21">
        <v>99.470001220703125</v>
      </c>
      <c r="Q4327" s="21">
        <v>98.379997253417955</v>
      </c>
      <c r="R4327" s="21">
        <v>98.809997558593764</v>
      </c>
      <c r="S4327">
        <v>207358000</v>
      </c>
      <c r="T4327" s="16">
        <f>(SP500_Data[[#This Row],[Close]]-R4328)/R4328</f>
        <v>1.4188648246321737E-3</v>
      </c>
      <c r="U4327" s="21"/>
    </row>
    <row r="4328" spans="1:21" x14ac:dyDescent="0.25">
      <c r="A4328" s="2">
        <v>40024</v>
      </c>
      <c r="B4328" s="21">
        <v>24.200000762939453</v>
      </c>
      <c r="C4328" s="21">
        <v>24.430000305175781</v>
      </c>
      <c r="D4328" s="21">
        <v>23.709999084472656</v>
      </c>
      <c r="E4328" s="21">
        <v>23.809999465942383</v>
      </c>
      <c r="F4328" s="16">
        <f>(StockData[[#This Row],[Close]]-E4329)/E4329</f>
        <v>4.2017769758008743E-4</v>
      </c>
      <c r="G4328" s="21">
        <v>67820000</v>
      </c>
      <c r="H4328" s="21">
        <f>IF(ISNUMBER(E4328),MAX($E$2:E4328),"")</f>
        <v>542.07000732421875</v>
      </c>
      <c r="I4328" s="21">
        <f>IF(AND(ISNUMBER(E4328),ISNUMBER(H4328)),E4328/H4328-1,"")</f>
        <v>-0.95607578514909175</v>
      </c>
      <c r="L4328"/>
      <c r="M4328"/>
      <c r="N4328" s="2">
        <v>40024</v>
      </c>
      <c r="O4328" s="21">
        <v>98.830001831054673</v>
      </c>
      <c r="P4328" s="21">
        <v>99.830001831054673</v>
      </c>
      <c r="Q4328" s="21">
        <v>98.599998474121094</v>
      </c>
      <c r="R4328" s="21">
        <v>98.669998168945327</v>
      </c>
      <c r="S4328">
        <v>225575400</v>
      </c>
      <c r="T4328" s="16">
        <f>(SP500_Data[[#This Row],[Close]]-R4329)/R4329</f>
        <v>1.0445433969564292E-2</v>
      </c>
      <c r="U4328" s="21"/>
    </row>
    <row r="4329" spans="1:21" x14ac:dyDescent="0.25">
      <c r="A4329" s="2">
        <v>40023</v>
      </c>
      <c r="B4329" s="21">
        <v>23.729999542236328</v>
      </c>
      <c r="C4329" s="21">
        <v>23.909999847412109</v>
      </c>
      <c r="D4329" s="21">
        <v>23.340000152587891</v>
      </c>
      <c r="E4329" s="21">
        <v>23.799999237060547</v>
      </c>
      <c r="F4329" s="16">
        <f>(StockData[[#This Row],[Close]]-E4330)/E4330</f>
        <v>1.4060499930150567E-2</v>
      </c>
      <c r="G4329" s="21">
        <v>73626900</v>
      </c>
      <c r="H4329" s="21">
        <f>IF(ISNUMBER(E4329),MAX($E$2:E4329),"")</f>
        <v>542.07000732421875</v>
      </c>
      <c r="I4329" s="21">
        <f>IF(AND(ISNUMBER(E4329),ISNUMBER(H4329)),E4329/H4329-1,"")</f>
        <v>-0.95609423337302357</v>
      </c>
      <c r="L4329"/>
      <c r="M4329"/>
      <c r="N4329" s="2">
        <v>40023</v>
      </c>
      <c r="O4329" s="21">
        <v>97.440002441406236</v>
      </c>
      <c r="P4329" s="21">
        <v>98.089996337890625</v>
      </c>
      <c r="Q4329" s="21">
        <v>96.980003356933594</v>
      </c>
      <c r="R4329" s="21">
        <v>97.650001525878906</v>
      </c>
      <c r="S4329">
        <v>194399300</v>
      </c>
      <c r="T4329" s="16">
        <f>(SP500_Data[[#This Row],[Close]]-R4330)/R4330</f>
        <v>-2.4517097279184402E-3</v>
      </c>
      <c r="U4329" s="21"/>
    </row>
    <row r="4330" spans="1:21" x14ac:dyDescent="0.25">
      <c r="A4330" s="2">
        <v>40022</v>
      </c>
      <c r="B4330" s="21">
        <v>22.989999771118164</v>
      </c>
      <c r="C4330" s="21">
        <v>23.549999237060547</v>
      </c>
      <c r="D4330" s="21">
        <v>22.899999618530273</v>
      </c>
      <c r="E4330" s="21">
        <v>23.469999313354492</v>
      </c>
      <c r="F4330" s="16">
        <f>(StockData[[#This Row],[Close]]-E4331)/E4331</f>
        <v>1.5577615469282187E-2</v>
      </c>
      <c r="G4330" s="21">
        <v>70288400</v>
      </c>
      <c r="H4330" s="21">
        <f>IF(ISNUMBER(E4330),MAX($E$2:E4330),"")</f>
        <v>542.07000732421875</v>
      </c>
      <c r="I4330" s="21">
        <f>IF(AND(ISNUMBER(E4330),ISNUMBER(H4330)),E4330/H4330-1,"")</f>
        <v>-0.95670301068821761</v>
      </c>
      <c r="L4330"/>
      <c r="M4330"/>
      <c r="N4330" s="2">
        <v>40022</v>
      </c>
      <c r="O4330" s="21">
        <v>97.660003662109375</v>
      </c>
      <c r="P4330" s="21">
        <v>98.370002746582045</v>
      </c>
      <c r="Q4330" s="21">
        <v>97.059997558593764</v>
      </c>
      <c r="R4330" s="21">
        <v>97.889999389648438</v>
      </c>
      <c r="S4330">
        <v>186685200</v>
      </c>
      <c r="T4330" s="16">
        <f>(SP500_Data[[#This Row],[Close]]-R4331)/R4331</f>
        <v>-4.6771641241427795E-3</v>
      </c>
      <c r="U4330" s="21"/>
    </row>
    <row r="4331" spans="1:21" x14ac:dyDescent="0.25">
      <c r="A4331" s="2">
        <v>40021</v>
      </c>
      <c r="B4331" s="21">
        <v>23.440000534057617</v>
      </c>
      <c r="C4331" s="21">
        <v>23.450000762939453</v>
      </c>
      <c r="D4331" s="21">
        <v>22.899999618530273</v>
      </c>
      <c r="E4331" s="21">
        <v>23.110000610351559</v>
      </c>
      <c r="F4331" s="16">
        <f>(StockData[[#This Row],[Close]]-E4332)/E4332</f>
        <v>-1.4498939937146306E-2</v>
      </c>
      <c r="G4331" s="21">
        <v>80950000</v>
      </c>
      <c r="H4331" s="21">
        <f>IF(ISNUMBER(E4331),MAX($E$2:E4331),"")</f>
        <v>542.07000732421875</v>
      </c>
      <c r="I4331" s="21">
        <f>IF(AND(ISNUMBER(E4331),ISNUMBER(H4331)),E4331/H4331-1,"")</f>
        <v>-0.95736712915656819</v>
      </c>
      <c r="L4331"/>
      <c r="M4331"/>
      <c r="N4331" s="2">
        <v>40021</v>
      </c>
      <c r="O4331" s="21">
        <v>97.879997253417955</v>
      </c>
      <c r="P4331" s="21">
        <v>98.400001525878906</v>
      </c>
      <c r="Q4331" s="21">
        <v>97.339996337890625</v>
      </c>
      <c r="R4331" s="21">
        <v>98.349998474121094</v>
      </c>
      <c r="S4331">
        <v>159259400</v>
      </c>
      <c r="T4331" s="16">
        <f>(SP500_Data[[#This Row],[Close]]-R4332)/R4332</f>
        <v>2.9573824469457627E-3</v>
      </c>
      <c r="U4331" s="21"/>
    </row>
    <row r="4332" spans="1:21" x14ac:dyDescent="0.25">
      <c r="A4332" s="2">
        <v>40018</v>
      </c>
      <c r="B4332" s="21">
        <v>23.610000610351559</v>
      </c>
      <c r="C4332" s="21">
        <v>23.889999389648441</v>
      </c>
      <c r="D4332" s="21">
        <v>22.809999465942383</v>
      </c>
      <c r="E4332" s="21">
        <v>23.450000762939453</v>
      </c>
      <c r="F4332" s="16">
        <f>(StockData[[#This Row],[Close]]-E4333)/E4333</f>
        <v>-8.255081170147964E-2</v>
      </c>
      <c r="G4332" s="21">
        <v>215135700</v>
      </c>
      <c r="H4332" s="21">
        <f>IF(ISNUMBER(E4332),MAX($E$2:E4332),"")</f>
        <v>542.07000732421875</v>
      </c>
      <c r="I4332" s="21">
        <f>IF(AND(ISNUMBER(E4332),ISNUMBER(H4332)),E4332/H4332-1,"")</f>
        <v>-0.95673990361744232</v>
      </c>
      <c r="L4332"/>
      <c r="M4332"/>
      <c r="N4332" s="2">
        <v>40018</v>
      </c>
      <c r="O4332" s="21">
        <v>97.199996948242202</v>
      </c>
      <c r="P4332" s="21">
        <v>98.139999389648438</v>
      </c>
      <c r="Q4332" s="21">
        <v>96.690002441406236</v>
      </c>
      <c r="R4332" s="21">
        <v>98.059997558593764</v>
      </c>
      <c r="S4332">
        <v>154003100</v>
      </c>
      <c r="T4332" s="16">
        <f>(SP500_Data[[#This Row],[Close]]-R4333)/R4333</f>
        <v>4.0957800684537646E-3</v>
      </c>
      <c r="U4332" s="21"/>
    </row>
    <row r="4333" spans="1:21" x14ac:dyDescent="0.25">
      <c r="A4333" s="2">
        <v>40017</v>
      </c>
      <c r="B4333" s="21">
        <v>24.930000305175781</v>
      </c>
      <c r="C4333" s="21">
        <v>25.719999313354492</v>
      </c>
      <c r="D4333" s="21">
        <v>24.840000152587891</v>
      </c>
      <c r="E4333" s="21">
        <v>25.559999465942383</v>
      </c>
      <c r="F4333" s="16">
        <f>(StockData[[#This Row],[Close]]-E4334)/E4334</f>
        <v>3.064517146218735E-2</v>
      </c>
      <c r="G4333" s="21">
        <v>106060500</v>
      </c>
      <c r="H4333" s="21">
        <f>IF(ISNUMBER(E4333),MAX($E$2:E4333),"")</f>
        <v>542.07000732421875</v>
      </c>
      <c r="I4333" s="21">
        <f>IF(AND(ISNUMBER(E4333),ISNUMBER(H4333)),E4333/H4333-1,"")</f>
        <v>-0.95284741985244237</v>
      </c>
      <c r="L4333"/>
      <c r="M4333"/>
      <c r="N4333" s="2">
        <v>40017</v>
      </c>
      <c r="O4333" s="21">
        <v>95.610000610351563</v>
      </c>
      <c r="P4333" s="21">
        <v>98.080001831054673</v>
      </c>
      <c r="Q4333" s="21">
        <v>95.529998779296875</v>
      </c>
      <c r="R4333" s="21">
        <v>97.660003662109375</v>
      </c>
      <c r="S4333">
        <v>258795500</v>
      </c>
      <c r="T4333" s="16">
        <f>(SP500_Data[[#This Row],[Close]]-R4334)/R4334</f>
        <v>2.2082684908012254E-2</v>
      </c>
      <c r="U4333" s="21"/>
    </row>
    <row r="4334" spans="1:21" x14ac:dyDescent="0.25">
      <c r="A4334" s="2">
        <v>40016</v>
      </c>
      <c r="B4334" s="21">
        <v>24.700000762939453</v>
      </c>
      <c r="C4334" s="21">
        <v>24.899999618530273</v>
      </c>
      <c r="D4334" s="21">
        <v>24.510000228881836</v>
      </c>
      <c r="E4334" s="21">
        <v>24.799999237060547</v>
      </c>
      <c r="F4334" s="16">
        <f>(StockData[[#This Row],[Close]]-E4335)/E4335</f>
        <v>-1.2082435254808488E-3</v>
      </c>
      <c r="G4334" s="21">
        <v>66192500</v>
      </c>
      <c r="H4334" s="21">
        <f>IF(ISNUMBER(E4334),MAX($E$2:E4334),"")</f>
        <v>542.07000732421875</v>
      </c>
      <c r="I4334" s="21">
        <f>IF(AND(ISNUMBER(E4334),ISNUMBER(H4334)),E4334/H4334-1,"")</f>
        <v>-0.95424945320350962</v>
      </c>
      <c r="L4334"/>
      <c r="M4334"/>
      <c r="N4334" s="2">
        <v>40016</v>
      </c>
      <c r="O4334" s="21">
        <v>94.959999084472656</v>
      </c>
      <c r="P4334" s="21">
        <v>96.129997253417955</v>
      </c>
      <c r="Q4334" s="21">
        <v>94.889999389648438</v>
      </c>
      <c r="R4334" s="21">
        <v>95.550003051757798</v>
      </c>
      <c r="S4334">
        <v>196068100</v>
      </c>
      <c r="T4334" s="16">
        <f>(SP500_Data[[#This Row],[Close]]-R4335)/R4335</f>
        <v>-2.092355669171716E-4</v>
      </c>
      <c r="U4334" s="21"/>
    </row>
    <row r="4335" spans="1:21" x14ac:dyDescent="0.25">
      <c r="A4335" s="2">
        <v>40015</v>
      </c>
      <c r="B4335" s="21">
        <v>24.690000534057617</v>
      </c>
      <c r="C4335" s="21">
        <v>24.829999923706055</v>
      </c>
      <c r="D4335" s="21">
        <v>24.370000839233398</v>
      </c>
      <c r="E4335" s="21">
        <v>24.829999923706055</v>
      </c>
      <c r="F4335" s="16">
        <f>(StockData[[#This Row],[Close]]-E4336)/E4336</f>
        <v>1.2229891099182514E-2</v>
      </c>
      <c r="G4335" s="21">
        <v>52028400</v>
      </c>
      <c r="H4335" s="21">
        <f>IF(ISNUMBER(E4335),MAX($E$2:E4335),"")</f>
        <v>542.07000732421875</v>
      </c>
      <c r="I4335" s="21">
        <f>IF(AND(ISNUMBER(E4335),ISNUMBER(H4335)),E4335/H4335-1,"")</f>
        <v>-0.95419410853171416</v>
      </c>
      <c r="L4335"/>
      <c r="M4335"/>
      <c r="N4335" s="2">
        <v>40015</v>
      </c>
      <c r="O4335" s="21">
        <v>95.870002746582045</v>
      </c>
      <c r="P4335" s="21">
        <v>95.900001525878906</v>
      </c>
      <c r="Q4335" s="21">
        <v>94.419998168945327</v>
      </c>
      <c r="R4335" s="21">
        <v>95.569999694824219</v>
      </c>
      <c r="S4335">
        <v>217718300</v>
      </c>
      <c r="T4335" s="16">
        <f>(SP500_Data[[#This Row],[Close]]-R4336)/R4336</f>
        <v>4.6252754557969383E-3</v>
      </c>
      <c r="U4335" s="21"/>
    </row>
    <row r="4336" spans="1:21" x14ac:dyDescent="0.25">
      <c r="A4336" s="2">
        <v>40014</v>
      </c>
      <c r="B4336" s="21">
        <v>24.440000534057617</v>
      </c>
      <c r="C4336" s="21">
        <v>24.530000686645508</v>
      </c>
      <c r="D4336" s="21">
        <v>24.149999618530273</v>
      </c>
      <c r="E4336" s="21">
        <v>24.530000686645508</v>
      </c>
      <c r="F4336" s="16">
        <f>(StockData[[#This Row],[Close]]-E4337)/E4337</f>
        <v>9.8805995089421596E-3</v>
      </c>
      <c r="G4336" s="21">
        <v>47798000</v>
      </c>
      <c r="H4336" s="21">
        <f>IF(ISNUMBER(E4336),MAX($E$2:E4336),"")</f>
        <v>542.07000732421875</v>
      </c>
      <c r="I4336" s="21">
        <f>IF(AND(ISNUMBER(E4336),ISNUMBER(H4336)),E4336/H4336-1,"")</f>
        <v>-0.95474754117511285</v>
      </c>
      <c r="L4336"/>
      <c r="M4336"/>
      <c r="N4336" s="2">
        <v>40014</v>
      </c>
      <c r="O4336" s="21">
        <v>94.680000305175781</v>
      </c>
      <c r="P4336" s="21">
        <v>95.290000915527344</v>
      </c>
      <c r="Q4336" s="21">
        <v>94.190002441406236</v>
      </c>
      <c r="R4336" s="21">
        <v>95.129997253417955</v>
      </c>
      <c r="S4336">
        <v>164179400</v>
      </c>
      <c r="T4336" s="16">
        <f>(SP500_Data[[#This Row],[Close]]-R4337)/R4337</f>
        <v>1.0623605961740204E-2</v>
      </c>
      <c r="U4336" s="21"/>
    </row>
    <row r="4337" spans="1:21" x14ac:dyDescent="0.25">
      <c r="A4337" s="2">
        <v>40011</v>
      </c>
      <c r="B4337" s="21">
        <v>24.399999618530273</v>
      </c>
      <c r="C4337" s="21">
        <v>24.450000762939453</v>
      </c>
      <c r="D4337" s="21">
        <v>24.100000381469727</v>
      </c>
      <c r="E4337" s="21">
        <v>24.290000915527344</v>
      </c>
      <c r="F4337" s="16">
        <f>(StockData[[#This Row],[Close]]-E4338)/E4338</f>
        <v>-6.1374637992027067E-3</v>
      </c>
      <c r="G4337" s="21">
        <v>52860100</v>
      </c>
      <c r="H4337" s="21">
        <f>IF(ISNUMBER(E4337),MAX($E$2:E4337),"")</f>
        <v>542.07000732421875</v>
      </c>
      <c r="I4337" s="21">
        <f>IF(AND(ISNUMBER(E4337),ISNUMBER(H4337)),E4337/H4337-1,"")</f>
        <v>-0.95519028799355943</v>
      </c>
      <c r="L4337"/>
      <c r="M4337"/>
      <c r="N4337" s="2">
        <v>40011</v>
      </c>
      <c r="O4337" s="21">
        <v>94.059997558593764</v>
      </c>
      <c r="P4337" s="21">
        <v>94.319999694824219</v>
      </c>
      <c r="Q4337" s="21">
        <v>93.540000915527344</v>
      </c>
      <c r="R4337" s="21">
        <v>94.129997253417955</v>
      </c>
      <c r="S4337">
        <v>138561700</v>
      </c>
      <c r="T4337" s="16">
        <f>(SP500_Data[[#This Row],[Close]]-R4338)/R4338</f>
        <v>1.0954748538074795E-2</v>
      </c>
      <c r="U4337" s="21"/>
    </row>
    <row r="4338" spans="1:21" x14ac:dyDescent="0.25">
      <c r="A4338" s="2">
        <v>40010</v>
      </c>
      <c r="B4338" s="21">
        <v>23.930000305175781</v>
      </c>
      <c r="C4338" s="21">
        <v>24.440000534057617</v>
      </c>
      <c r="D4338" s="21">
        <v>23.860000610351559</v>
      </c>
      <c r="E4338" s="21">
        <v>24.440000534057617</v>
      </c>
      <c r="F4338" s="16">
        <f>(StockData[[#This Row],[Close]]-E4339)/E4339</f>
        <v>1.3266985227616985E-2</v>
      </c>
      <c r="G4338" s="21">
        <v>64555100</v>
      </c>
      <c r="H4338" s="21">
        <f>IF(ISNUMBER(E4338),MAX($E$2:E4338),"")</f>
        <v>542.07000732421875</v>
      </c>
      <c r="I4338" s="21">
        <f>IF(AND(ISNUMBER(E4338),ISNUMBER(H4338)),E4338/H4338-1,"")</f>
        <v>-0.9549135716718602</v>
      </c>
      <c r="L4338"/>
      <c r="M4338"/>
      <c r="N4338" s="2">
        <v>40010</v>
      </c>
      <c r="O4338" s="21">
        <v>93</v>
      </c>
      <c r="P4338" s="21">
        <v>94.510002136230483</v>
      </c>
      <c r="Q4338" s="21">
        <v>92.819999694824219</v>
      </c>
      <c r="R4338" s="21">
        <v>93.110000610351563</v>
      </c>
      <c r="S4338">
        <v>231174500</v>
      </c>
      <c r="T4338" s="16">
        <f>(SP500_Data[[#This Row],[Close]]-R4339)/R4339</f>
        <v>-1.6084229299051938E-3</v>
      </c>
      <c r="U4338" s="21"/>
    </row>
    <row r="4339" spans="1:21" x14ac:dyDescent="0.25">
      <c r="A4339" s="2">
        <v>40009</v>
      </c>
      <c r="B4339" s="21">
        <v>23.75</v>
      </c>
      <c r="C4339" s="21">
        <v>24.120000839233398</v>
      </c>
      <c r="D4339" s="21">
        <v>23.559999465942383</v>
      </c>
      <c r="E4339" s="21">
        <v>24.120000839233398</v>
      </c>
      <c r="F4339" s="16">
        <f>(StockData[[#This Row],[Close]]-E4340)/E4340</f>
        <v>4.370403298169688E-2</v>
      </c>
      <c r="G4339" s="21">
        <v>67238700</v>
      </c>
      <c r="H4339" s="21">
        <f>IF(ISNUMBER(E4339),MAX($E$2:E4339),"")</f>
        <v>542.07000732421875</v>
      </c>
      <c r="I4339" s="21">
        <f>IF(AND(ISNUMBER(E4339),ISNUMBER(H4339)),E4339/H4339-1,"")</f>
        <v>-0.95550390076312242</v>
      </c>
      <c r="L4339"/>
      <c r="M4339"/>
      <c r="N4339" s="2">
        <v>40009</v>
      </c>
      <c r="O4339" s="21">
        <v>91.809997558593764</v>
      </c>
      <c r="P4339" s="21">
        <v>93.510002136230483</v>
      </c>
      <c r="Q4339" s="21">
        <v>90.680000305175781</v>
      </c>
      <c r="R4339" s="21">
        <v>93.260002136230483</v>
      </c>
      <c r="S4339">
        <v>220877900</v>
      </c>
      <c r="T4339" s="16">
        <f>(SP500_Data[[#This Row],[Close]]-R4340)/R4340</f>
        <v>2.9246236707079067E-2</v>
      </c>
      <c r="U4339" s="21"/>
    </row>
    <row r="4340" spans="1:21" x14ac:dyDescent="0.25">
      <c r="A4340" s="2">
        <v>40008</v>
      </c>
      <c r="B4340" s="21">
        <v>23.200000762939453</v>
      </c>
      <c r="C4340" s="21">
        <v>23.219999313354492</v>
      </c>
      <c r="D4340" s="21">
        <v>22.860000610351559</v>
      </c>
      <c r="E4340" s="21">
        <v>23.110000610351559</v>
      </c>
      <c r="F4340" s="16">
        <f>(StockData[[#This Row],[Close]]-E4341)/E4341</f>
        <v>-5.1656880865016581E-3</v>
      </c>
      <c r="G4340" s="21">
        <v>45448700</v>
      </c>
      <c r="H4340" s="21">
        <f>IF(ISNUMBER(E4340),MAX($E$2:E4340),"")</f>
        <v>542.07000732421875</v>
      </c>
      <c r="I4340" s="21">
        <f>IF(AND(ISNUMBER(E4340),ISNUMBER(H4340)),E4340/H4340-1,"")</f>
        <v>-0.95736712915656819</v>
      </c>
      <c r="L4340"/>
      <c r="M4340"/>
      <c r="N4340" s="2">
        <v>40008</v>
      </c>
      <c r="O4340" s="21">
        <v>90.379997253417955</v>
      </c>
      <c r="P4340" s="21">
        <v>90.690002441406236</v>
      </c>
      <c r="Q4340" s="21">
        <v>89.730003356933594</v>
      </c>
      <c r="R4340" s="21">
        <v>90.610000610351563</v>
      </c>
      <c r="S4340">
        <v>181487400</v>
      </c>
      <c r="T4340" s="16">
        <f>(SP500_Data[[#This Row],[Close]]-R4341)/R4341</f>
        <v>5.6604011639018363E-3</v>
      </c>
      <c r="U4340" s="21"/>
    </row>
    <row r="4341" spans="1:21" x14ac:dyDescent="0.25">
      <c r="A4341" s="2">
        <v>40007</v>
      </c>
      <c r="B4341" s="21">
        <v>22.420000076293945</v>
      </c>
      <c r="C4341" s="21">
        <v>23.290000915527344</v>
      </c>
      <c r="D4341" s="21">
        <v>22.139999389648441</v>
      </c>
      <c r="E4341" s="21">
        <v>23.229999542236328</v>
      </c>
      <c r="F4341" s="16">
        <f>(StockData[[#This Row],[Close]]-E4342)/E4342</f>
        <v>3.7516756386167832E-2</v>
      </c>
      <c r="G4341" s="21">
        <v>67584000</v>
      </c>
      <c r="H4341" s="21">
        <f>IF(ISNUMBER(E4341),MAX($E$2:E4341),"")</f>
        <v>542.07000732421875</v>
      </c>
      <c r="I4341" s="21">
        <f>IF(AND(ISNUMBER(E4341),ISNUMBER(H4341)),E4341/H4341-1,"")</f>
        <v>-0.95714575750666431</v>
      </c>
      <c r="L4341"/>
      <c r="M4341"/>
      <c r="N4341" s="2">
        <v>40007</v>
      </c>
      <c r="O4341" s="21">
        <v>88.30999755859375</v>
      </c>
      <c r="P4341" s="21">
        <v>90.169998168945327</v>
      </c>
      <c r="Q4341" s="21">
        <v>87.589996337890625</v>
      </c>
      <c r="R4341" s="21">
        <v>90.099998474121094</v>
      </c>
      <c r="S4341">
        <v>217413500</v>
      </c>
      <c r="T4341" s="16">
        <f>(SP500_Data[[#This Row],[Close]]-R4342)/R4342</f>
        <v>2.432923387815503E-2</v>
      </c>
      <c r="U4341" s="21"/>
    </row>
    <row r="4342" spans="1:21" x14ac:dyDescent="0.25">
      <c r="A4342" s="2">
        <v>40004</v>
      </c>
      <c r="B4342" s="21">
        <v>22.190000534057617</v>
      </c>
      <c r="C4342" s="21">
        <v>22.540000915527344</v>
      </c>
      <c r="D4342" s="21">
        <v>22.149999618530273</v>
      </c>
      <c r="E4342" s="21">
        <v>22.389999389648441</v>
      </c>
      <c r="F4342" s="16">
        <f>(StockData[[#This Row],[Close]]-E4343)/E4343</f>
        <v>-2.2282149384661755E-3</v>
      </c>
      <c r="G4342" s="21">
        <v>43229200</v>
      </c>
      <c r="H4342" s="21">
        <f>IF(ISNUMBER(E4342),MAX($E$2:E4342),"")</f>
        <v>542.07000732421875</v>
      </c>
      <c r="I4342" s="21">
        <f>IF(AND(ISNUMBER(E4342),ISNUMBER(H4342)),E4342/H4342-1,"")</f>
        <v>-0.95869537313054709</v>
      </c>
      <c r="L4342"/>
      <c r="M4342"/>
      <c r="N4342" s="2">
        <v>40004</v>
      </c>
      <c r="O4342" s="21">
        <v>87.699996948242188</v>
      </c>
      <c r="P4342" s="21">
        <v>88.489997863769531</v>
      </c>
      <c r="Q4342" s="21">
        <v>87.349998474121094</v>
      </c>
      <c r="R4342" s="21">
        <v>87.959999084472656</v>
      </c>
      <c r="S4342">
        <v>173520300</v>
      </c>
      <c r="T4342" s="16">
        <f>(SP500_Data[[#This Row],[Close]]-R4343)/R4343</f>
        <v>-2.381752170055288E-3</v>
      </c>
      <c r="U4342" s="21"/>
    </row>
    <row r="4343" spans="1:21" x14ac:dyDescent="0.25">
      <c r="A4343" s="2">
        <v>40003</v>
      </c>
      <c r="B4343" s="21">
        <v>22.649999618530273</v>
      </c>
      <c r="C4343" s="21">
        <v>22.809999465942383</v>
      </c>
      <c r="D4343" s="21">
        <v>22.370000839233398</v>
      </c>
      <c r="E4343" s="21">
        <v>22.440000534057617</v>
      </c>
      <c r="F4343" s="16">
        <f>(StockData[[#This Row],[Close]]-E4344)/E4344</f>
        <v>-5.3191017165546278E-3</v>
      </c>
      <c r="G4343" s="21">
        <v>46981200</v>
      </c>
      <c r="H4343" s="21">
        <f>IF(ISNUMBER(E4343),MAX($E$2:E4343),"")</f>
        <v>542.07000732421875</v>
      </c>
      <c r="I4343" s="21">
        <f>IF(AND(ISNUMBER(E4343),ISNUMBER(H4343)),E4343/H4343-1,"")</f>
        <v>-0.95860313201088809</v>
      </c>
      <c r="L4343"/>
      <c r="M4343"/>
      <c r="N4343" s="2">
        <v>40003</v>
      </c>
      <c r="O4343" s="21">
        <v>88.610000610351563</v>
      </c>
      <c r="P4343" s="21">
        <v>88.900001525878906</v>
      </c>
      <c r="Q4343" s="21">
        <v>87.910003662109375</v>
      </c>
      <c r="R4343" s="21">
        <v>88.169998168945313</v>
      </c>
      <c r="S4343">
        <v>163777600</v>
      </c>
      <c r="T4343" s="16">
        <f>(SP500_Data[[#This Row],[Close]]-R4344)/R4344</f>
        <v>1.9317973743785512E-3</v>
      </c>
      <c r="U4343" s="21"/>
    </row>
    <row r="4344" spans="1:21" x14ac:dyDescent="0.25">
      <c r="A4344" s="2">
        <v>40002</v>
      </c>
      <c r="B4344" s="21">
        <v>22.309999465942383</v>
      </c>
      <c r="C4344" s="21">
        <v>22.690000534057617</v>
      </c>
      <c r="D4344" s="21">
        <v>22</v>
      </c>
      <c r="E4344" s="21">
        <v>22.559999465942383</v>
      </c>
      <c r="F4344" s="16">
        <f>(StockData[[#This Row],[Close]]-E4345)/E4345</f>
        <v>1.3315037009588976E-3</v>
      </c>
      <c r="G4344" s="21">
        <v>73023400</v>
      </c>
      <c r="H4344" s="21">
        <f>IF(ISNUMBER(E4344),MAX($E$2:E4344),"")</f>
        <v>542.07000732421875</v>
      </c>
      <c r="I4344" s="21">
        <f>IF(AND(ISNUMBER(E4344),ISNUMBER(H4344)),E4344/H4344-1,"")</f>
        <v>-0.95838176036098421</v>
      </c>
      <c r="L4344"/>
      <c r="M4344"/>
      <c r="N4344" s="2">
        <v>40002</v>
      </c>
      <c r="O4344" s="21">
        <v>88.589996337890625</v>
      </c>
      <c r="P4344" s="21">
        <v>88.800003051757813</v>
      </c>
      <c r="Q4344" s="21">
        <v>87</v>
      </c>
      <c r="R4344" s="21">
        <v>88</v>
      </c>
      <c r="S4344">
        <v>248050500</v>
      </c>
      <c r="T4344" s="16">
        <f>(SP500_Data[[#This Row],[Close]]-R4345)/R4345</f>
        <v>-6.8132591706953618E-4</v>
      </c>
      <c r="U4344" s="21"/>
    </row>
    <row r="4345" spans="1:21" x14ac:dyDescent="0.25">
      <c r="A4345" s="2">
        <v>40001</v>
      </c>
      <c r="B4345" s="21">
        <v>23.079999923706055</v>
      </c>
      <c r="C4345" s="21">
        <v>23.139999389648441</v>
      </c>
      <c r="D4345" s="21">
        <v>22.459999084472656</v>
      </c>
      <c r="E4345" s="21">
        <v>22.530000686645508</v>
      </c>
      <c r="F4345" s="16">
        <f>(StockData[[#This Row],[Close]]-E4346)/E4346</f>
        <v>-2.8879312683654238E-2</v>
      </c>
      <c r="G4345" s="21">
        <v>52842500</v>
      </c>
      <c r="H4345" s="21">
        <f>IF(ISNUMBER(E4345),MAX($E$2:E4345),"")</f>
        <v>542.07000732421875</v>
      </c>
      <c r="I4345" s="21">
        <f>IF(AND(ISNUMBER(E4345),ISNUMBER(H4345)),E4345/H4345-1,"")</f>
        <v>-0.95843710151414074</v>
      </c>
      <c r="L4345"/>
      <c r="M4345"/>
      <c r="N4345" s="2">
        <v>40001</v>
      </c>
      <c r="O4345" s="21">
        <v>89.709999084472656</v>
      </c>
      <c r="P4345" s="21">
        <v>89.819999694824219</v>
      </c>
      <c r="Q4345" s="21">
        <v>88</v>
      </c>
      <c r="R4345" s="21">
        <v>88.05999755859375</v>
      </c>
      <c r="S4345">
        <v>197088900</v>
      </c>
      <c r="T4345" s="16">
        <f>(SP500_Data[[#This Row],[Close]]-R4346)/R4346</f>
        <v>-1.937645249478644E-2</v>
      </c>
      <c r="U4345" s="21"/>
    </row>
    <row r="4346" spans="1:21" x14ac:dyDescent="0.25">
      <c r="A4346" s="2">
        <v>40000</v>
      </c>
      <c r="B4346" s="21">
        <v>23.209999084472656</v>
      </c>
      <c r="C4346" s="21">
        <v>23.280000686645508</v>
      </c>
      <c r="D4346" s="21">
        <v>22.870000839233398</v>
      </c>
      <c r="E4346" s="21">
        <v>23.200000762939453</v>
      </c>
      <c r="F4346" s="16">
        <f>(StockData[[#This Row],[Close]]-E4347)/E4347</f>
        <v>-7.2742862725340748E-3</v>
      </c>
      <c r="G4346" s="21">
        <v>49207700</v>
      </c>
      <c r="H4346" s="21">
        <f>IF(ISNUMBER(E4346),MAX($E$2:E4346),"")</f>
        <v>542.07000732421875</v>
      </c>
      <c r="I4346" s="21">
        <f>IF(AND(ISNUMBER(E4346),ISNUMBER(H4346)),E4346/H4346-1,"")</f>
        <v>-0.95720109865982084</v>
      </c>
      <c r="L4346"/>
      <c r="M4346"/>
      <c r="N4346" s="2">
        <v>40000</v>
      </c>
      <c r="O4346" s="21">
        <v>88.94000244140625</v>
      </c>
      <c r="P4346" s="21">
        <v>89.930000305175781</v>
      </c>
      <c r="Q4346" s="21">
        <v>88.660003662109375</v>
      </c>
      <c r="R4346" s="21">
        <v>89.800003051757813</v>
      </c>
      <c r="S4346">
        <v>174499600</v>
      </c>
      <c r="T4346" s="16">
        <f>(SP500_Data[[#This Row],[Close]]-R4347)/R4347</f>
        <v>-1.1128501400322268E-4</v>
      </c>
      <c r="U4346" s="21"/>
    </row>
    <row r="4347" spans="1:21" x14ac:dyDescent="0.25">
      <c r="A4347" s="2">
        <v>39996</v>
      </c>
      <c r="B4347" s="21">
        <v>23.760000228881836</v>
      </c>
      <c r="C4347" s="21">
        <v>24.040000915527344</v>
      </c>
      <c r="D4347" s="21">
        <v>23.209999084472656</v>
      </c>
      <c r="E4347" s="21">
        <v>23.370000839233398</v>
      </c>
      <c r="F4347" s="16">
        <f>(StockData[[#This Row],[Close]]-E4348)/E4348</f>
        <v>-2.7870218418385953E-2</v>
      </c>
      <c r="G4347" s="21">
        <v>65422200</v>
      </c>
      <c r="H4347" s="21">
        <f>IF(ISNUMBER(E4347),MAX($E$2:E4347),"")</f>
        <v>542.07000732421875</v>
      </c>
      <c r="I4347" s="21">
        <f>IF(AND(ISNUMBER(E4347),ISNUMBER(H4347)),E4347/H4347-1,"")</f>
        <v>-0.95688748589025785</v>
      </c>
      <c r="L4347"/>
      <c r="M4347"/>
      <c r="N4347" s="2">
        <v>39996</v>
      </c>
      <c r="O4347" s="21">
        <v>91.129997253417955</v>
      </c>
      <c r="P4347" s="21">
        <v>92.360000610351563</v>
      </c>
      <c r="Q4347" s="21">
        <v>89.760002136230469</v>
      </c>
      <c r="R4347" s="21">
        <v>89.80999755859375</v>
      </c>
      <c r="S4347">
        <v>212309900</v>
      </c>
      <c r="T4347" s="16">
        <f>(SP500_Data[[#This Row],[Close]]-R4348)/R4348</f>
        <v>-2.7293449826547432E-2</v>
      </c>
      <c r="U4347" s="21"/>
    </row>
    <row r="4348" spans="1:21" x14ac:dyDescent="0.25">
      <c r="A4348" s="2">
        <v>39995</v>
      </c>
      <c r="B4348" s="21">
        <v>24.049999237060547</v>
      </c>
      <c r="C4348" s="21">
        <v>24.299999237060547</v>
      </c>
      <c r="D4348" s="21">
        <v>23.959999084472656</v>
      </c>
      <c r="E4348" s="21">
        <v>24.040000915527344</v>
      </c>
      <c r="F4348" s="16">
        <f>(StockData[[#This Row],[Close]]-E4349)/E4349</f>
        <v>1.1358874739755644E-2</v>
      </c>
      <c r="G4348" s="21">
        <v>54908400</v>
      </c>
      <c r="H4348" s="21">
        <f>IF(ISNUMBER(E4348),MAX($E$2:E4348),"")</f>
        <v>542.07000732421875</v>
      </c>
      <c r="I4348" s="21">
        <f>IF(AND(ISNUMBER(E4348),ISNUMBER(H4348)),E4348/H4348-1,"")</f>
        <v>-0.95565148303593794</v>
      </c>
      <c r="L4348"/>
      <c r="M4348"/>
      <c r="N4348" s="2">
        <v>39995</v>
      </c>
      <c r="O4348" s="21">
        <v>92.339996337890625</v>
      </c>
      <c r="P4348" s="21">
        <v>93.230003356933594</v>
      </c>
      <c r="Q4348" s="21">
        <v>92.209999084472656</v>
      </c>
      <c r="R4348" s="21">
        <v>92.330001831054673</v>
      </c>
      <c r="S4348">
        <v>173041100</v>
      </c>
      <c r="T4348" s="16">
        <f>(SP500_Data[[#This Row],[Close]]-R4349)/R4349</f>
        <v>4.1327340448567146E-3</v>
      </c>
      <c r="U4348" s="21"/>
    </row>
    <row r="4349" spans="1:21" x14ac:dyDescent="0.25">
      <c r="A4349" s="2">
        <v>39994</v>
      </c>
      <c r="B4349" s="21">
        <v>23.969999313354492</v>
      </c>
      <c r="C4349" s="21">
        <v>24.239999771118164</v>
      </c>
      <c r="D4349" s="21">
        <v>23.629999160766602</v>
      </c>
      <c r="E4349" s="21">
        <v>23.770000457763672</v>
      </c>
      <c r="F4349" s="16">
        <f>(StockData[[#This Row],[Close]]-E4350)/E4350</f>
        <v>-3.7720096515354191E-3</v>
      </c>
      <c r="G4349" s="21">
        <v>66452400</v>
      </c>
      <c r="H4349" s="21">
        <f>IF(ISNUMBER(E4349),MAX($E$2:E4349),"")</f>
        <v>542.07000732421875</v>
      </c>
      <c r="I4349" s="21">
        <f>IF(AND(ISNUMBER(E4349),ISNUMBER(H4349)),E4349/H4349-1,"")</f>
        <v>-0.9561495745261801</v>
      </c>
      <c r="L4349"/>
      <c r="M4349"/>
      <c r="N4349" s="2">
        <v>39994</v>
      </c>
      <c r="O4349" s="21">
        <v>92.720001220703125</v>
      </c>
      <c r="P4349" s="21">
        <v>93.059997558593764</v>
      </c>
      <c r="Q4349" s="21">
        <v>91.269996643066406</v>
      </c>
      <c r="R4349" s="21">
        <v>91.949996948242202</v>
      </c>
      <c r="S4349">
        <v>228888200</v>
      </c>
      <c r="T4349" s="16">
        <f>(SP500_Data[[#This Row],[Close]]-R4350)/R4350</f>
        <v>-8.0906151530808837E-3</v>
      </c>
      <c r="U4349" s="21"/>
    </row>
    <row r="4350" spans="1:21" x14ac:dyDescent="0.25">
      <c r="A4350" s="2">
        <v>39993</v>
      </c>
      <c r="B4350" s="21">
        <v>23.600000381469727</v>
      </c>
      <c r="C4350" s="21">
        <v>24.030000686645508</v>
      </c>
      <c r="D4350" s="21">
        <v>23.549999237060547</v>
      </c>
      <c r="E4350" s="21">
        <v>23.860000610351559</v>
      </c>
      <c r="F4350" s="16">
        <f>(StockData[[#This Row],[Close]]-E4351)/E4351</f>
        <v>2.1841551201282304E-2</v>
      </c>
      <c r="G4350" s="21">
        <v>62854900</v>
      </c>
      <c r="H4350" s="21">
        <f>IF(ISNUMBER(E4350),MAX($E$2:E4350),"")</f>
        <v>542.07000732421875</v>
      </c>
      <c r="I4350" s="21">
        <f>IF(AND(ISNUMBER(E4350),ISNUMBER(H4350)),E4350/H4350-1,"")</f>
        <v>-0.95598354402943275</v>
      </c>
      <c r="L4350"/>
      <c r="M4350"/>
      <c r="N4350" s="2">
        <v>39993</v>
      </c>
      <c r="O4350" s="21">
        <v>92.110000610351563</v>
      </c>
      <c r="P4350" s="21">
        <v>92.819999694824219</v>
      </c>
      <c r="Q4350" s="21">
        <v>91.599998474121094</v>
      </c>
      <c r="R4350" s="21">
        <v>92.699996948242202</v>
      </c>
      <c r="S4350">
        <v>168481300</v>
      </c>
      <c r="T4350" s="16">
        <f>(SP500_Data[[#This Row],[Close]]-R4351)/R4351</f>
        <v>9.3641185174651882E-3</v>
      </c>
      <c r="U4350" s="21"/>
    </row>
    <row r="4351" spans="1:21" x14ac:dyDescent="0.25">
      <c r="A4351" s="2">
        <v>39990</v>
      </c>
      <c r="B4351" s="21">
        <v>23.569999694824219</v>
      </c>
      <c r="C4351" s="21">
        <v>23.690000534057617</v>
      </c>
      <c r="D4351" s="21">
        <v>23.319999694824219</v>
      </c>
      <c r="E4351" s="21">
        <v>23.350000381469727</v>
      </c>
      <c r="F4351" s="16">
        <f>(StockData[[#This Row],[Close]]-E4352)/E4352</f>
        <v>-1.8495187773214253E-2</v>
      </c>
      <c r="G4351" s="21">
        <v>65126400</v>
      </c>
      <c r="H4351" s="21">
        <f>IF(ISNUMBER(E4351),MAX($E$2:E4351),"")</f>
        <v>542.07000732421875</v>
      </c>
      <c r="I4351" s="21">
        <f>IF(AND(ISNUMBER(E4351),ISNUMBER(H4351)),E4351/H4351-1,"")</f>
        <v>-0.95692438233812149</v>
      </c>
      <c r="L4351"/>
      <c r="M4351"/>
      <c r="N4351" s="2">
        <v>39990</v>
      </c>
      <c r="O4351" s="21">
        <v>91.769996643066406</v>
      </c>
      <c r="P4351" s="21">
        <v>92.239997863769517</v>
      </c>
      <c r="Q4351" s="21">
        <v>91.269996643066406</v>
      </c>
      <c r="R4351" s="21">
        <v>91.839996337890625</v>
      </c>
      <c r="S4351">
        <v>167579000</v>
      </c>
      <c r="T4351" s="16">
        <f>(SP500_Data[[#This Row],[Close]]-R4352)/R4352</f>
        <v>-2.6064887966053955E-3</v>
      </c>
      <c r="U4351" s="21"/>
    </row>
    <row r="4352" spans="1:21" x14ac:dyDescent="0.25">
      <c r="A4352" s="2">
        <v>39989</v>
      </c>
      <c r="B4352" s="21">
        <v>23.430000305175781</v>
      </c>
      <c r="C4352" s="21">
        <v>23.920000076293945</v>
      </c>
      <c r="D4352" s="21">
        <v>23.200000762939453</v>
      </c>
      <c r="E4352" s="21">
        <v>23.790000915527344</v>
      </c>
      <c r="F4352" s="16">
        <f>(StockData[[#This Row],[Close]]-E4353)/E4353</f>
        <v>1.3634495591602758E-2</v>
      </c>
      <c r="G4352" s="21">
        <v>57724300</v>
      </c>
      <c r="H4352" s="21">
        <f>IF(ISNUMBER(E4352),MAX($E$2:E4352),"")</f>
        <v>542.07000732421875</v>
      </c>
      <c r="I4352" s="21">
        <f>IF(AND(ISNUMBER(E4352),ISNUMBER(H4352)),E4352/H4352-1,"")</f>
        <v>-0.95611267807831646</v>
      </c>
      <c r="L4352"/>
      <c r="M4352"/>
      <c r="N4352" s="2">
        <v>39989</v>
      </c>
      <c r="O4352" s="21">
        <v>89.669998168945313</v>
      </c>
      <c r="P4352" s="21">
        <v>92.169998168945327</v>
      </c>
      <c r="Q4352" s="21">
        <v>89.569999694824219</v>
      </c>
      <c r="R4352" s="21">
        <v>92.080001831054673</v>
      </c>
      <c r="S4352">
        <v>279411000</v>
      </c>
      <c r="T4352" s="16">
        <f>(SP500_Data[[#This Row],[Close]]-R4353)/R4353</f>
        <v>2.1748768583420446E-2</v>
      </c>
      <c r="U4352" s="21"/>
    </row>
    <row r="4353" spans="1:21" x14ac:dyDescent="0.25">
      <c r="A4353" s="2">
        <v>39988</v>
      </c>
      <c r="B4353" s="21">
        <v>23.450000762939453</v>
      </c>
      <c r="C4353" s="21">
        <v>23.75</v>
      </c>
      <c r="D4353" s="21">
        <v>23.360000610351559</v>
      </c>
      <c r="E4353" s="21">
        <v>23.469999313354492</v>
      </c>
      <c r="F4353" s="16">
        <f>(StockData[[#This Row],[Close]]-E4354)/E4354</f>
        <v>5.5698011960890036E-3</v>
      </c>
      <c r="G4353" s="21">
        <v>54287700</v>
      </c>
      <c r="H4353" s="21">
        <f>IF(ISNUMBER(E4353),MAX($E$2:E4353),"")</f>
        <v>542.07000732421875</v>
      </c>
      <c r="I4353" s="21">
        <f>IF(AND(ISNUMBER(E4353),ISNUMBER(H4353)),E4353/H4353-1,"")</f>
        <v>-0.95670301068821761</v>
      </c>
      <c r="L4353"/>
      <c r="M4353"/>
      <c r="N4353" s="2">
        <v>39988</v>
      </c>
      <c r="O4353" s="21">
        <v>90.160003662109375</v>
      </c>
      <c r="P4353" s="21">
        <v>91.080001831054673</v>
      </c>
      <c r="Q4353" s="21">
        <v>89.599998474121094</v>
      </c>
      <c r="R4353" s="21">
        <v>90.120002746582045</v>
      </c>
      <c r="S4353">
        <v>211577700</v>
      </c>
      <c r="T4353" s="16">
        <f>(SP500_Data[[#This Row],[Close]]-R4354)/R4354</f>
        <v>8.6178431517709778E-3</v>
      </c>
      <c r="U4353" s="21"/>
    </row>
    <row r="4354" spans="1:21" x14ac:dyDescent="0.25">
      <c r="A4354" s="2">
        <v>39987</v>
      </c>
      <c r="B4354" s="21">
        <v>23.379999160766602</v>
      </c>
      <c r="C4354" s="21">
        <v>23.659999847412109</v>
      </c>
      <c r="D4354" s="21">
        <v>23.209999084472656</v>
      </c>
      <c r="E4354" s="21">
        <v>23.340000152587891</v>
      </c>
      <c r="F4354" s="16">
        <f>(StockData[[#This Row],[Close]]-E4355)/E4355</f>
        <v>2.5772965709919974E-3</v>
      </c>
      <c r="G4354" s="21">
        <v>56752700</v>
      </c>
      <c r="H4354" s="21">
        <f>IF(ISNUMBER(E4354),MAX($E$2:E4354),"")</f>
        <v>542.07000732421875</v>
      </c>
      <c r="I4354" s="21">
        <f>IF(AND(ISNUMBER(E4354),ISNUMBER(H4354)),E4354/H4354-1,"")</f>
        <v>-0.95694283056205331</v>
      </c>
      <c r="L4354"/>
      <c r="M4354"/>
      <c r="N4354" s="2">
        <v>39987</v>
      </c>
      <c r="O4354" s="21">
        <v>89.470001220703125</v>
      </c>
      <c r="P4354" s="21">
        <v>89.879997253417969</v>
      </c>
      <c r="Q4354" s="21">
        <v>88.849998474121094</v>
      </c>
      <c r="R4354" s="21">
        <v>89.349998474121094</v>
      </c>
      <c r="S4354">
        <v>188309800</v>
      </c>
      <c r="T4354" s="16">
        <f>(SP500_Data[[#This Row],[Close]]-R4355)/R4355</f>
        <v>7.8404677174403103E-4</v>
      </c>
      <c r="U4354" s="21"/>
    </row>
    <row r="4355" spans="1:21" x14ac:dyDescent="0.25">
      <c r="A4355" s="2">
        <v>39986</v>
      </c>
      <c r="B4355" s="21">
        <v>23.950000762939453</v>
      </c>
      <c r="C4355" s="21">
        <v>23.950000762939453</v>
      </c>
      <c r="D4355" s="21">
        <v>23.25</v>
      </c>
      <c r="E4355" s="21">
        <v>23.280000686645508</v>
      </c>
      <c r="F4355" s="16">
        <f>(StockData[[#This Row],[Close]]-E4356)/E4356</f>
        <v>-3.282089813854816E-2</v>
      </c>
      <c r="G4355" s="21">
        <v>71291600</v>
      </c>
      <c r="H4355" s="21">
        <f>IF(ISNUMBER(E4355),MAX($E$2:E4355),"")</f>
        <v>542.07000732421875</v>
      </c>
      <c r="I4355" s="21">
        <f>IF(AND(ISNUMBER(E4355),ISNUMBER(H4355)),E4355/H4355-1,"")</f>
        <v>-0.9570535163870052</v>
      </c>
      <c r="L4355"/>
      <c r="M4355"/>
      <c r="N4355" s="2">
        <v>39986</v>
      </c>
      <c r="O4355" s="21">
        <v>91.139999389648438</v>
      </c>
      <c r="P4355" s="21">
        <v>91.190002441406236</v>
      </c>
      <c r="Q4355" s="21">
        <v>89.25</v>
      </c>
      <c r="R4355" s="21">
        <v>89.279998779296875</v>
      </c>
      <c r="S4355">
        <v>251913600</v>
      </c>
      <c r="T4355" s="16">
        <f>(SP500_Data[[#This Row],[Close]]-R4356)/R4356</f>
        <v>-2.9986985101874881E-2</v>
      </c>
      <c r="U4355" s="21"/>
    </row>
    <row r="4356" spans="1:21" x14ac:dyDescent="0.25">
      <c r="A4356" s="2">
        <v>39983</v>
      </c>
      <c r="B4356" s="21">
        <v>24.040000915527344</v>
      </c>
      <c r="C4356" s="21">
        <v>24.340000152587891</v>
      </c>
      <c r="D4356" s="21">
        <v>23.75</v>
      </c>
      <c r="E4356" s="21">
        <v>24.069999694824219</v>
      </c>
      <c r="F4356" s="16">
        <f>(StockData[[#This Row],[Close]]-E4357)/E4357</f>
        <v>2.4255306162732714E-2</v>
      </c>
      <c r="G4356" s="21">
        <v>115459000</v>
      </c>
      <c r="H4356" s="21">
        <f>IF(ISNUMBER(E4356),MAX($E$2:E4356),"")</f>
        <v>542.07000732421875</v>
      </c>
      <c r="I4356" s="21">
        <f>IF(AND(ISNUMBER(E4356),ISNUMBER(H4356)),E4356/H4356-1,"")</f>
        <v>-0.95559614188278141</v>
      </c>
      <c r="L4356"/>
      <c r="M4356"/>
      <c r="N4356" s="2">
        <v>39983</v>
      </c>
      <c r="O4356" s="21">
        <v>92.580001831054673</v>
      </c>
      <c r="P4356" s="21">
        <v>92.699996948242202</v>
      </c>
      <c r="Q4356" s="21">
        <v>91.519996643066406</v>
      </c>
      <c r="R4356" s="21">
        <v>92.040000915527344</v>
      </c>
      <c r="S4356">
        <v>215655600</v>
      </c>
      <c r="T4356" s="16">
        <f>(SP500_Data[[#This Row],[Close]]-R4357)/R4357</f>
        <v>-1.9518575449267257E-3</v>
      </c>
      <c r="U4356" s="21"/>
    </row>
    <row r="4357" spans="1:21" x14ac:dyDescent="0.25">
      <c r="A4357" s="2">
        <v>39982</v>
      </c>
      <c r="B4357" s="21">
        <v>23.620000839233398</v>
      </c>
      <c r="C4357" s="21">
        <v>23.690000534057617</v>
      </c>
      <c r="D4357" s="21">
        <v>23.299999237060547</v>
      </c>
      <c r="E4357" s="21">
        <v>23.5</v>
      </c>
      <c r="F4357" s="16">
        <f>(StockData[[#This Row],[Close]]-E4358)/E4358</f>
        <v>-7.6013641408796033E-3</v>
      </c>
      <c r="G4357" s="21">
        <v>58852200</v>
      </c>
      <c r="H4357" s="21">
        <f>IF(ISNUMBER(E4357),MAX($E$2:E4357),"")</f>
        <v>542.07000732421875</v>
      </c>
      <c r="I4357" s="21">
        <f>IF(AND(ISNUMBER(E4357),ISNUMBER(H4357)),E4357/H4357-1,"")</f>
        <v>-0.95664766601642215</v>
      </c>
      <c r="L4357"/>
      <c r="M4357"/>
      <c r="N4357" s="2">
        <v>39982</v>
      </c>
      <c r="O4357" s="21">
        <v>91.690002441406236</v>
      </c>
      <c r="P4357" s="21">
        <v>92.669998168945327</v>
      </c>
      <c r="Q4357" s="21">
        <v>91.25</v>
      </c>
      <c r="R4357" s="21">
        <v>92.220001220703125</v>
      </c>
      <c r="S4357">
        <v>211725100</v>
      </c>
      <c r="T4357" s="16">
        <f>(SP500_Data[[#This Row],[Close]]-R4358)/R4358</f>
        <v>7.3183849984859448E-3</v>
      </c>
      <c r="U4357" s="21"/>
    </row>
    <row r="4358" spans="1:21" x14ac:dyDescent="0.25">
      <c r="A4358" s="2">
        <v>39981</v>
      </c>
      <c r="B4358" s="21">
        <v>23.5</v>
      </c>
      <c r="C4358" s="21">
        <v>23.819999694824219</v>
      </c>
      <c r="D4358" s="21">
        <v>23.170000076293945</v>
      </c>
      <c r="E4358" s="21">
        <v>23.680000305175781</v>
      </c>
      <c r="F4358" s="16">
        <f>(StockData[[#This Row],[Close]]-E4359)/E4359</f>
        <v>9.8080825054735615E-3</v>
      </c>
      <c r="G4358" s="21">
        <v>86483100</v>
      </c>
      <c r="H4358" s="21">
        <f>IF(ISNUMBER(E4358),MAX($E$2:E4358),"")</f>
        <v>542.07000732421875</v>
      </c>
      <c r="I4358" s="21">
        <f>IF(AND(ISNUMBER(E4358),ISNUMBER(H4358)),E4358/H4358-1,"")</f>
        <v>-0.95631560502292745</v>
      </c>
      <c r="L4358"/>
      <c r="M4358"/>
      <c r="N4358" s="2">
        <v>39981</v>
      </c>
      <c r="O4358" s="21">
        <v>91.599998474121094</v>
      </c>
      <c r="P4358" s="21">
        <v>92.330001831054673</v>
      </c>
      <c r="Q4358" s="21">
        <v>90.830001831054673</v>
      </c>
      <c r="R4358" s="21">
        <v>91.550003051757798</v>
      </c>
      <c r="S4358">
        <v>223445200</v>
      </c>
      <c r="T4358" s="16">
        <f>(SP500_Data[[#This Row],[Close]]-R4359)/R4359</f>
        <v>-9.8206392939811731E-4</v>
      </c>
      <c r="U4358" s="21"/>
    </row>
    <row r="4359" spans="1:21" x14ac:dyDescent="0.25">
      <c r="A4359" s="2">
        <v>39980</v>
      </c>
      <c r="B4359" s="21">
        <v>23.469999313354492</v>
      </c>
      <c r="C4359" s="21">
        <v>24.110000610351559</v>
      </c>
      <c r="D4359" s="21">
        <v>23.440000534057617</v>
      </c>
      <c r="E4359" s="21">
        <v>23.450000762939453</v>
      </c>
      <c r="F4359" s="16">
        <f>(StockData[[#This Row],[Close]]-E4360)/E4360</f>
        <v>1.2809857620741398E-3</v>
      </c>
      <c r="G4359" s="21">
        <v>105295600</v>
      </c>
      <c r="H4359" s="21">
        <f>IF(ISNUMBER(E4359),MAX($E$2:E4359),"")</f>
        <v>542.07000732421875</v>
      </c>
      <c r="I4359" s="21">
        <f>IF(AND(ISNUMBER(E4359),ISNUMBER(H4359)),E4359/H4359-1,"")</f>
        <v>-0.95673990361744232</v>
      </c>
      <c r="L4359"/>
      <c r="M4359"/>
      <c r="N4359" s="2">
        <v>39980</v>
      </c>
      <c r="O4359" s="21">
        <v>93.230003356933594</v>
      </c>
      <c r="P4359" s="21">
        <v>93.290000915527344</v>
      </c>
      <c r="Q4359" s="21">
        <v>91.580001831054673</v>
      </c>
      <c r="R4359" s="21">
        <v>91.639999389648438</v>
      </c>
      <c r="S4359">
        <v>227319000</v>
      </c>
      <c r="T4359" s="16">
        <f>(SP500_Data[[#This Row],[Close]]-R4360)/R4360</f>
        <v>-1.3562993708665046E-2</v>
      </c>
      <c r="U4359" s="21"/>
    </row>
    <row r="4360" spans="1:21" x14ac:dyDescent="0.25">
      <c r="A4360" s="2">
        <v>39979</v>
      </c>
      <c r="B4360" s="21">
        <v>23.229999542236328</v>
      </c>
      <c r="C4360" s="21">
        <v>23.540000915527344</v>
      </c>
      <c r="D4360" s="21">
        <v>23.020000457763672</v>
      </c>
      <c r="E4360" s="21">
        <v>23.420000076293945</v>
      </c>
      <c r="F4360" s="16">
        <f>(StockData[[#This Row],[Close]]-E4361)/E4361</f>
        <v>3.8577005093103221E-3</v>
      </c>
      <c r="G4360" s="21">
        <v>69089600</v>
      </c>
      <c r="H4360" s="21">
        <f>IF(ISNUMBER(E4360),MAX($E$2:E4360),"")</f>
        <v>542.07000732421875</v>
      </c>
      <c r="I4360" s="21">
        <f>IF(AND(ISNUMBER(E4360),ISNUMBER(H4360)),E4360/H4360-1,"")</f>
        <v>-0.95679524828923779</v>
      </c>
      <c r="L4360"/>
      <c r="M4360"/>
      <c r="N4360" s="2">
        <v>39979</v>
      </c>
      <c r="O4360" s="21">
        <v>93.959999084472656</v>
      </c>
      <c r="P4360" s="21">
        <v>94.019996643066406</v>
      </c>
      <c r="Q4360" s="21">
        <v>92.400001525878906</v>
      </c>
      <c r="R4360" s="21">
        <v>92.900001525878906</v>
      </c>
      <c r="S4360">
        <v>224190500</v>
      </c>
      <c r="T4360" s="16">
        <f>(SP500_Data[[#This Row],[Close]]-R4361)/R4361</f>
        <v>-2.292806334868773E-2</v>
      </c>
      <c r="U4360" s="21"/>
    </row>
    <row r="4361" spans="1:21" x14ac:dyDescent="0.25">
      <c r="A4361" s="2">
        <v>39976</v>
      </c>
      <c r="B4361" s="21">
        <v>22.899999618530273</v>
      </c>
      <c r="C4361" s="21">
        <v>23.379999160766602</v>
      </c>
      <c r="D4361" s="21">
        <v>22.739999771118164</v>
      </c>
      <c r="E4361" s="21">
        <v>23.329999923706055</v>
      </c>
      <c r="F4361" s="16">
        <f>(StockData[[#This Row],[Close]]-E4362)/E4362</f>
        <v>2.1901007519531942E-2</v>
      </c>
      <c r="G4361" s="21">
        <v>50963500</v>
      </c>
      <c r="H4361" s="21">
        <f>IF(ISNUMBER(E4361),MAX($E$2:E4361),"")</f>
        <v>542.07000732421875</v>
      </c>
      <c r="I4361" s="21">
        <f>IF(AND(ISNUMBER(E4361),ISNUMBER(H4361)),E4361/H4361-1,"")</f>
        <v>-0.95696127878598514</v>
      </c>
      <c r="L4361"/>
      <c r="M4361"/>
      <c r="N4361" s="2">
        <v>39976</v>
      </c>
      <c r="O4361" s="21">
        <v>94.400001525878906</v>
      </c>
      <c r="P4361" s="21">
        <v>95.139999389648438</v>
      </c>
      <c r="Q4361" s="21">
        <v>94</v>
      </c>
      <c r="R4361" s="21">
        <v>95.080001831054673</v>
      </c>
      <c r="S4361">
        <v>184361800</v>
      </c>
      <c r="T4361" s="16">
        <f>(SP500_Data[[#This Row],[Close]]-R4362)/R4362</f>
        <v>2.7420600829705217E-3</v>
      </c>
      <c r="U4361" s="21"/>
    </row>
    <row r="4362" spans="1:21" x14ac:dyDescent="0.25">
      <c r="A4362" s="2">
        <v>39975</v>
      </c>
      <c r="B4362" s="21">
        <v>22.590000152587891</v>
      </c>
      <c r="C4362" s="21">
        <v>23.260000228881836</v>
      </c>
      <c r="D4362" s="21">
        <v>22.569999694824219</v>
      </c>
      <c r="E4362" s="21">
        <v>22.829999923706055</v>
      </c>
      <c r="F4362" s="16">
        <f>(StockData[[#This Row],[Close]]-E4363)/E4363</f>
        <v>1.2416882311256639E-2</v>
      </c>
      <c r="G4362" s="21">
        <v>65124600</v>
      </c>
      <c r="H4362" s="21">
        <f>IF(ISNUMBER(E4362),MAX($E$2:E4362),"")</f>
        <v>542.07000732421875</v>
      </c>
      <c r="I4362" s="21">
        <f>IF(AND(ISNUMBER(E4362),ISNUMBER(H4362)),E4362/H4362-1,"")</f>
        <v>-0.95788366887074206</v>
      </c>
      <c r="L4362"/>
      <c r="M4362"/>
      <c r="N4362" s="2">
        <v>39975</v>
      </c>
      <c r="O4362" s="21">
        <v>94.580001831054673</v>
      </c>
      <c r="P4362" s="21">
        <v>96.110000610351563</v>
      </c>
      <c r="Q4362" s="21">
        <v>94.559997558593764</v>
      </c>
      <c r="R4362" s="21">
        <v>94.819999694824219</v>
      </c>
      <c r="S4362">
        <v>275414200</v>
      </c>
      <c r="T4362" s="16">
        <f>(SP500_Data[[#This Row],[Close]]-R4363)/R4363</f>
        <v>4.4491330736914636E-3</v>
      </c>
      <c r="U4362" s="21"/>
    </row>
    <row r="4363" spans="1:21" x14ac:dyDescent="0.25">
      <c r="A4363" s="2">
        <v>39974</v>
      </c>
      <c r="B4363" s="21">
        <v>22.170000076293945</v>
      </c>
      <c r="C4363" s="21">
        <v>22.620000839233398</v>
      </c>
      <c r="D4363" s="21">
        <v>22.120000839233398</v>
      </c>
      <c r="E4363" s="21">
        <v>22.549999237060547</v>
      </c>
      <c r="F4363" s="16">
        <f>(StockData[[#This Row],[Close]]-E4364)/E4364</f>
        <v>2.1286200859533533E-2</v>
      </c>
      <c r="G4363" s="21">
        <v>61297200</v>
      </c>
      <c r="H4363" s="21">
        <f>IF(ISNUMBER(E4363),MAX($E$2:E4363),"")</f>
        <v>542.07000732421875</v>
      </c>
      <c r="I4363" s="21">
        <f>IF(AND(ISNUMBER(E4363),ISNUMBER(H4363)),E4363/H4363-1,"")</f>
        <v>-0.95840020858491604</v>
      </c>
      <c r="L4363"/>
      <c r="M4363"/>
      <c r="N4363" s="2">
        <v>39974</v>
      </c>
      <c r="O4363" s="21">
        <v>95.480003356933594</v>
      </c>
      <c r="P4363" s="21">
        <v>95.489997863769517</v>
      </c>
      <c r="Q4363" s="21">
        <v>93.190002441406236</v>
      </c>
      <c r="R4363" s="21">
        <v>94.400001525878906</v>
      </c>
      <c r="S4363">
        <v>296100400</v>
      </c>
      <c r="T4363" s="16">
        <f>(SP500_Data[[#This Row],[Close]]-R4364)/R4364</f>
        <v>-2.5359030570300469E-3</v>
      </c>
      <c r="U4363" s="21"/>
    </row>
    <row r="4364" spans="1:21" x14ac:dyDescent="0.25">
      <c r="A4364" s="2">
        <v>39973</v>
      </c>
      <c r="B4364" s="21">
        <v>22.059999465942383</v>
      </c>
      <c r="C4364" s="21">
        <v>22.319999694824219</v>
      </c>
      <c r="D4364" s="21">
        <v>21.879999160766602</v>
      </c>
      <c r="E4364" s="21">
        <v>22.079999923706055</v>
      </c>
      <c r="F4364" s="16">
        <f>(StockData[[#This Row],[Close]]-E4365)/E4365</f>
        <v>1.360575405149409E-3</v>
      </c>
      <c r="G4364" s="21">
        <v>50887700</v>
      </c>
      <c r="H4364" s="21">
        <f>IF(ISNUMBER(E4364),MAX($E$2:E4364),"")</f>
        <v>542.07000732421875</v>
      </c>
      <c r="I4364" s="21">
        <f>IF(AND(ISNUMBER(E4364),ISNUMBER(H4364)),E4364/H4364-1,"")</f>
        <v>-0.9592672539978776</v>
      </c>
      <c r="L4364"/>
      <c r="M4364"/>
      <c r="N4364" s="2">
        <v>39973</v>
      </c>
      <c r="O4364" s="21">
        <v>94.690002441406236</v>
      </c>
      <c r="P4364" s="21">
        <v>95.139999389648438</v>
      </c>
      <c r="Q4364" s="21">
        <v>94.019996643066406</v>
      </c>
      <c r="R4364" s="21">
        <v>94.639999389648438</v>
      </c>
      <c r="S4364">
        <v>225125500</v>
      </c>
      <c r="T4364" s="16">
        <f>(SP500_Data[[#This Row],[Close]]-R4365)/R4365</f>
        <v>5.0976604595462226E-3</v>
      </c>
      <c r="U4364" s="21"/>
    </row>
    <row r="4365" spans="1:21" x14ac:dyDescent="0.25">
      <c r="A4365" s="2">
        <v>39972</v>
      </c>
      <c r="B4365" s="21">
        <v>21.979999542236328</v>
      </c>
      <c r="C4365" s="21">
        <v>22.319999694824219</v>
      </c>
      <c r="D4365" s="21">
        <v>21.629999160766602</v>
      </c>
      <c r="E4365" s="21">
        <v>22.049999237060547</v>
      </c>
      <c r="F4365" s="16">
        <f>(StockData[[#This Row],[Close]]-E4366)/E4366</f>
        <v>-4.0650476544264839E-3</v>
      </c>
      <c r="G4365" s="21">
        <v>49000600</v>
      </c>
      <c r="H4365" s="21">
        <f>IF(ISNUMBER(E4365),MAX($E$2:E4365),"")</f>
        <v>542.07000732421875</v>
      </c>
      <c r="I4365" s="21">
        <f>IF(AND(ISNUMBER(E4365),ISNUMBER(H4365)),E4365/H4365-1,"")</f>
        <v>-0.95932259866967295</v>
      </c>
      <c r="L4365"/>
      <c r="M4365"/>
      <c r="N4365" s="2">
        <v>39972</v>
      </c>
      <c r="O4365" s="21">
        <v>93.839996337890625</v>
      </c>
      <c r="P4365" s="21">
        <v>95.099998474121094</v>
      </c>
      <c r="Q4365" s="21">
        <v>93.040000915527344</v>
      </c>
      <c r="R4365" s="21">
        <v>94.160003662109375</v>
      </c>
      <c r="S4365">
        <v>238565100</v>
      </c>
      <c r="T4365" s="16">
        <f>(SP500_Data[[#This Row],[Close]]-R4366)/R4366</f>
        <v>-4.1247951037604192E-3</v>
      </c>
      <c r="U4365" s="21"/>
    </row>
    <row r="4366" spans="1:21" x14ac:dyDescent="0.25">
      <c r="A4366" s="2">
        <v>39969</v>
      </c>
      <c r="B4366" s="21">
        <v>21.959999084472656</v>
      </c>
      <c r="C4366" s="21">
        <v>22.309999465942383</v>
      </c>
      <c r="D4366" s="21">
        <v>21.809999465942383</v>
      </c>
      <c r="E4366" s="21">
        <v>22.139999389648441</v>
      </c>
      <c r="F4366" s="16">
        <f>(StockData[[#This Row],[Close]]-E4367)/E4367</f>
        <v>1.4200616904526224E-2</v>
      </c>
      <c r="G4366" s="21">
        <v>59579200</v>
      </c>
      <c r="H4366" s="21">
        <f>IF(ISNUMBER(E4366),MAX($E$2:E4366),"")</f>
        <v>542.07000732421875</v>
      </c>
      <c r="I4366" s="21">
        <f>IF(AND(ISNUMBER(E4366),ISNUMBER(H4366)),E4366/H4366-1,"")</f>
        <v>-0.95915656817292561</v>
      </c>
      <c r="L4366"/>
      <c r="M4366"/>
      <c r="N4366" s="2">
        <v>39969</v>
      </c>
      <c r="O4366" s="21">
        <v>95.489997863769517</v>
      </c>
      <c r="P4366" s="21">
        <v>95.669998168945327</v>
      </c>
      <c r="Q4366" s="21">
        <v>93.800003051757798</v>
      </c>
      <c r="R4366" s="21">
        <v>94.550003051757798</v>
      </c>
      <c r="S4366">
        <v>284257900</v>
      </c>
      <c r="T4366" s="16">
        <f>(SP500_Data[[#This Row],[Close]]-R4367)/R4367</f>
        <v>2.1161824520518716E-4</v>
      </c>
      <c r="U4366" s="21"/>
    </row>
    <row r="4367" spans="1:21" x14ac:dyDescent="0.25">
      <c r="A4367" s="2">
        <v>39968</v>
      </c>
      <c r="B4367" s="21">
        <v>21.770000457763672</v>
      </c>
      <c r="C4367" s="21">
        <v>21.899999618530273</v>
      </c>
      <c r="D4367" s="21">
        <v>21.579999923706055</v>
      </c>
      <c r="E4367" s="21">
        <v>21.829999923706055</v>
      </c>
      <c r="F4367" s="16">
        <f>(StockData[[#This Row],[Close]]-E4368)/E4368</f>
        <v>4.6019504637060428E-3</v>
      </c>
      <c r="G4367" s="21">
        <v>42330000</v>
      </c>
      <c r="H4367" s="21">
        <f>IF(ISNUMBER(E4367),MAX($E$2:E4367),"")</f>
        <v>542.07000732421875</v>
      </c>
      <c r="I4367" s="21">
        <f>IF(AND(ISNUMBER(E4367),ISNUMBER(H4367)),E4367/H4367-1,"")</f>
        <v>-0.959728449040256</v>
      </c>
      <c r="L4367"/>
      <c r="M4367"/>
      <c r="N4367" s="2">
        <v>39968</v>
      </c>
      <c r="O4367" s="21">
        <v>94</v>
      </c>
      <c r="P4367" s="21">
        <v>94.669998168945327</v>
      </c>
      <c r="Q4367" s="21">
        <v>93.300003051757798</v>
      </c>
      <c r="R4367" s="21">
        <v>94.529998779296875</v>
      </c>
      <c r="S4367">
        <v>210102300</v>
      </c>
      <c r="T4367" s="16">
        <f>(SP500_Data[[#This Row],[Close]]-R4368)/R4368</f>
        <v>9.3966603211938383E-3</v>
      </c>
      <c r="U4367" s="21"/>
    </row>
    <row r="4368" spans="1:21" x14ac:dyDescent="0.25">
      <c r="A4368" s="2">
        <v>39967</v>
      </c>
      <c r="B4368" s="21">
        <v>21.309999465942383</v>
      </c>
      <c r="C4368" s="21">
        <v>21.760000228881836</v>
      </c>
      <c r="D4368" s="21">
        <v>21.290000915527344</v>
      </c>
      <c r="E4368" s="21">
        <v>21.729999542236328</v>
      </c>
      <c r="F4368" s="16">
        <f>(StockData[[#This Row],[Close]]-E4369)/E4369</f>
        <v>1.5420557457407969E-2</v>
      </c>
      <c r="G4368" s="21">
        <v>56039600</v>
      </c>
      <c r="H4368" s="21">
        <f>IF(ISNUMBER(E4368),MAX($E$2:E4368),"")</f>
        <v>542.07000732421875</v>
      </c>
      <c r="I4368" s="21">
        <f>IF(AND(ISNUMBER(E4368),ISNUMBER(H4368)),E4368/H4368-1,"")</f>
        <v>-0.95991292776093518</v>
      </c>
      <c r="L4368"/>
      <c r="M4368"/>
      <c r="N4368" s="2">
        <v>39967</v>
      </c>
      <c r="O4368" s="21">
        <v>94.040000915527344</v>
      </c>
      <c r="P4368" s="21">
        <v>94.129997253417955</v>
      </c>
      <c r="Q4368" s="21">
        <v>92.760002136230483</v>
      </c>
      <c r="R4368" s="21">
        <v>93.650001525878906</v>
      </c>
      <c r="S4368">
        <v>235310500</v>
      </c>
      <c r="T4368" s="16">
        <f>(SP500_Data[[#This Row],[Close]]-R4369)/R4369</f>
        <v>-1.2651523115939691E-2</v>
      </c>
      <c r="U4368" s="21"/>
    </row>
    <row r="4369" spans="1:21" x14ac:dyDescent="0.25">
      <c r="A4369" s="2">
        <v>39966</v>
      </c>
      <c r="B4369" s="21">
        <v>21.360000610351559</v>
      </c>
      <c r="C4369" s="21">
        <v>21.979999542236328</v>
      </c>
      <c r="D4369" s="21">
        <v>21.200000762939453</v>
      </c>
      <c r="E4369" s="21">
        <v>21.399999618530273</v>
      </c>
      <c r="F4369" s="16">
        <f>(StockData[[#This Row],[Close]]-E4370)/E4370</f>
        <v>0</v>
      </c>
      <c r="G4369" s="21">
        <v>48935700</v>
      </c>
      <c r="H4369" s="21">
        <f>IF(ISNUMBER(E4369),MAX($E$2:E4369),"")</f>
        <v>542.07000732421875</v>
      </c>
      <c r="I4369" s="21">
        <f>IF(AND(ISNUMBER(E4369),ISNUMBER(H4369)),E4369/H4369-1,"")</f>
        <v>-0.96052170507612922</v>
      </c>
      <c r="L4369"/>
      <c r="M4369"/>
      <c r="N4369" s="2">
        <v>39966</v>
      </c>
      <c r="O4369" s="21">
        <v>94.400001525878906</v>
      </c>
      <c r="P4369" s="21">
        <v>95.370002746582045</v>
      </c>
      <c r="Q4369" s="21">
        <v>94.230003356933594</v>
      </c>
      <c r="R4369" s="21">
        <v>94.849998474121094</v>
      </c>
      <c r="S4369">
        <v>230874500</v>
      </c>
      <c r="T4369" s="16">
        <f>(SP500_Data[[#This Row],[Close]]-R4370)/R4370</f>
        <v>8.4416834323630446E-4</v>
      </c>
      <c r="U4369" s="21"/>
    </row>
    <row r="4370" spans="1:21" x14ac:dyDescent="0.25">
      <c r="A4370" s="2">
        <v>39965</v>
      </c>
      <c r="B4370" s="21">
        <v>21</v>
      </c>
      <c r="C4370" s="21">
        <v>21.5</v>
      </c>
      <c r="D4370" s="21">
        <v>20.860000610351559</v>
      </c>
      <c r="E4370" s="21">
        <v>21.399999618530273</v>
      </c>
      <c r="F4370" s="16">
        <f>(StockData[[#This Row],[Close]]-E4371)/E4371</f>
        <v>2.441360669136981E-2</v>
      </c>
      <c r="G4370" s="21">
        <v>57317100</v>
      </c>
      <c r="H4370" s="21">
        <f>IF(ISNUMBER(E4370),MAX($E$2:E4370),"")</f>
        <v>542.07000732421875</v>
      </c>
      <c r="I4370" s="21">
        <f>IF(AND(ISNUMBER(E4370),ISNUMBER(H4370)),E4370/H4370-1,"")</f>
        <v>-0.96052170507612922</v>
      </c>
      <c r="L4370"/>
      <c r="M4370"/>
      <c r="N4370" s="2">
        <v>39965</v>
      </c>
      <c r="O4370" s="21">
        <v>93.669998168945327</v>
      </c>
      <c r="P4370" s="21">
        <v>95.169998168945327</v>
      </c>
      <c r="Q4370" s="21">
        <v>93.430000305175781</v>
      </c>
      <c r="R4370" s="21">
        <v>94.769996643066406</v>
      </c>
      <c r="S4370">
        <v>276246800</v>
      </c>
      <c r="T4370" s="16">
        <f>(SP500_Data[[#This Row],[Close]]-R4371)/R4371</f>
        <v>2.4208342087114774E-2</v>
      </c>
      <c r="U4370" s="21"/>
    </row>
    <row r="4371" spans="1:21" x14ac:dyDescent="0.25">
      <c r="A4371" s="2">
        <v>39962</v>
      </c>
      <c r="B4371" s="21">
        <v>20.559999465942383</v>
      </c>
      <c r="C4371" s="21">
        <v>20.940000534057617</v>
      </c>
      <c r="D4371" s="21">
        <v>20.299999237060547</v>
      </c>
      <c r="E4371" s="21">
        <v>20.889999389648441</v>
      </c>
      <c r="F4371" s="16">
        <f>(StockData[[#This Row],[Close]]-E4372)/E4372</f>
        <v>2.151582446424042E-2</v>
      </c>
      <c r="G4371" s="21">
        <v>46134900</v>
      </c>
      <c r="H4371" s="21">
        <f>IF(ISNUMBER(E4371),MAX($E$2:E4371),"")</f>
        <v>542.07000732421875</v>
      </c>
      <c r="I4371" s="21">
        <f>IF(AND(ISNUMBER(E4371),ISNUMBER(H4371)),E4371/H4371-1,"")</f>
        <v>-0.96146254338481807</v>
      </c>
      <c r="L4371"/>
      <c r="M4371"/>
      <c r="N4371" s="2">
        <v>39962</v>
      </c>
      <c r="O4371" s="21">
        <v>91.419998168945327</v>
      </c>
      <c r="P4371" s="21">
        <v>93.699996948242202</v>
      </c>
      <c r="Q4371" s="21">
        <v>90.680000305175781</v>
      </c>
      <c r="R4371" s="21">
        <v>92.529998779296875</v>
      </c>
      <c r="S4371">
        <v>258641500</v>
      </c>
      <c r="T4371" s="16">
        <f>(SP500_Data[[#This Row],[Close]]-R4372)/R4372</f>
        <v>1.7707882124677173E-2</v>
      </c>
      <c r="U4371" s="21"/>
    </row>
    <row r="4372" spans="1:21" x14ac:dyDescent="0.25">
      <c r="A4372" s="2">
        <v>39961</v>
      </c>
      <c r="B4372" s="21">
        <v>20.319999694824219</v>
      </c>
      <c r="C4372" s="21">
        <v>20.629999160766602</v>
      </c>
      <c r="D4372" s="21">
        <v>20.049999237060547</v>
      </c>
      <c r="E4372" s="21">
        <v>20.450000762939453</v>
      </c>
      <c r="F4372" s="16">
        <f>(StockData[[#This Row],[Close]]-E4373)/E4373</f>
        <v>1.589675188842209E-2</v>
      </c>
      <c r="G4372" s="21">
        <v>45480800</v>
      </c>
      <c r="H4372" s="21">
        <f>IF(ISNUMBER(E4372),MAX($E$2:E4372),"")</f>
        <v>542.07000732421875</v>
      </c>
      <c r="I4372" s="21">
        <f>IF(AND(ISNUMBER(E4372),ISNUMBER(H4372)),E4372/H4372-1,"")</f>
        <v>-0.96227424412598417</v>
      </c>
      <c r="L4372"/>
      <c r="M4372"/>
      <c r="N4372" s="2">
        <v>39961</v>
      </c>
      <c r="O4372" s="21">
        <v>90.459999084472656</v>
      </c>
      <c r="P4372" s="21">
        <v>91.339996337890625</v>
      </c>
      <c r="Q4372" s="21">
        <v>89.099998474121094</v>
      </c>
      <c r="R4372" s="21">
        <v>90.919998168945327</v>
      </c>
      <c r="S4372">
        <v>289095000</v>
      </c>
      <c r="T4372" s="16">
        <f>(SP500_Data[[#This Row],[Close]]-R4373)/R4373</f>
        <v>1.3940002515054324E-2</v>
      </c>
      <c r="U4372" s="21"/>
    </row>
    <row r="4373" spans="1:21" x14ac:dyDescent="0.25">
      <c r="A4373" s="2">
        <v>39960</v>
      </c>
      <c r="B4373" s="21">
        <v>20.25</v>
      </c>
      <c r="C4373" s="21">
        <v>20.600000381469727</v>
      </c>
      <c r="D4373" s="21">
        <v>20.069999694824219</v>
      </c>
      <c r="E4373" s="21">
        <v>20.129999160766602</v>
      </c>
      <c r="F4373" s="16">
        <f>(StockData[[#This Row],[Close]]-E4374)/E4374</f>
        <v>-1.0324532460466589E-2</v>
      </c>
      <c r="G4373" s="21">
        <v>42892900</v>
      </c>
      <c r="H4373" s="21">
        <f>IF(ISNUMBER(E4373),MAX($E$2:E4373),"")</f>
        <v>542.07000732421875</v>
      </c>
      <c r="I4373" s="21">
        <f>IF(AND(ISNUMBER(E4373),ISNUMBER(H4373)),E4373/H4373-1,"")</f>
        <v>-0.96286457673588532</v>
      </c>
      <c r="L4373"/>
      <c r="M4373"/>
      <c r="N4373" s="2">
        <v>39960</v>
      </c>
      <c r="O4373" s="21">
        <v>91.440002441406236</v>
      </c>
      <c r="P4373" s="21">
        <v>91.75</v>
      </c>
      <c r="Q4373" s="21">
        <v>89.529998779296875</v>
      </c>
      <c r="R4373" s="21">
        <v>89.669998168945313</v>
      </c>
      <c r="S4373">
        <v>246015800</v>
      </c>
      <c r="T4373" s="16">
        <f>(SP500_Data[[#This Row],[Close]]-R4374)/R4374</f>
        <v>-1.78532839904555E-2</v>
      </c>
      <c r="U4373" s="21"/>
    </row>
    <row r="4374" spans="1:21" x14ac:dyDescent="0.25">
      <c r="A4374" s="2">
        <v>39959</v>
      </c>
      <c r="B4374" s="21">
        <v>19.540000915527344</v>
      </c>
      <c r="C4374" s="21">
        <v>20.450000762939453</v>
      </c>
      <c r="D4374" s="21">
        <v>19.450000762939453</v>
      </c>
      <c r="E4374" s="21">
        <v>20.340000152587891</v>
      </c>
      <c r="F4374" s="16">
        <f>(StockData[[#This Row],[Close]]-E4375)/E4375</f>
        <v>2.9873425447488132E-2</v>
      </c>
      <c r="G4374" s="21">
        <v>44991700</v>
      </c>
      <c r="H4374" s="21">
        <f>IF(ISNUMBER(E4374),MAX($E$2:E4374),"")</f>
        <v>542.07000732421875</v>
      </c>
      <c r="I4374" s="21">
        <f>IF(AND(ISNUMBER(E4374),ISNUMBER(H4374)),E4374/H4374-1,"")</f>
        <v>-0.96247717107059516</v>
      </c>
      <c r="L4374"/>
      <c r="M4374"/>
      <c r="N4374" s="2">
        <v>39959</v>
      </c>
      <c r="O4374" s="21">
        <v>88.360000610351563</v>
      </c>
      <c r="P4374" s="21">
        <v>91.559997558593764</v>
      </c>
      <c r="Q4374" s="21">
        <v>88.319999694824219</v>
      </c>
      <c r="R4374" s="21">
        <v>91.300003051757798</v>
      </c>
      <c r="S4374">
        <v>236318500</v>
      </c>
      <c r="T4374" s="16">
        <f>(SP500_Data[[#This Row],[Close]]-R4375)/R4375</f>
        <v>2.5612294930017585E-2</v>
      </c>
      <c r="U4374" s="21"/>
    </row>
    <row r="4375" spans="1:21" x14ac:dyDescent="0.25">
      <c r="A4375" s="2">
        <v>39955</v>
      </c>
      <c r="B4375" s="21">
        <v>19.930000305175781</v>
      </c>
      <c r="C4375" s="21">
        <v>20.170000076293945</v>
      </c>
      <c r="D4375" s="21">
        <v>19.469999313354492</v>
      </c>
      <c r="E4375" s="21">
        <v>19.75</v>
      </c>
      <c r="F4375" s="16">
        <f>(StockData[[#This Row],[Close]]-E4376)/E4376</f>
        <v>-3.5317707316866623E-3</v>
      </c>
      <c r="G4375" s="21">
        <v>37318700</v>
      </c>
      <c r="H4375" s="21">
        <f>IF(ISNUMBER(E4375),MAX($E$2:E4375),"")</f>
        <v>542.07000732421875</v>
      </c>
      <c r="I4375" s="21">
        <f>IF(AND(ISNUMBER(E4375),ISNUMBER(H4375)),E4375/H4375-1,"")</f>
        <v>-0.96356559165209954</v>
      </c>
      <c r="L4375"/>
      <c r="M4375"/>
      <c r="N4375" s="2">
        <v>39955</v>
      </c>
      <c r="O4375" s="21">
        <v>89.459999084472656</v>
      </c>
      <c r="P4375" s="21">
        <v>90</v>
      </c>
      <c r="Q4375" s="21">
        <v>88.680000305175781</v>
      </c>
      <c r="R4375" s="21">
        <v>89.019996643066406</v>
      </c>
      <c r="S4375">
        <v>166811900</v>
      </c>
      <c r="T4375" s="16">
        <f>(SP500_Data[[#This Row],[Close]]-R4376)/R4376</f>
        <v>-2.1298334643668959E-3</v>
      </c>
      <c r="U4375" s="21"/>
    </row>
    <row r="4376" spans="1:21" x14ac:dyDescent="0.25">
      <c r="A4376" s="2">
        <v>39954</v>
      </c>
      <c r="B4376" s="21">
        <v>20.139999389648441</v>
      </c>
      <c r="C4376" s="21">
        <v>20.229999542236328</v>
      </c>
      <c r="D4376" s="21">
        <v>19.510000228881836</v>
      </c>
      <c r="E4376" s="21">
        <v>19.819999694824219</v>
      </c>
      <c r="F4376" s="16">
        <f>(StockData[[#This Row],[Close]]-E4377)/E4377</f>
        <v>-2.7477894455483296E-2</v>
      </c>
      <c r="G4376" s="21">
        <v>58232800</v>
      </c>
      <c r="H4376" s="21">
        <f>IF(ISNUMBER(E4376),MAX($E$2:E4376),"")</f>
        <v>542.07000732421875</v>
      </c>
      <c r="I4376" s="21">
        <f>IF(AND(ISNUMBER(E4376),ISNUMBER(H4376)),E4376/H4376-1,"")</f>
        <v>-0.96343645760321572</v>
      </c>
      <c r="L4376"/>
      <c r="M4376"/>
      <c r="N4376" s="2">
        <v>39954</v>
      </c>
      <c r="O4376" s="21">
        <v>89.459999084472656</v>
      </c>
      <c r="P4376" s="21">
        <v>89.800003051757813</v>
      </c>
      <c r="Q4376" s="21">
        <v>88.260002136230469</v>
      </c>
      <c r="R4376" s="21">
        <v>89.209999084472656</v>
      </c>
      <c r="S4376">
        <v>258988400</v>
      </c>
      <c r="T4376" s="16">
        <f>(SP500_Data[[#This Row],[Close]]-R4377)/R4377</f>
        <v>-1.4363087184564822E-2</v>
      </c>
      <c r="U4376" s="21"/>
    </row>
    <row r="4377" spans="1:21" x14ac:dyDescent="0.25">
      <c r="A4377" s="2">
        <v>39953</v>
      </c>
      <c r="B4377" s="21">
        <v>20.409999847412109</v>
      </c>
      <c r="C4377" s="21">
        <v>20.690000534057617</v>
      </c>
      <c r="D4377" s="21">
        <v>20.219999313354492</v>
      </c>
      <c r="E4377" s="21">
        <v>20.379999160766602</v>
      </c>
      <c r="F4377" s="16">
        <f>(StockData[[#This Row],[Close]]-E4378)/E4378</f>
        <v>3.4465631051148219E-3</v>
      </c>
      <c r="G4377" s="21">
        <v>47450700</v>
      </c>
      <c r="H4377" s="21">
        <f>IF(ISNUMBER(E4377),MAX($E$2:E4377),"")</f>
        <v>542.07000732421875</v>
      </c>
      <c r="I4377" s="21">
        <f>IF(AND(ISNUMBER(E4377),ISNUMBER(H4377)),E4377/H4377-1,"")</f>
        <v>-0.96240338169350681</v>
      </c>
      <c r="L4377"/>
      <c r="M4377"/>
      <c r="N4377" s="2">
        <v>39953</v>
      </c>
      <c r="O4377" s="21">
        <v>91.949996948242202</v>
      </c>
      <c r="P4377" s="21">
        <v>92.800003051757798</v>
      </c>
      <c r="Q4377" s="21">
        <v>90.410003662109375</v>
      </c>
      <c r="R4377" s="21">
        <v>90.510002136230483</v>
      </c>
      <c r="S4377">
        <v>285722200</v>
      </c>
      <c r="T4377" s="16">
        <f>(SP500_Data[[#This Row],[Close]]-R4378)/R4378</f>
        <v>-6.6944753288480765E-3</v>
      </c>
      <c r="U4377" s="21"/>
    </row>
    <row r="4378" spans="1:21" x14ac:dyDescent="0.25">
      <c r="A4378" s="2">
        <v>39952</v>
      </c>
      <c r="B4378" s="21">
        <v>20.510000228881836</v>
      </c>
      <c r="C4378" s="21">
        <v>20.739999771118164</v>
      </c>
      <c r="D4378" s="21">
        <v>20.25</v>
      </c>
      <c r="E4378" s="21">
        <v>20.309999465942383</v>
      </c>
      <c r="F4378" s="16">
        <f>(StockData[[#This Row],[Close]]-E4379)/E4379</f>
        <v>-1.4077714085297184E-2</v>
      </c>
      <c r="G4378" s="21">
        <v>51368300</v>
      </c>
      <c r="H4378" s="21">
        <f>IF(ISNUMBER(E4378),MAX($E$2:E4378),"")</f>
        <v>542.07000732421875</v>
      </c>
      <c r="I4378" s="21">
        <f>IF(AND(ISNUMBER(E4378),ISNUMBER(H4378)),E4378/H4378-1,"")</f>
        <v>-0.96253251574239063</v>
      </c>
      <c r="L4378"/>
      <c r="M4378"/>
      <c r="N4378" s="2">
        <v>39952</v>
      </c>
      <c r="O4378" s="21">
        <v>91.180000305175781</v>
      </c>
      <c r="P4378" s="21">
        <v>91.970001220703125</v>
      </c>
      <c r="Q4378" s="21">
        <v>90.809997558593764</v>
      </c>
      <c r="R4378" s="21">
        <v>91.120002746582045</v>
      </c>
      <c r="S4378">
        <v>206102200</v>
      </c>
      <c r="T4378" s="16">
        <f>(SP500_Data[[#This Row],[Close]]-R4379)/R4379</f>
        <v>-1.2057503705351789E-3</v>
      </c>
      <c r="U4378" s="21"/>
    </row>
    <row r="4379" spans="1:21" x14ac:dyDescent="0.25">
      <c r="A4379" s="2">
        <v>39951</v>
      </c>
      <c r="B4379" s="21">
        <v>20.360000610351559</v>
      </c>
      <c r="C4379" s="21">
        <v>20.600000381469727</v>
      </c>
      <c r="D4379" s="21">
        <v>20.239999771118164</v>
      </c>
      <c r="E4379" s="21">
        <v>20.600000381469727</v>
      </c>
      <c r="F4379" s="16">
        <f>(StockData[[#This Row],[Close]]-E4380)/E4380</f>
        <v>1.8793327449039974E-2</v>
      </c>
      <c r="G4379" s="21">
        <v>46073800</v>
      </c>
      <c r="H4379" s="21">
        <f>IF(ISNUMBER(E4379),MAX($E$2:E4379),"")</f>
        <v>542.07000732421875</v>
      </c>
      <c r="I4379" s="21">
        <f>IF(AND(ISNUMBER(E4379),ISNUMBER(H4379)),E4379/H4379-1,"")</f>
        <v>-0.96199752780428482</v>
      </c>
      <c r="L4379"/>
      <c r="M4379"/>
      <c r="N4379" s="2">
        <v>39951</v>
      </c>
      <c r="O4379" s="21">
        <v>89.550003051757813</v>
      </c>
      <c r="P4379" s="21">
        <v>91.339996337890625</v>
      </c>
      <c r="Q4379" s="21">
        <v>88.569999694824219</v>
      </c>
      <c r="R4379" s="21">
        <v>91.230003356933594</v>
      </c>
      <c r="S4379">
        <v>241447400</v>
      </c>
      <c r="T4379" s="16">
        <f>(SP500_Data[[#This Row],[Close]]-R4380)/R4380</f>
        <v>2.8407217883761948E-2</v>
      </c>
      <c r="U4379" s="21"/>
    </row>
    <row r="4380" spans="1:21" x14ac:dyDescent="0.25">
      <c r="A4380" s="2">
        <v>39948</v>
      </c>
      <c r="B4380" s="21">
        <v>20.129999160766602</v>
      </c>
      <c r="C4380" s="21">
        <v>20.5</v>
      </c>
      <c r="D4380" s="21">
        <v>19.979999542236328</v>
      </c>
      <c r="E4380" s="21">
        <v>20.219999313354492</v>
      </c>
      <c r="F4380" s="16">
        <f>(StockData[[#This Row],[Close]]-E4381)/E4381</f>
        <v>7.9760643904181108E-3</v>
      </c>
      <c r="G4380" s="21">
        <v>61289900</v>
      </c>
      <c r="H4380" s="21">
        <f>IF(ISNUMBER(E4380),MAX($E$2:E4380),"")</f>
        <v>542.07000732421875</v>
      </c>
      <c r="I4380" s="21">
        <f>IF(AND(ISNUMBER(E4380),ISNUMBER(H4380)),E4380/H4380-1,"")</f>
        <v>-0.96269854623913798</v>
      </c>
      <c r="L4380"/>
      <c r="M4380"/>
      <c r="N4380" s="2">
        <v>39948</v>
      </c>
      <c r="O4380" s="21">
        <v>89.370002746582031</v>
      </c>
      <c r="P4380" s="21">
        <v>90</v>
      </c>
      <c r="Q4380" s="21">
        <v>88.150001525878906</v>
      </c>
      <c r="R4380" s="21">
        <v>88.709999084472656</v>
      </c>
      <c r="S4380">
        <v>271502700</v>
      </c>
      <c r="T4380" s="16">
        <f>(SP500_Data[[#This Row],[Close]]-R4381)/R4381</f>
        <v>-8.1619335532982801E-3</v>
      </c>
      <c r="U4380" s="21"/>
    </row>
    <row r="4381" spans="1:21" x14ac:dyDescent="0.25">
      <c r="A4381" s="2">
        <v>39947</v>
      </c>
      <c r="B4381" s="21">
        <v>19.829999923706055</v>
      </c>
      <c r="C4381" s="21">
        <v>20.229999542236328</v>
      </c>
      <c r="D4381" s="21">
        <v>19.799999237060547</v>
      </c>
      <c r="E4381" s="21">
        <v>20.059999465942383</v>
      </c>
      <c r="F4381" s="16">
        <f>(StockData[[#This Row],[Close]]-E4382)/E4382</f>
        <v>1.5696175490753559E-2</v>
      </c>
      <c r="G4381" s="21">
        <v>54539500</v>
      </c>
      <c r="H4381" s="21">
        <f>IF(ISNUMBER(E4381),MAX($E$2:E4381),"")</f>
        <v>542.07000732421875</v>
      </c>
      <c r="I4381" s="21">
        <f>IF(AND(ISNUMBER(E4381),ISNUMBER(H4381)),E4381/H4381-1,"")</f>
        <v>-0.96299371078476903</v>
      </c>
      <c r="L4381"/>
      <c r="M4381"/>
      <c r="N4381" s="2">
        <v>39947</v>
      </c>
      <c r="O4381" s="21">
        <v>88.720001220703125</v>
      </c>
      <c r="P4381" s="21">
        <v>90.120002746582045</v>
      </c>
      <c r="Q4381" s="21">
        <v>88.5</v>
      </c>
      <c r="R4381" s="21">
        <v>89.44000244140625</v>
      </c>
      <c r="S4381">
        <v>260098700</v>
      </c>
      <c r="T4381" s="16">
        <f>(SP500_Data[[#This Row],[Close]]-R4382)/R4382</f>
        <v>8.5701638883069718E-3</v>
      </c>
      <c r="U4381" s="21"/>
    </row>
    <row r="4382" spans="1:21" x14ac:dyDescent="0.25">
      <c r="A4382" s="2">
        <v>39946</v>
      </c>
      <c r="B4382" s="21">
        <v>19.920000076293945</v>
      </c>
      <c r="C4382" s="21">
        <v>20</v>
      </c>
      <c r="D4382" s="21">
        <v>19.670000076293945</v>
      </c>
      <c r="E4382" s="21">
        <v>19.75</v>
      </c>
      <c r="F4382" s="16">
        <f>(StockData[[#This Row],[Close]]-E4383)/E4383</f>
        <v>-7.0386824507044678E-3</v>
      </c>
      <c r="G4382" s="21">
        <v>49281700</v>
      </c>
      <c r="H4382" s="21">
        <f>IF(ISNUMBER(E4382),MAX($E$2:E4382),"")</f>
        <v>542.07000732421875</v>
      </c>
      <c r="I4382" s="21">
        <f>IF(AND(ISNUMBER(E4382),ISNUMBER(H4382)),E4382/H4382-1,"")</f>
        <v>-0.96356559165209954</v>
      </c>
      <c r="L4382"/>
      <c r="M4382"/>
      <c r="N4382" s="2">
        <v>39946</v>
      </c>
      <c r="O4382" s="21">
        <v>89.739997863769531</v>
      </c>
      <c r="P4382" s="21">
        <v>90.010002136230469</v>
      </c>
      <c r="Q4382" s="21">
        <v>88.5</v>
      </c>
      <c r="R4382" s="21">
        <v>88.680000305175781</v>
      </c>
      <c r="S4382">
        <v>269619100</v>
      </c>
      <c r="T4382" s="16">
        <f>(SP500_Data[[#This Row],[Close]]-R4383)/R4383</f>
        <v>-2.5173143726485749E-2</v>
      </c>
      <c r="U4382" s="21"/>
    </row>
    <row r="4383" spans="1:21" x14ac:dyDescent="0.25">
      <c r="A4383" s="2">
        <v>39945</v>
      </c>
      <c r="B4383" s="21">
        <v>19.510000228881836</v>
      </c>
      <c r="C4383" s="21">
        <v>20.059999465942383</v>
      </c>
      <c r="D4383" s="21">
        <v>19.469999313354492</v>
      </c>
      <c r="E4383" s="21">
        <v>19.889999389648441</v>
      </c>
      <c r="F4383" s="16">
        <f>(StockData[[#This Row],[Close]]-E4384)/E4384</f>
        <v>2.9503090260240731E-2</v>
      </c>
      <c r="G4383" s="21">
        <v>71966800</v>
      </c>
      <c r="H4383" s="21">
        <f>IF(ISNUMBER(E4383),MAX($E$2:E4383),"")</f>
        <v>542.07000732421875</v>
      </c>
      <c r="I4383" s="21">
        <f>IF(AND(ISNUMBER(E4383),ISNUMBER(H4383)),E4383/H4383-1,"")</f>
        <v>-0.96330732355433202</v>
      </c>
      <c r="L4383"/>
      <c r="M4383"/>
      <c r="N4383" s="2">
        <v>39945</v>
      </c>
      <c r="O4383" s="21">
        <v>91.629997253417955</v>
      </c>
      <c r="P4383" s="21">
        <v>91.830001831054673</v>
      </c>
      <c r="Q4383" s="21">
        <v>89.849998474121094</v>
      </c>
      <c r="R4383" s="21">
        <v>90.970001220703125</v>
      </c>
      <c r="S4383">
        <v>282431300</v>
      </c>
      <c r="T4383" s="16">
        <f>(SP500_Data[[#This Row],[Close]]-R4384)/R4384</f>
        <v>-2.9591916855316474E-3</v>
      </c>
      <c r="U4383" s="21"/>
    </row>
    <row r="4384" spans="1:21" x14ac:dyDescent="0.25">
      <c r="A4384" s="2">
        <v>39944</v>
      </c>
      <c r="B4384" s="21">
        <v>19.200000762939453</v>
      </c>
      <c r="C4384" s="21">
        <v>19.729999542236328</v>
      </c>
      <c r="D4384" s="21">
        <v>19.010000228881836</v>
      </c>
      <c r="E4384" s="21">
        <v>19.319999694824219</v>
      </c>
      <c r="F4384" s="16">
        <f>(StockData[[#This Row],[Close]]-E4385)/E4385</f>
        <v>-5.1493502099311181E-3</v>
      </c>
      <c r="G4384" s="21">
        <v>63762600</v>
      </c>
      <c r="H4384" s="21">
        <f>IF(ISNUMBER(E4384),MAX($E$2:E4384),"")</f>
        <v>542.07000732421875</v>
      </c>
      <c r="I4384" s="21">
        <f>IF(AND(ISNUMBER(E4384),ISNUMBER(H4384)),E4384/H4384-1,"")</f>
        <v>-0.96435884768797275</v>
      </c>
      <c r="L4384"/>
      <c r="M4384"/>
      <c r="N4384" s="2">
        <v>39944</v>
      </c>
      <c r="O4384" s="21">
        <v>91.699996948242202</v>
      </c>
      <c r="P4384" s="21">
        <v>92.110000610351563</v>
      </c>
      <c r="Q4384" s="21">
        <v>91.040000915527344</v>
      </c>
      <c r="R4384" s="21">
        <v>91.239997863769517</v>
      </c>
      <c r="S4384">
        <v>247923600</v>
      </c>
      <c r="T4384" s="16">
        <f>(SP500_Data[[#This Row],[Close]]-R4385)/R4385</f>
        <v>-1.8713760274717425E-2</v>
      </c>
      <c r="U4384" s="21"/>
    </row>
    <row r="4385" spans="1:21" x14ac:dyDescent="0.25">
      <c r="A4385" s="2">
        <v>39941</v>
      </c>
      <c r="B4385" s="21">
        <v>19.459999084472656</v>
      </c>
      <c r="C4385" s="21">
        <v>19.639999389648441</v>
      </c>
      <c r="D4385" s="21">
        <v>19.139999389648441</v>
      </c>
      <c r="E4385" s="21">
        <v>19.420000076293945</v>
      </c>
      <c r="F4385" s="16">
        <f>(StockData[[#This Row],[Close]]-E4386)/E4386</f>
        <v>5.1760032634222261E-3</v>
      </c>
      <c r="G4385" s="21">
        <v>67597600</v>
      </c>
      <c r="H4385" s="21">
        <f>IF(ISNUMBER(E4385),MAX($E$2:E4385),"")</f>
        <v>542.07000732421875</v>
      </c>
      <c r="I4385" s="21">
        <f>IF(AND(ISNUMBER(E4385),ISNUMBER(H4385)),E4385/H4385-1,"")</f>
        <v>-0.96417436896729358</v>
      </c>
      <c r="L4385"/>
      <c r="M4385"/>
      <c r="N4385" s="2">
        <v>39941</v>
      </c>
      <c r="O4385" s="21">
        <v>92.029998779296875</v>
      </c>
      <c r="P4385" s="21">
        <v>93.220001220703125</v>
      </c>
      <c r="Q4385" s="21">
        <v>91.440002441406236</v>
      </c>
      <c r="R4385" s="21">
        <v>92.980003356933594</v>
      </c>
      <c r="S4385">
        <v>299081700</v>
      </c>
      <c r="T4385" s="16">
        <f>(SP500_Data[[#This Row],[Close]]-R4386)/R4386</f>
        <v>2.3332629675775086E-2</v>
      </c>
      <c r="U4385" s="21"/>
    </row>
    <row r="4386" spans="1:21" x14ac:dyDescent="0.25">
      <c r="A4386" s="2">
        <v>39940</v>
      </c>
      <c r="B4386" s="21">
        <v>19.959999084472656</v>
      </c>
      <c r="C4386" s="21">
        <v>19.989999771118164</v>
      </c>
      <c r="D4386" s="21">
        <v>19.139999389648441</v>
      </c>
      <c r="E4386" s="21">
        <v>19.319999694824219</v>
      </c>
      <c r="F4386" s="16">
        <f>(StockData[[#This Row],[Close]]-E4387)/E4387</f>
        <v>-2.374942895198956E-2</v>
      </c>
      <c r="G4386" s="21">
        <v>68727200</v>
      </c>
      <c r="H4386" s="21">
        <f>IF(ISNUMBER(E4386),MAX($E$2:E4386),"")</f>
        <v>542.07000732421875</v>
      </c>
      <c r="I4386" s="21">
        <f>IF(AND(ISNUMBER(E4386),ISNUMBER(H4386)),E4386/H4386-1,"")</f>
        <v>-0.96435884768797275</v>
      </c>
      <c r="L4386"/>
      <c r="M4386"/>
      <c r="N4386" s="2">
        <v>39940</v>
      </c>
      <c r="O4386" s="21">
        <v>93.010002136230483</v>
      </c>
      <c r="P4386" s="21">
        <v>93.150001525878906</v>
      </c>
      <c r="Q4386" s="21">
        <v>90.279998779296875</v>
      </c>
      <c r="R4386" s="21">
        <v>90.860000610351563</v>
      </c>
      <c r="S4386">
        <v>317728000</v>
      </c>
      <c r="T4386" s="16">
        <f>(SP500_Data[[#This Row],[Close]]-R4387)/R4387</f>
        <v>-1.3891890468589234E-2</v>
      </c>
      <c r="U4386" s="21"/>
    </row>
    <row r="4387" spans="1:21" x14ac:dyDescent="0.25">
      <c r="A4387" s="2">
        <v>39939</v>
      </c>
      <c r="B4387" s="21">
        <v>20.059999465942383</v>
      </c>
      <c r="C4387" s="21">
        <v>20.069999694824219</v>
      </c>
      <c r="D4387" s="21">
        <v>19.610000610351559</v>
      </c>
      <c r="E4387" s="21">
        <v>19.790000915527344</v>
      </c>
      <c r="F4387" s="16">
        <f>(StockData[[#This Row],[Close]]-E4388)/E4388</f>
        <v>0</v>
      </c>
      <c r="G4387" s="21">
        <v>59639100</v>
      </c>
      <c r="H4387" s="21">
        <f>IF(ISNUMBER(E4387),MAX($E$2:E4387),"")</f>
        <v>542.07000732421875</v>
      </c>
      <c r="I4387" s="21">
        <f>IF(AND(ISNUMBER(E4387),ISNUMBER(H4387)),E4387/H4387-1,"")</f>
        <v>-0.96349179875637225</v>
      </c>
      <c r="L4387"/>
      <c r="M4387"/>
      <c r="N4387" s="2">
        <v>39939</v>
      </c>
      <c r="O4387" s="21">
        <v>91.680000305175781</v>
      </c>
      <c r="P4387" s="21">
        <v>92.199996948242202</v>
      </c>
      <c r="Q4387" s="21">
        <v>90.610000610351563</v>
      </c>
      <c r="R4387" s="21">
        <v>92.139999389648438</v>
      </c>
      <c r="S4387">
        <v>291941000</v>
      </c>
      <c r="T4387" s="16">
        <f>(SP500_Data[[#This Row],[Close]]-R4388)/R4388</f>
        <v>1.7334654964274436E-2</v>
      </c>
      <c r="U4387" s="21"/>
    </row>
    <row r="4388" spans="1:21" x14ac:dyDescent="0.25">
      <c r="A4388" s="2">
        <v>39938</v>
      </c>
      <c r="B4388" s="21">
        <v>20.139999389648441</v>
      </c>
      <c r="C4388" s="21">
        <v>20.239999771118164</v>
      </c>
      <c r="D4388" s="21">
        <v>19.639999389648441</v>
      </c>
      <c r="E4388" s="21">
        <v>19.790000915527344</v>
      </c>
      <c r="F4388" s="16">
        <f>(StockData[[#This Row],[Close]]-E4389)/E4389</f>
        <v>-1.9811768595822066E-2</v>
      </c>
      <c r="G4388" s="21">
        <v>66835500</v>
      </c>
      <c r="H4388" s="21">
        <f>IF(ISNUMBER(E4388),MAX($E$2:E4388),"")</f>
        <v>542.07000732421875</v>
      </c>
      <c r="I4388" s="21">
        <f>IF(AND(ISNUMBER(E4388),ISNUMBER(H4388)),E4388/H4388-1,"")</f>
        <v>-0.96349179875637225</v>
      </c>
      <c r="L4388"/>
      <c r="M4388"/>
      <c r="N4388" s="2">
        <v>39938</v>
      </c>
      <c r="O4388" s="21">
        <v>90.569999694824219</v>
      </c>
      <c r="P4388" s="21">
        <v>90.930000305175781</v>
      </c>
      <c r="Q4388" s="21">
        <v>89.839996337890625</v>
      </c>
      <c r="R4388" s="21">
        <v>90.569999694824219</v>
      </c>
      <c r="S4388">
        <v>243036300</v>
      </c>
      <c r="T4388" s="16">
        <f>(SP500_Data[[#This Row],[Close]]-R4389)/R4389</f>
        <v>-3.4110647883198184E-3</v>
      </c>
      <c r="U4388" s="21"/>
    </row>
    <row r="4389" spans="1:21" x14ac:dyDescent="0.25">
      <c r="A4389" s="2">
        <v>39937</v>
      </c>
      <c r="B4389" s="21">
        <v>20.370000839233398</v>
      </c>
      <c r="C4389" s="21">
        <v>20.399999618530273</v>
      </c>
      <c r="D4389" s="21">
        <v>19.979999542236328</v>
      </c>
      <c r="E4389" s="21">
        <v>20.190000534057617</v>
      </c>
      <c r="F4389" s="16">
        <f>(StockData[[#This Row],[Close]]-E4390)/E4390</f>
        <v>-2.4703180645236074E-3</v>
      </c>
      <c r="G4389" s="21">
        <v>54313400</v>
      </c>
      <c r="H4389" s="21">
        <f>IF(ISNUMBER(E4389),MAX($E$2:E4389),"")</f>
        <v>542.07000732421875</v>
      </c>
      <c r="I4389" s="21">
        <f>IF(AND(ISNUMBER(E4389),ISNUMBER(H4389)),E4389/H4389-1,"")</f>
        <v>-0.96275388739229451</v>
      </c>
      <c r="L4389"/>
      <c r="M4389"/>
      <c r="N4389" s="2">
        <v>39937</v>
      </c>
      <c r="O4389" s="21">
        <v>88.550003051757813</v>
      </c>
      <c r="P4389" s="21">
        <v>90.940002441406236</v>
      </c>
      <c r="Q4389" s="21">
        <v>88.379997253417969</v>
      </c>
      <c r="R4389" s="21">
        <v>90.879997253417955</v>
      </c>
      <c r="S4389">
        <v>287120000</v>
      </c>
      <c r="T4389" s="16">
        <f>(SP500_Data[[#This Row],[Close]]-R4390)/R4390</f>
        <v>3.4019773404636917E-2</v>
      </c>
      <c r="U4389" s="21"/>
    </row>
    <row r="4390" spans="1:21" x14ac:dyDescent="0.25">
      <c r="A4390" s="2">
        <v>39934</v>
      </c>
      <c r="B4390" s="21">
        <v>20.190000534057617</v>
      </c>
      <c r="C4390" s="21">
        <v>20.350000381469727</v>
      </c>
      <c r="D4390" s="21">
        <v>19.860000610351559</v>
      </c>
      <c r="E4390" s="21">
        <v>20.239999771118164</v>
      </c>
      <c r="F4390" s="16">
        <f>(StockData[[#This Row],[Close]]-E4391)/E4391</f>
        <v>-9.8718941449763811E-4</v>
      </c>
      <c r="G4390" s="21">
        <v>63224500</v>
      </c>
      <c r="H4390" s="21">
        <f>IF(ISNUMBER(E4390),MAX($E$2:E4390),"")</f>
        <v>542.07000732421875</v>
      </c>
      <c r="I4390" s="21">
        <f>IF(AND(ISNUMBER(E4390),ISNUMBER(H4390)),E4390/H4390-1,"")</f>
        <v>-0.96266164979127433</v>
      </c>
      <c r="L4390"/>
      <c r="M4390"/>
      <c r="N4390" s="2">
        <v>39934</v>
      </c>
      <c r="O4390" s="21">
        <v>87.44000244140625</v>
      </c>
      <c r="P4390" s="21">
        <v>88.209999084472656</v>
      </c>
      <c r="Q4390" s="21">
        <v>86.720001220703125</v>
      </c>
      <c r="R4390" s="21">
        <v>87.889999389648438</v>
      </c>
      <c r="S4390">
        <v>236110300</v>
      </c>
      <c r="T4390" s="16">
        <f>(SP500_Data[[#This Row],[Close]]-R4391)/R4391</f>
        <v>5.3763581622915902E-3</v>
      </c>
      <c r="U4390" s="21"/>
    </row>
    <row r="4391" spans="1:21" x14ac:dyDescent="0.25">
      <c r="A4391" s="2">
        <v>39933</v>
      </c>
      <c r="B4391" s="21">
        <v>20.600000381469727</v>
      </c>
      <c r="C4391" s="21">
        <v>21.100000381469727</v>
      </c>
      <c r="D4391" s="21">
        <v>20.010000228881836</v>
      </c>
      <c r="E4391" s="21">
        <v>20.260000228881836</v>
      </c>
      <c r="F4391" s="16">
        <f>(StockData[[#This Row],[Close]]-E4392)/E4392</f>
        <v>4.938384633005401E-4</v>
      </c>
      <c r="G4391" s="21">
        <v>87439900</v>
      </c>
      <c r="H4391" s="21">
        <f>IF(ISNUMBER(E4391),MAX($E$2:E4391),"")</f>
        <v>542.07000732421875</v>
      </c>
      <c r="I4391" s="21">
        <f>IF(AND(ISNUMBER(E4391),ISNUMBER(H4391)),E4391/H4391-1,"")</f>
        <v>-0.96262475334341069</v>
      </c>
      <c r="L4391"/>
      <c r="M4391"/>
      <c r="N4391" s="2">
        <v>39933</v>
      </c>
      <c r="O4391" s="21">
        <v>88.550003051757813</v>
      </c>
      <c r="P4391" s="21">
        <v>89.019996643066406</v>
      </c>
      <c r="Q4391" s="21">
        <v>86.919998168945313</v>
      </c>
      <c r="R4391" s="21">
        <v>87.419998168945313</v>
      </c>
      <c r="S4391">
        <v>301419800</v>
      </c>
      <c r="T4391" s="16">
        <f>(SP500_Data[[#This Row],[Close]]-R4392)/R4392</f>
        <v>3.432747397458894E-4</v>
      </c>
      <c r="U4391" s="21"/>
    </row>
    <row r="4392" spans="1:21" x14ac:dyDescent="0.25">
      <c r="A4392" s="2">
        <v>39932</v>
      </c>
      <c r="B4392" s="21">
        <v>20.110000610351559</v>
      </c>
      <c r="C4392" s="21">
        <v>20.889999389648441</v>
      </c>
      <c r="D4392" s="21">
        <v>20.059999465942383</v>
      </c>
      <c r="E4392" s="21">
        <v>20.25</v>
      </c>
      <c r="F4392" s="16">
        <f>(StockData[[#This Row],[Close]]-E4393)/E4393</f>
        <v>1.6056181130168646E-2</v>
      </c>
      <c r="G4392" s="21">
        <v>79301600</v>
      </c>
      <c r="H4392" s="21">
        <f>IF(ISNUMBER(E4392),MAX($E$2:E4392),"")</f>
        <v>542.07000732421875</v>
      </c>
      <c r="I4392" s="21">
        <f>IF(AND(ISNUMBER(E4392),ISNUMBER(H4392)),E4392/H4392-1,"")</f>
        <v>-0.96264320156734251</v>
      </c>
      <c r="L4392"/>
      <c r="M4392"/>
      <c r="N4392" s="2">
        <v>39932</v>
      </c>
      <c r="O4392" s="21">
        <v>86.519996643066406</v>
      </c>
      <c r="P4392" s="21">
        <v>88.360000610351563</v>
      </c>
      <c r="Q4392" s="21">
        <v>86.300003051757813</v>
      </c>
      <c r="R4392" s="21">
        <v>87.389999389648438</v>
      </c>
      <c r="S4392">
        <v>311505700</v>
      </c>
      <c r="T4392" s="16">
        <f>(SP500_Data[[#This Row],[Close]]-R4393)/R4393</f>
        <v>2.1269132889038717E-2</v>
      </c>
      <c r="U4392" s="21"/>
    </row>
    <row r="4393" spans="1:21" x14ac:dyDescent="0.25">
      <c r="A4393" s="2">
        <v>39931</v>
      </c>
      <c r="B4393" s="21">
        <v>20.25</v>
      </c>
      <c r="C4393" s="21">
        <v>20.270000457763672</v>
      </c>
      <c r="D4393" s="21">
        <v>19.790000915527344</v>
      </c>
      <c r="E4393" s="21">
        <v>19.930000305175781</v>
      </c>
      <c r="F4393" s="16">
        <f>(StockData[[#This Row],[Close]]-E4394)/E4394</f>
        <v>-2.30391824580021E-2</v>
      </c>
      <c r="G4393" s="21">
        <v>76685200</v>
      </c>
      <c r="H4393" s="21">
        <f>IF(ISNUMBER(E4393),MAX($E$2:E4393),"")</f>
        <v>542.07000732421875</v>
      </c>
      <c r="I4393" s="21">
        <f>IF(AND(ISNUMBER(E4393),ISNUMBER(H4393)),E4393/H4393-1,"")</f>
        <v>-0.96323353065860473</v>
      </c>
      <c r="L4393"/>
      <c r="M4393"/>
      <c r="N4393" s="2">
        <v>39931</v>
      </c>
      <c r="O4393" s="21">
        <v>84.970001220703125</v>
      </c>
      <c r="P4393" s="21">
        <v>86.589996337890625</v>
      </c>
      <c r="Q4393" s="21">
        <v>84.760002136230469</v>
      </c>
      <c r="R4393" s="21">
        <v>85.569999694824219</v>
      </c>
      <c r="S4393">
        <v>247926300</v>
      </c>
      <c r="T4393" s="16">
        <f>(SP500_Data[[#This Row],[Close]]-R4394)/R4394</f>
        <v>-3.1453477933948495E-3</v>
      </c>
      <c r="U4393" s="21"/>
    </row>
    <row r="4394" spans="1:21" x14ac:dyDescent="0.25">
      <c r="A4394" s="2">
        <v>39930</v>
      </c>
      <c r="B4394" s="21">
        <v>20.549999237060547</v>
      </c>
      <c r="C4394" s="21">
        <v>20.819999694824219</v>
      </c>
      <c r="D4394" s="21">
        <v>20.280000686645508</v>
      </c>
      <c r="E4394" s="21">
        <v>20.399999618530273</v>
      </c>
      <c r="F4394" s="16">
        <f>(StockData[[#This Row],[Close]]-E4395)/E4395</f>
        <v>-2.4390255026470277E-2</v>
      </c>
      <c r="G4394" s="21">
        <v>68219600</v>
      </c>
      <c r="H4394" s="21">
        <f>IF(ISNUMBER(E4394),MAX($E$2:E4394),"")</f>
        <v>542.07000732421875</v>
      </c>
      <c r="I4394" s="21">
        <f>IF(AND(ISNUMBER(E4394),ISNUMBER(H4394)),E4394/H4394-1,"")</f>
        <v>-0.96236648524564328</v>
      </c>
      <c r="L4394"/>
      <c r="M4394"/>
      <c r="N4394" s="2">
        <v>39930</v>
      </c>
      <c r="O4394" s="21">
        <v>85.680000305175781</v>
      </c>
      <c r="P4394" s="21">
        <v>87.010002136230469</v>
      </c>
      <c r="Q4394" s="21">
        <v>85.540000915527344</v>
      </c>
      <c r="R4394" s="21">
        <v>85.839996337890625</v>
      </c>
      <c r="S4394">
        <v>289581600</v>
      </c>
      <c r="T4394" s="16">
        <f>(SP500_Data[[#This Row],[Close]]-R4395)/R4395</f>
        <v>-9.4623504450333223E-3</v>
      </c>
      <c r="U4394" s="21"/>
    </row>
    <row r="4395" spans="1:21" x14ac:dyDescent="0.25">
      <c r="A4395" s="2">
        <v>39927</v>
      </c>
      <c r="B4395" s="21">
        <v>19.819999694824219</v>
      </c>
      <c r="C4395" s="21">
        <v>21.200000762939453</v>
      </c>
      <c r="D4395" s="21">
        <v>19.5</v>
      </c>
      <c r="E4395" s="21">
        <v>20.909999847412109</v>
      </c>
      <c r="F4395" s="16">
        <f>(StockData[[#This Row],[Close]]-E4396)/E4396</f>
        <v>0.10517969149543289</v>
      </c>
      <c r="G4395" s="21">
        <v>168478500</v>
      </c>
      <c r="H4395" s="21">
        <f>IF(ISNUMBER(E4395),MAX($E$2:E4395),"")</f>
        <v>542.07000732421875</v>
      </c>
      <c r="I4395" s="21">
        <f>IF(AND(ISNUMBER(E4395),ISNUMBER(H4395)),E4395/H4395-1,"")</f>
        <v>-0.96142564693695443</v>
      </c>
      <c r="L4395"/>
      <c r="M4395"/>
      <c r="N4395" s="2">
        <v>39927</v>
      </c>
      <c r="O4395" s="21">
        <v>86.029998779296875</v>
      </c>
      <c r="P4395" s="21">
        <v>87.30999755859375</v>
      </c>
      <c r="Q4395" s="21">
        <v>85.69000244140625</v>
      </c>
      <c r="R4395" s="21">
        <v>86.660003662109375</v>
      </c>
      <c r="S4395">
        <v>287703000</v>
      </c>
      <c r="T4395" s="16">
        <f>(SP500_Data[[#This Row],[Close]]-R4396)/R4396</f>
        <v>1.5110704861480067E-2</v>
      </c>
      <c r="U4395" s="21"/>
    </row>
    <row r="4396" spans="1:21" x14ac:dyDescent="0.25">
      <c r="A4396" s="2">
        <v>39926</v>
      </c>
      <c r="B4396" s="21">
        <v>18.920000076293945</v>
      </c>
      <c r="C4396" s="21">
        <v>18.940000534057617</v>
      </c>
      <c r="D4396" s="21">
        <v>18.469999313354492</v>
      </c>
      <c r="E4396" s="21">
        <v>18.920000076293945</v>
      </c>
      <c r="F4396" s="16">
        <f>(StockData[[#This Row],[Close]]-E4397)/E4397</f>
        <v>7.4547063114854583E-3</v>
      </c>
      <c r="G4396" s="21">
        <v>86116300</v>
      </c>
      <c r="H4396" s="21">
        <f>IF(ISNUMBER(E4396),MAX($E$2:E4396),"")</f>
        <v>542.07000732421875</v>
      </c>
      <c r="I4396" s="21">
        <f>IF(AND(ISNUMBER(E4396),ISNUMBER(H4396)),E4396/H4396-1,"")</f>
        <v>-0.9650967590520505</v>
      </c>
      <c r="L4396"/>
      <c r="M4396"/>
      <c r="N4396" s="2">
        <v>39926</v>
      </c>
      <c r="O4396" s="21">
        <v>84.709999084472656</v>
      </c>
      <c r="P4396" s="21">
        <v>85.419998168945313</v>
      </c>
      <c r="Q4396" s="21">
        <v>83.629997253417969</v>
      </c>
      <c r="R4396" s="21">
        <v>85.370002746582031</v>
      </c>
      <c r="S4396">
        <v>324903700</v>
      </c>
      <c r="T4396" s="16">
        <f>(SP500_Data[[#This Row],[Close]]-R4397)/R4397</f>
        <v>9.8178592626705571E-3</v>
      </c>
      <c r="U4396" s="21"/>
    </row>
    <row r="4397" spans="1:21" x14ac:dyDescent="0.25">
      <c r="A4397" s="2">
        <v>39925</v>
      </c>
      <c r="B4397" s="21">
        <v>18.760000228881836</v>
      </c>
      <c r="C4397" s="21">
        <v>19.190000534057617</v>
      </c>
      <c r="D4397" s="21">
        <v>18.700000762939453</v>
      </c>
      <c r="E4397" s="21">
        <v>18.780000686645508</v>
      </c>
      <c r="F4397" s="16">
        <f>(StockData[[#This Row],[Close]]-E4398)/E4398</f>
        <v>-1.0015742413613544E-2</v>
      </c>
      <c r="G4397" s="21">
        <v>59401000</v>
      </c>
      <c r="H4397" s="21">
        <f>IF(ISNUMBER(E4397),MAX($E$2:E4397),"")</f>
        <v>542.07000732421875</v>
      </c>
      <c r="I4397" s="21">
        <f>IF(AND(ISNUMBER(E4397),ISNUMBER(H4397)),E4397/H4397-1,"")</f>
        <v>-0.96535502714981802</v>
      </c>
      <c r="L4397"/>
      <c r="M4397"/>
      <c r="N4397" s="2">
        <v>39925</v>
      </c>
      <c r="O4397" s="21">
        <v>84.290000915527344</v>
      </c>
      <c r="P4397" s="21">
        <v>86.339996337890625</v>
      </c>
      <c r="Q4397" s="21">
        <v>84.069999694824219</v>
      </c>
      <c r="R4397" s="21">
        <v>84.540000915527344</v>
      </c>
      <c r="S4397">
        <v>340395200</v>
      </c>
      <c r="T4397" s="16">
        <f>(SP500_Data[[#This Row],[Close]]-R4398)/R4398</f>
        <v>-6.1132924757986914E-3</v>
      </c>
      <c r="U4397" s="21"/>
    </row>
    <row r="4398" spans="1:21" x14ac:dyDescent="0.25">
      <c r="A4398" s="2">
        <v>39924</v>
      </c>
      <c r="B4398" s="21">
        <v>18.590000152587891</v>
      </c>
      <c r="C4398" s="21">
        <v>19.079999923706055</v>
      </c>
      <c r="D4398" s="21">
        <v>18.569999694824219</v>
      </c>
      <c r="E4398" s="21">
        <v>18.969999313354492</v>
      </c>
      <c r="F4398" s="16">
        <f>(StockData[[#This Row],[Close]]-E4399)/E4399</f>
        <v>1.9344368145946693E-2</v>
      </c>
      <c r="G4398" s="21">
        <v>60928300</v>
      </c>
      <c r="H4398" s="21">
        <f>IF(ISNUMBER(E4398),MAX($E$2:E4398),"")</f>
        <v>542.07000732421875</v>
      </c>
      <c r="I4398" s="21">
        <f>IF(AND(ISNUMBER(E4398),ISNUMBER(H4398)),E4398/H4398-1,"")</f>
        <v>-0.96500452145103044</v>
      </c>
      <c r="L4398"/>
      <c r="M4398"/>
      <c r="N4398" s="2">
        <v>39924</v>
      </c>
      <c r="O4398" s="21">
        <v>82.819999694824219</v>
      </c>
      <c r="P4398" s="21">
        <v>85.129997253417969</v>
      </c>
      <c r="Q4398" s="21">
        <v>82.75</v>
      </c>
      <c r="R4398" s="21">
        <v>85.05999755859375</v>
      </c>
      <c r="S4398">
        <v>114090900</v>
      </c>
      <c r="T4398" s="16">
        <f>(SP500_Data[[#This Row],[Close]]-R4399)/R4399</f>
        <v>1.9537303697179154E-2</v>
      </c>
      <c r="U4398" s="21"/>
    </row>
    <row r="4399" spans="1:21" x14ac:dyDescent="0.25">
      <c r="A4399" s="2">
        <v>39923</v>
      </c>
      <c r="B4399" s="21">
        <v>18.889999389648441</v>
      </c>
      <c r="C4399" s="21">
        <v>18.950000762939453</v>
      </c>
      <c r="D4399" s="21">
        <v>18.569999694824219</v>
      </c>
      <c r="E4399" s="21">
        <v>18.610000610351559</v>
      </c>
      <c r="F4399" s="16">
        <f>(StockData[[#This Row],[Close]]-E4400)/E4400</f>
        <v>-3.0729173392885178E-2</v>
      </c>
      <c r="G4399" s="21">
        <v>62937200</v>
      </c>
      <c r="H4399" s="21">
        <f>IF(ISNUMBER(E4399),MAX($E$2:E4399),"")</f>
        <v>542.07000732421875</v>
      </c>
      <c r="I4399" s="21">
        <f>IF(AND(ISNUMBER(E4399),ISNUMBER(H4399)),E4399/H4399-1,"")</f>
        <v>-0.9656686399193809</v>
      </c>
      <c r="L4399"/>
      <c r="M4399"/>
      <c r="N4399" s="2">
        <v>39923</v>
      </c>
      <c r="O4399" s="21">
        <v>85.540000915527344</v>
      </c>
      <c r="P4399" s="21">
        <v>87.050003051757813</v>
      </c>
      <c r="Q4399" s="21">
        <v>83.339996337890625</v>
      </c>
      <c r="R4399" s="21">
        <v>83.430000305175781</v>
      </c>
      <c r="S4399">
        <v>293690100</v>
      </c>
      <c r="T4399" s="16">
        <f>(SP500_Data[[#This Row],[Close]]-R4400)/R4400</f>
        <v>-4.1915496659730586E-2</v>
      </c>
      <c r="U4399" s="21"/>
    </row>
    <row r="4400" spans="1:21" x14ac:dyDescent="0.25">
      <c r="A4400" s="2">
        <v>39920</v>
      </c>
      <c r="B4400" s="21">
        <v>19.690000534057617</v>
      </c>
      <c r="C4400" s="21">
        <v>19.690000534057617</v>
      </c>
      <c r="D4400" s="21">
        <v>19</v>
      </c>
      <c r="E4400" s="21">
        <v>19.200000762939453</v>
      </c>
      <c r="F4400" s="16">
        <f>(StockData[[#This Row],[Close]]-E4401)/E4401</f>
        <v>-2.8340053616187213E-2</v>
      </c>
      <c r="G4400" s="21">
        <v>61398500</v>
      </c>
      <c r="H4400" s="21">
        <f>IF(ISNUMBER(E4400),MAX($E$2:E4400),"")</f>
        <v>542.07000732421875</v>
      </c>
      <c r="I4400" s="21">
        <f>IF(AND(ISNUMBER(E4400),ISNUMBER(H4400)),E4400/H4400-1,"")</f>
        <v>-0.96458021933787663</v>
      </c>
      <c r="L4400"/>
      <c r="M4400"/>
      <c r="N4400" s="2">
        <v>39920</v>
      </c>
      <c r="O4400" s="21">
        <v>86.830001831054688</v>
      </c>
      <c r="P4400" s="21">
        <v>87.650001525878906</v>
      </c>
      <c r="Q4400" s="21">
        <v>86.139999389648438</v>
      </c>
      <c r="R4400" s="21">
        <v>87.080001831054688</v>
      </c>
      <c r="S4400">
        <v>262649000</v>
      </c>
      <c r="T4400" s="16">
        <f>(SP500_Data[[#This Row],[Close]]-R4401)/R4401</f>
        <v>6.7052234804010112E-3</v>
      </c>
      <c r="U4400" s="21"/>
    </row>
    <row r="4401" spans="1:21" x14ac:dyDescent="0.25">
      <c r="A4401" s="2">
        <v>39919</v>
      </c>
      <c r="B4401" s="21">
        <v>19.159999847412109</v>
      </c>
      <c r="C4401" s="21">
        <v>19.780000686645508</v>
      </c>
      <c r="D4401" s="21">
        <v>18.989999771118164</v>
      </c>
      <c r="E4401" s="21">
        <v>19.760000228881836</v>
      </c>
      <c r="F4401" s="16">
        <f>(StockData[[#This Row],[Close]]-E4402)/E4402</f>
        <v>4.9389288844603557E-2</v>
      </c>
      <c r="G4401" s="21">
        <v>67688700</v>
      </c>
      <c r="H4401" s="21">
        <f>IF(ISNUMBER(E4401),MAX($E$2:E4401),"")</f>
        <v>542.07000732421875</v>
      </c>
      <c r="I4401" s="21">
        <f>IF(AND(ISNUMBER(E4401),ISNUMBER(H4401)),E4401/H4401-1,"")</f>
        <v>-0.96354714342816772</v>
      </c>
      <c r="L4401"/>
      <c r="M4401"/>
      <c r="N4401" s="2">
        <v>39919</v>
      </c>
      <c r="O4401" s="21">
        <v>85.930000305175781</v>
      </c>
      <c r="P4401" s="21">
        <v>87.150001525878906</v>
      </c>
      <c r="Q4401" s="21">
        <v>84.769996643066406</v>
      </c>
      <c r="R4401" s="21">
        <v>86.5</v>
      </c>
      <c r="S4401">
        <v>335202900</v>
      </c>
      <c r="T4401" s="16">
        <f>(SP500_Data[[#This Row],[Close]]-R4402)/R4402</f>
        <v>1.466275659824047E-2</v>
      </c>
      <c r="U4401" s="21"/>
    </row>
    <row r="4402" spans="1:21" x14ac:dyDescent="0.25">
      <c r="A4402" s="2">
        <v>39918</v>
      </c>
      <c r="B4402" s="21">
        <v>19.209999084472656</v>
      </c>
      <c r="C4402" s="21">
        <v>19.25</v>
      </c>
      <c r="D4402" s="21">
        <v>18.510000228881836</v>
      </c>
      <c r="E4402" s="21">
        <v>18.829999923706055</v>
      </c>
      <c r="F4402" s="16">
        <f>(StockData[[#This Row],[Close]]-E4403)/E4403</f>
        <v>-2.687340814016952E-2</v>
      </c>
      <c r="G4402" s="21">
        <v>72725500</v>
      </c>
      <c r="H4402" s="21">
        <f>IF(ISNUMBER(E4402),MAX($E$2:E4402),"")</f>
        <v>542.07000732421875</v>
      </c>
      <c r="I4402" s="21">
        <f>IF(AND(ISNUMBER(E4402),ISNUMBER(H4402)),E4402/H4402-1,"")</f>
        <v>-0.96526278954879785</v>
      </c>
      <c r="L4402"/>
      <c r="M4402"/>
      <c r="N4402" s="2">
        <v>39918</v>
      </c>
      <c r="O4402" s="21">
        <v>83.839996337890625</v>
      </c>
      <c r="P4402" s="21">
        <v>85.419998168945313</v>
      </c>
      <c r="Q4402" s="21">
        <v>83.610000610351563</v>
      </c>
      <c r="R4402" s="21">
        <v>85.25</v>
      </c>
      <c r="S4402">
        <v>250726100</v>
      </c>
      <c r="T4402" s="16">
        <f>(SP500_Data[[#This Row],[Close]]-R4403)/R4403</f>
        <v>1.0669846380080613E-2</v>
      </c>
      <c r="U4402" s="21"/>
    </row>
    <row r="4403" spans="1:21" x14ac:dyDescent="0.25">
      <c r="A4403" s="2">
        <v>39917</v>
      </c>
      <c r="B4403" s="21">
        <v>19.440000534057617</v>
      </c>
      <c r="C4403" s="21">
        <v>19.549999237060547</v>
      </c>
      <c r="D4403" s="21">
        <v>19</v>
      </c>
      <c r="E4403" s="21">
        <v>19.350000381469727</v>
      </c>
      <c r="F4403" s="16">
        <f>(StockData[[#This Row],[Close]]-E4404)/E4404</f>
        <v>-1.2251136766145429E-2</v>
      </c>
      <c r="G4403" s="21">
        <v>63796300</v>
      </c>
      <c r="H4403" s="21">
        <f>IF(ISNUMBER(E4403),MAX($E$2:E4403),"")</f>
        <v>542.07000732421875</v>
      </c>
      <c r="I4403" s="21">
        <f>IF(AND(ISNUMBER(E4403),ISNUMBER(H4403)),E4403/H4403-1,"")</f>
        <v>-0.96430350301617729</v>
      </c>
      <c r="L4403"/>
      <c r="M4403"/>
      <c r="N4403" s="2">
        <v>39917</v>
      </c>
      <c r="O4403" s="21">
        <v>85.029998779296875</v>
      </c>
      <c r="P4403" s="21">
        <v>85.760002136230469</v>
      </c>
      <c r="Q4403" s="21">
        <v>84.080001831054688</v>
      </c>
      <c r="R4403" s="21">
        <v>84.349998474121094</v>
      </c>
      <c r="S4403">
        <v>276598800</v>
      </c>
      <c r="T4403" s="16">
        <f>(SP500_Data[[#This Row],[Close]]-R4404)/R4404</f>
        <v>-1.7243426836303578E-2</v>
      </c>
      <c r="U4403" s="21"/>
    </row>
    <row r="4404" spans="1:21" x14ac:dyDescent="0.25">
      <c r="A4404" s="2">
        <v>39916</v>
      </c>
      <c r="B4404" s="21">
        <v>19.690000534057617</v>
      </c>
      <c r="C4404" s="21">
        <v>19.850000381469727</v>
      </c>
      <c r="D4404" s="21">
        <v>19.370000839233398</v>
      </c>
      <c r="E4404" s="21">
        <v>19.590000152587891</v>
      </c>
      <c r="F4404" s="16">
        <f>(StockData[[#This Row],[Close]]-E4405)/E4405</f>
        <v>-4.0671033754834428E-3</v>
      </c>
      <c r="G4404" s="21">
        <v>44444700</v>
      </c>
      <c r="H4404" s="21">
        <f>IF(ISNUMBER(E4404),MAX($E$2:E4404),"")</f>
        <v>542.07000732421875</v>
      </c>
      <c r="I4404" s="21">
        <f>IF(AND(ISNUMBER(E4404),ISNUMBER(H4404)),E4404/H4404-1,"")</f>
        <v>-0.96386075619773059</v>
      </c>
      <c r="L4404"/>
      <c r="M4404"/>
      <c r="N4404" s="2">
        <v>39916</v>
      </c>
      <c r="O4404" s="21">
        <v>84.919998168945313</v>
      </c>
      <c r="P4404" s="21">
        <v>86.540000915527344</v>
      </c>
      <c r="Q4404" s="21">
        <v>84.580001831054688</v>
      </c>
      <c r="R4404" s="21">
        <v>85.830001831054688</v>
      </c>
      <c r="S4404">
        <v>224847500</v>
      </c>
      <c r="T4404" s="16">
        <f>(SP500_Data[[#This Row],[Close]]-R4405)/R4405</f>
        <v>2.3312286481861228E-4</v>
      </c>
      <c r="U4404" s="21"/>
    </row>
    <row r="4405" spans="1:21" x14ac:dyDescent="0.25">
      <c r="A4405" s="2">
        <v>39912</v>
      </c>
      <c r="B4405" s="21">
        <v>19.450000762939453</v>
      </c>
      <c r="C4405" s="21">
        <v>19.700000762939453</v>
      </c>
      <c r="D4405" s="21">
        <v>19.219999313354492</v>
      </c>
      <c r="E4405" s="21">
        <v>19.670000076293945</v>
      </c>
      <c r="F4405" s="16">
        <f>(StockData[[#This Row],[Close]]-E4406)/E4406</f>
        <v>2.5013003068157545E-2</v>
      </c>
      <c r="G4405" s="21">
        <v>55759600</v>
      </c>
      <c r="H4405" s="21">
        <f>IF(ISNUMBER(E4405),MAX($E$2:E4405),"")</f>
        <v>542.07000732421875</v>
      </c>
      <c r="I4405" s="21">
        <f>IF(AND(ISNUMBER(E4405),ISNUMBER(H4405)),E4405/H4405-1,"")</f>
        <v>-0.96371317392491507</v>
      </c>
      <c r="L4405"/>
      <c r="M4405"/>
      <c r="N4405" s="2">
        <v>39912</v>
      </c>
      <c r="O4405" s="21">
        <v>84.669998168945313</v>
      </c>
      <c r="P4405" s="21">
        <v>85.819999694824219</v>
      </c>
      <c r="Q4405" s="21">
        <v>84.330001831054688</v>
      </c>
      <c r="R4405" s="21">
        <v>85.80999755859375</v>
      </c>
      <c r="S4405">
        <v>269653500</v>
      </c>
      <c r="T4405" s="16">
        <f>(SP500_Data[[#This Row],[Close]]-R4406)/R4406</f>
        <v>3.9743109509407647E-2</v>
      </c>
      <c r="U4405" s="21"/>
    </row>
    <row r="4406" spans="1:21" x14ac:dyDescent="0.25">
      <c r="A4406" s="2">
        <v>39911</v>
      </c>
      <c r="B4406" s="21">
        <v>18.969999313354492</v>
      </c>
      <c r="C4406" s="21">
        <v>19.620000839233398</v>
      </c>
      <c r="D4406" s="21">
        <v>18.959999084472656</v>
      </c>
      <c r="E4406" s="21">
        <v>19.190000534057617</v>
      </c>
      <c r="F4406" s="16">
        <f>(StockData[[#This Row],[Close]]-E4407)/E4407</f>
        <v>2.2921124729720264E-2</v>
      </c>
      <c r="G4406" s="21">
        <v>56408900</v>
      </c>
      <c r="H4406" s="21">
        <f>IF(ISNUMBER(E4406),MAX($E$2:E4406),"")</f>
        <v>542.07000732421875</v>
      </c>
      <c r="I4406" s="21">
        <f>IF(AND(ISNUMBER(E4406),ISNUMBER(H4406)),E4406/H4406-1,"")</f>
        <v>-0.96459866756180845</v>
      </c>
      <c r="L4406"/>
      <c r="M4406"/>
      <c r="N4406" s="2">
        <v>39911</v>
      </c>
      <c r="O4406" s="21">
        <v>82.05999755859375</v>
      </c>
      <c r="P4406" s="21">
        <v>82.94000244140625</v>
      </c>
      <c r="Q4406" s="21">
        <v>81.540000915527344</v>
      </c>
      <c r="R4406" s="21">
        <v>82.529998779296875</v>
      </c>
      <c r="S4406">
        <v>230402800</v>
      </c>
      <c r="T4406" s="16">
        <f>(SP500_Data[[#This Row],[Close]]-R4407)/R4407</f>
        <v>1.0777675896785554E-2</v>
      </c>
      <c r="U4406" s="21"/>
    </row>
    <row r="4407" spans="1:21" x14ac:dyDescent="0.25">
      <c r="A4407" s="2">
        <v>39910</v>
      </c>
      <c r="B4407" s="21">
        <v>18.760000228881836</v>
      </c>
      <c r="C4407" s="21">
        <v>19.139999389648441</v>
      </c>
      <c r="D4407" s="21">
        <v>18.629999160766602</v>
      </c>
      <c r="E4407" s="21">
        <v>18.760000228881836</v>
      </c>
      <c r="F4407" s="16">
        <f>(StockData[[#This Row],[Close]]-E4408)/E4408</f>
        <v>0</v>
      </c>
      <c r="G4407" s="21">
        <v>65815200</v>
      </c>
      <c r="H4407" s="21">
        <f>IF(ISNUMBER(E4407),MAX($E$2:E4407),"")</f>
        <v>542.07000732421875</v>
      </c>
      <c r="I4407" s="21">
        <f>IF(AND(ISNUMBER(E4407),ISNUMBER(H4407)),E4407/H4407-1,"")</f>
        <v>-0.96539192359768167</v>
      </c>
      <c r="L4407"/>
      <c r="M4407"/>
      <c r="N4407" s="2">
        <v>39910</v>
      </c>
      <c r="O4407" s="21">
        <v>82.25</v>
      </c>
      <c r="P4407" s="21">
        <v>82.650001525878906</v>
      </c>
      <c r="Q4407" s="21">
        <v>81.510002136230469</v>
      </c>
      <c r="R4407" s="21">
        <v>81.650001525878906</v>
      </c>
      <c r="S4407">
        <v>258947800</v>
      </c>
      <c r="T4407" s="16">
        <f>(SP500_Data[[#This Row],[Close]]-R4408)/R4408</f>
        <v>-2.3325322773131645E-2</v>
      </c>
      <c r="U4407" s="21"/>
    </row>
    <row r="4408" spans="1:21" x14ac:dyDescent="0.25">
      <c r="A4408" s="2">
        <v>39909</v>
      </c>
      <c r="B4408" s="21">
        <v>18.540000915527344</v>
      </c>
      <c r="C4408" s="21">
        <v>18.760000228881836</v>
      </c>
      <c r="D4408" s="21">
        <v>18.270000457763672</v>
      </c>
      <c r="E4408" s="21">
        <v>18.760000228881836</v>
      </c>
      <c r="F4408" s="16">
        <f>(StockData[[#This Row],[Close]]-E4409)/E4409</f>
        <v>5.3334554036458333E-4</v>
      </c>
      <c r="G4408" s="21">
        <v>47476100</v>
      </c>
      <c r="H4408" s="21">
        <f>IF(ISNUMBER(E4408),MAX($E$2:E4408),"")</f>
        <v>542.07000732421875</v>
      </c>
      <c r="I4408" s="21">
        <f>IF(AND(ISNUMBER(E4408),ISNUMBER(H4408)),E4408/H4408-1,"")</f>
        <v>-0.96539192359768167</v>
      </c>
      <c r="L4408"/>
      <c r="M4408"/>
      <c r="N4408" s="2">
        <v>39909</v>
      </c>
      <c r="O4408" s="21">
        <v>83.339996337890625</v>
      </c>
      <c r="P4408" s="21">
        <v>84.279998779296875</v>
      </c>
      <c r="Q4408" s="21">
        <v>82.290000915527344</v>
      </c>
      <c r="R4408" s="21">
        <v>83.599998474121094</v>
      </c>
      <c r="S4408">
        <v>264866600</v>
      </c>
      <c r="T4408" s="16">
        <f>(SP500_Data[[#This Row],[Close]]-R4409)/R4409</f>
        <v>-7.8329414357513269E-3</v>
      </c>
      <c r="U4408" s="21"/>
    </row>
    <row r="4409" spans="1:21" x14ac:dyDescent="0.25">
      <c r="A4409" s="2">
        <v>39906</v>
      </c>
      <c r="B4409" s="21">
        <v>19.129999160766602</v>
      </c>
      <c r="C4409" s="21">
        <v>19.149999618530273</v>
      </c>
      <c r="D4409" s="21">
        <v>18.430000305175781</v>
      </c>
      <c r="E4409" s="21">
        <v>18.75</v>
      </c>
      <c r="F4409" s="16">
        <f>(StockData[[#This Row],[Close]]-E4410)/E4410</f>
        <v>-2.7993825292806182E-2</v>
      </c>
      <c r="G4409" s="21">
        <v>81858400</v>
      </c>
      <c r="H4409" s="21">
        <f>IF(ISNUMBER(E4409),MAX($E$2:E4409),"")</f>
        <v>542.07000732421875</v>
      </c>
      <c r="I4409" s="21">
        <f>IF(AND(ISNUMBER(E4409),ISNUMBER(H4409)),E4409/H4409-1,"")</f>
        <v>-0.96541037182161349</v>
      </c>
      <c r="L4409"/>
      <c r="M4409"/>
      <c r="N4409" s="2">
        <v>39906</v>
      </c>
      <c r="O4409" s="21">
        <v>83.489997863769531</v>
      </c>
      <c r="P4409" s="21">
        <v>84.279998779296875</v>
      </c>
      <c r="Q4409" s="21">
        <v>82.669998168945313</v>
      </c>
      <c r="R4409" s="21">
        <v>84.260002136230469</v>
      </c>
      <c r="S4409">
        <v>284646300</v>
      </c>
      <c r="T4409" s="16">
        <f>(SP500_Data[[#This Row],[Close]]-R4410)/R4410</f>
        <v>9.9484816974547748E-3</v>
      </c>
      <c r="U4409" s="21"/>
    </row>
    <row r="4410" spans="1:21" x14ac:dyDescent="0.25">
      <c r="A4410" s="2">
        <v>39905</v>
      </c>
      <c r="B4410" s="21">
        <v>19.5</v>
      </c>
      <c r="C4410" s="21">
        <v>19.889999389648441</v>
      </c>
      <c r="D4410" s="21">
        <v>19</v>
      </c>
      <c r="E4410" s="21">
        <v>19.290000915527344</v>
      </c>
      <c r="F4410" s="16">
        <f>(StockData[[#This Row],[Close]]-E4411)/E4411</f>
        <v>-1.0356577404526134E-3</v>
      </c>
      <c r="G4410" s="21">
        <v>99082300</v>
      </c>
      <c r="H4410" s="21">
        <f>IF(ISNUMBER(E4410),MAX($E$2:E4410),"")</f>
        <v>542.07000732421875</v>
      </c>
      <c r="I4410" s="21">
        <f>IF(AND(ISNUMBER(E4410),ISNUMBER(H4410)),E4410/H4410-1,"")</f>
        <v>-0.96441418884112928</v>
      </c>
      <c r="L4410"/>
      <c r="M4410"/>
      <c r="N4410" s="2">
        <v>39905</v>
      </c>
      <c r="O4410" s="21">
        <v>83.080001831054688</v>
      </c>
      <c r="P4410" s="21">
        <v>84.610000610351563</v>
      </c>
      <c r="Q4410" s="21">
        <v>81.129997253417969</v>
      </c>
      <c r="R4410" s="21">
        <v>83.430000305175781</v>
      </c>
      <c r="S4410">
        <v>476230700</v>
      </c>
      <c r="T4410" s="16">
        <f>(SP500_Data[[#This Row],[Close]]-R4411)/R4411</f>
        <v>2.9237636540377251E-2</v>
      </c>
      <c r="U4410" s="21"/>
    </row>
    <row r="4411" spans="1:21" x14ac:dyDescent="0.25">
      <c r="A4411" s="2">
        <v>39904</v>
      </c>
      <c r="B4411" s="21">
        <v>18.229999542236328</v>
      </c>
      <c r="C4411" s="21">
        <v>19.360000610351559</v>
      </c>
      <c r="D4411" s="21">
        <v>18.180000305175781</v>
      </c>
      <c r="E4411" s="21">
        <v>19.309999465942383</v>
      </c>
      <c r="F4411" s="16">
        <f>(StockData[[#This Row],[Close]]-E4412)/E4412</f>
        <v>5.1170309404744242E-2</v>
      </c>
      <c r="G4411" s="21">
        <v>96438900</v>
      </c>
      <c r="H4411" s="21">
        <f>IF(ISNUMBER(E4411),MAX($E$2:E4411),"")</f>
        <v>542.07000732421875</v>
      </c>
      <c r="I4411" s="21">
        <f>IF(AND(ISNUMBER(E4411),ISNUMBER(H4411)),E4411/H4411-1,"")</f>
        <v>-0.96437729591190458</v>
      </c>
      <c r="L4411"/>
      <c r="M4411"/>
      <c r="N4411" s="2">
        <v>39904</v>
      </c>
      <c r="O4411" s="21">
        <v>78.529998779296875</v>
      </c>
      <c r="P4411" s="21">
        <v>81.419998168945313</v>
      </c>
      <c r="Q4411" s="21">
        <v>78.330001831054688</v>
      </c>
      <c r="R4411" s="21">
        <v>81.05999755859375</v>
      </c>
      <c r="S4411">
        <v>377018300</v>
      </c>
      <c r="T4411" s="16">
        <f>(SP500_Data[[#This Row],[Close]]-R4412)/R4412</f>
        <v>1.9366209513813168E-2</v>
      </c>
      <c r="U4411" s="21"/>
    </row>
    <row r="4412" spans="1:21" x14ac:dyDescent="0.25">
      <c r="A4412" s="2">
        <v>39903</v>
      </c>
      <c r="B4412" s="21">
        <v>17.829999923706055</v>
      </c>
      <c r="C4412" s="21">
        <v>18.790000915527344</v>
      </c>
      <c r="D4412" s="21">
        <v>17.780000686645508</v>
      </c>
      <c r="E4412" s="21">
        <v>18.370000839233398</v>
      </c>
      <c r="F4412" s="16">
        <f>(StockData[[#This Row],[Close]]-E4413)/E4413</f>
        <v>5.0915407340062592E-2</v>
      </c>
      <c r="G4412" s="21">
        <v>92423300</v>
      </c>
      <c r="H4412" s="21">
        <f>IF(ISNUMBER(E4412),MAX($E$2:E4412),"")</f>
        <v>542.07000732421875</v>
      </c>
      <c r="I4412" s="21">
        <f>IF(AND(ISNUMBER(E4412),ISNUMBER(H4412)),E4412/H4412-1,"")</f>
        <v>-0.96611138673782759</v>
      </c>
      <c r="L4412"/>
      <c r="M4412"/>
      <c r="N4412" s="2">
        <v>39903</v>
      </c>
      <c r="O4412" s="21">
        <v>79.55999755859375</v>
      </c>
      <c r="P4412" s="21">
        <v>81.080001831054688</v>
      </c>
      <c r="Q4412" s="21">
        <v>79.050003051757813</v>
      </c>
      <c r="R4412" s="21">
        <v>79.519996643066406</v>
      </c>
      <c r="S4412">
        <v>364238300</v>
      </c>
      <c r="T4412" s="16">
        <f>(SP500_Data[[#This Row],[Close]]-R4413)/R4413</f>
        <v>9.2650808358500786E-3</v>
      </c>
      <c r="U4412" s="21"/>
    </row>
    <row r="4413" spans="1:21" x14ac:dyDescent="0.25">
      <c r="A4413" s="2">
        <v>39902</v>
      </c>
      <c r="B4413" s="21">
        <v>17.739999771118164</v>
      </c>
      <c r="C4413" s="21">
        <v>17.760000228881836</v>
      </c>
      <c r="D4413" s="21">
        <v>17.270000457763672</v>
      </c>
      <c r="E4413" s="21">
        <v>17.479999542236328</v>
      </c>
      <c r="F4413" s="16">
        <f>(StockData[[#This Row],[Close]]-E4414)/E4414</f>
        <v>-3.5852159328108271E-2</v>
      </c>
      <c r="G4413" s="21">
        <v>49633000</v>
      </c>
      <c r="H4413" s="21">
        <f>IF(ISNUMBER(E4413),MAX($E$2:E4413),"")</f>
        <v>542.07000732421875</v>
      </c>
      <c r="I4413" s="21">
        <f>IF(AND(ISNUMBER(E4413),ISNUMBER(H4413)),E4413/H4413-1,"")</f>
        <v>-0.96775324348136949</v>
      </c>
      <c r="L4413"/>
      <c r="M4413"/>
      <c r="N4413" s="2">
        <v>39902</v>
      </c>
      <c r="O4413" s="21">
        <v>79.800003051757813</v>
      </c>
      <c r="P4413" s="21">
        <v>79.870002746582031</v>
      </c>
      <c r="Q4413" s="21">
        <v>77.959999084472656</v>
      </c>
      <c r="R4413" s="21">
        <v>78.790000915527344</v>
      </c>
      <c r="S4413">
        <v>324108500</v>
      </c>
      <c r="T4413" s="16">
        <f>(SP500_Data[[#This Row],[Close]]-R4414)/R4414</f>
        <v>-3.4554584900548635E-2</v>
      </c>
      <c r="U4413" s="21"/>
    </row>
    <row r="4414" spans="1:21" x14ac:dyDescent="0.25">
      <c r="A4414" s="2">
        <v>39899</v>
      </c>
      <c r="B4414" s="21">
        <v>18.540000915527344</v>
      </c>
      <c r="C4414" s="21">
        <v>18.620000839233398</v>
      </c>
      <c r="D4414" s="21">
        <v>18.049999237060547</v>
      </c>
      <c r="E4414" s="21">
        <v>18.129999160766602</v>
      </c>
      <c r="F4414" s="16">
        <f>(StockData[[#This Row],[Close]]-E4415)/E4415</f>
        <v>-3.7174761857443568E-2</v>
      </c>
      <c r="G4414" s="21">
        <v>47670400</v>
      </c>
      <c r="H4414" s="21">
        <f>IF(ISNUMBER(E4414),MAX($E$2:E4414),"")</f>
        <v>542.07000732421875</v>
      </c>
      <c r="I4414" s="21">
        <f>IF(AND(ISNUMBER(E4414),ISNUMBER(H4414)),E4414/H4414-1,"")</f>
        <v>-0.96655413707491322</v>
      </c>
      <c r="L4414"/>
      <c r="M4414"/>
      <c r="N4414" s="2">
        <v>39899</v>
      </c>
      <c r="O4414" s="21">
        <v>82.050003051757813</v>
      </c>
      <c r="P4414" s="21">
        <v>82.529998779296875</v>
      </c>
      <c r="Q4414" s="21">
        <v>81.30999755859375</v>
      </c>
      <c r="R4414" s="21">
        <v>81.610000610351563</v>
      </c>
      <c r="S4414">
        <v>322332300</v>
      </c>
      <c r="T4414" s="16">
        <f>(SP500_Data[[#This Row],[Close]]-R4415)/R4415</f>
        <v>-1.8048369498064609E-2</v>
      </c>
      <c r="U4414" s="21"/>
    </row>
    <row r="4415" spans="1:21" x14ac:dyDescent="0.25">
      <c r="A4415" s="2">
        <v>39898</v>
      </c>
      <c r="B4415" s="21">
        <v>18.170000076293945</v>
      </c>
      <c r="C4415" s="21">
        <v>18.879999160766602</v>
      </c>
      <c r="D4415" s="21">
        <v>18.120000839233398</v>
      </c>
      <c r="E4415" s="21">
        <v>18.829999923706055</v>
      </c>
      <c r="F4415" s="16">
        <f>(StockData[[#This Row],[Close]]-E4416)/E4416</f>
        <v>5.3132036215303831E-2</v>
      </c>
      <c r="G4415" s="21">
        <v>63775100</v>
      </c>
      <c r="H4415" s="21">
        <f>IF(ISNUMBER(E4415),MAX($E$2:E4415),"")</f>
        <v>542.07000732421875</v>
      </c>
      <c r="I4415" s="21">
        <f>IF(AND(ISNUMBER(E4415),ISNUMBER(H4415)),E4415/H4415-1,"")</f>
        <v>-0.96526278954879785</v>
      </c>
      <c r="L4415"/>
      <c r="M4415"/>
      <c r="N4415" s="2">
        <v>39898</v>
      </c>
      <c r="O4415" s="21">
        <v>82.25</v>
      </c>
      <c r="P4415" s="21">
        <v>83.300003051757813</v>
      </c>
      <c r="Q4415" s="21">
        <v>81.319999694824219</v>
      </c>
      <c r="R4415" s="21">
        <v>83.110000610351563</v>
      </c>
      <c r="S4415">
        <v>422025200</v>
      </c>
      <c r="T4415" s="16">
        <f>(SP500_Data[[#This Row],[Close]]-R4416)/R4416</f>
        <v>2.0380647321131672E-2</v>
      </c>
      <c r="U4415" s="21"/>
    </row>
    <row r="4416" spans="1:21" x14ac:dyDescent="0.25">
      <c r="A4416" s="2">
        <v>39897</v>
      </c>
      <c r="B4416" s="21">
        <v>17.979999542236328</v>
      </c>
      <c r="C4416" s="21">
        <v>18.309999465942383</v>
      </c>
      <c r="D4416" s="21">
        <v>17.520000457763672</v>
      </c>
      <c r="E4416" s="21">
        <v>17.879999160766602</v>
      </c>
      <c r="F4416" s="16">
        <f>(StockData[[#This Row],[Close]]-E4417)/E4417</f>
        <v>-2.7886861995616396E-3</v>
      </c>
      <c r="G4416" s="21">
        <v>73927100</v>
      </c>
      <c r="H4416" s="21">
        <f>IF(ISNUMBER(E4416),MAX($E$2:E4416),"")</f>
        <v>542.07000732421875</v>
      </c>
      <c r="I4416" s="21">
        <f>IF(AND(ISNUMBER(E4416),ISNUMBER(H4416)),E4416/H4416-1,"")</f>
        <v>-0.96701533211729174</v>
      </c>
      <c r="L4416"/>
      <c r="M4416"/>
      <c r="N4416" s="2">
        <v>39897</v>
      </c>
      <c r="O4416" s="21">
        <v>81.230003356933594</v>
      </c>
      <c r="P4416" s="21">
        <v>82.699996948242188</v>
      </c>
      <c r="Q4416" s="21">
        <v>79.05999755859375</v>
      </c>
      <c r="R4416" s="21">
        <v>81.449996948242188</v>
      </c>
      <c r="S4416">
        <v>441775100</v>
      </c>
      <c r="T4416" s="16">
        <f>(SP500_Data[[#This Row],[Close]]-R4417)/R4417</f>
        <v>1.0545886975345413E-2</v>
      </c>
      <c r="U4416" s="21"/>
    </row>
    <row r="4417" spans="1:21" x14ac:dyDescent="0.25">
      <c r="A4417" s="2">
        <v>39896</v>
      </c>
      <c r="B4417" s="21">
        <v>18.040000915527344</v>
      </c>
      <c r="C4417" s="21">
        <v>18.209999084472656</v>
      </c>
      <c r="D4417" s="21">
        <v>17.840000152587891</v>
      </c>
      <c r="E4417" s="21">
        <v>17.930000305175781</v>
      </c>
      <c r="F4417" s="16">
        <f>(StockData[[#This Row],[Close]]-E4418)/E4418</f>
        <v>-2.1822128761329499E-2</v>
      </c>
      <c r="G4417" s="21">
        <v>50044100</v>
      </c>
      <c r="H4417" s="21">
        <f>IF(ISNUMBER(E4417),MAX($E$2:E4417),"")</f>
        <v>542.07000732421875</v>
      </c>
      <c r="I4417" s="21">
        <f>IF(AND(ISNUMBER(E4417),ISNUMBER(H4417)),E4417/H4417-1,"")</f>
        <v>-0.96692309099763263</v>
      </c>
      <c r="L4417"/>
      <c r="M4417"/>
      <c r="N4417" s="2">
        <v>39896</v>
      </c>
      <c r="O4417" s="21">
        <v>81.239997863769531</v>
      </c>
      <c r="P4417" s="21">
        <v>82.360000610351563</v>
      </c>
      <c r="Q4417" s="21">
        <v>80.510002136230469</v>
      </c>
      <c r="R4417" s="21">
        <v>80.599998474121094</v>
      </c>
      <c r="S4417">
        <v>330271000</v>
      </c>
      <c r="T4417" s="16">
        <f>(SP500_Data[[#This Row],[Close]]-R4418)/R4418</f>
        <v>-1.9703268335322186E-2</v>
      </c>
      <c r="U4417" s="21"/>
    </row>
    <row r="4418" spans="1:21" x14ac:dyDescent="0.25">
      <c r="A4418" s="2">
        <v>39895</v>
      </c>
      <c r="B4418" s="21">
        <v>17.370000839233398</v>
      </c>
      <c r="C4418" s="21">
        <v>18.590000152587891</v>
      </c>
      <c r="D4418" s="21">
        <v>17.309999465942383</v>
      </c>
      <c r="E4418" s="21">
        <v>18.329999923706055</v>
      </c>
      <c r="F4418" s="16">
        <f>(StockData[[#This Row],[Close]]-E4419)/E4419</f>
        <v>7.4443171015276338E-2</v>
      </c>
      <c r="G4418" s="21">
        <v>71600000</v>
      </c>
      <c r="H4418" s="21">
        <f>IF(ISNUMBER(E4418),MAX($E$2:E4418),"")</f>
        <v>542.07000732421875</v>
      </c>
      <c r="I4418" s="21">
        <f>IF(AND(ISNUMBER(E4418),ISNUMBER(H4418)),E4418/H4418-1,"")</f>
        <v>-0.96618517963355488</v>
      </c>
      <c r="L4418"/>
      <c r="M4418"/>
      <c r="N4418" s="2">
        <v>39895</v>
      </c>
      <c r="O4418" s="21">
        <v>78.739997863769531</v>
      </c>
      <c r="P4418" s="21">
        <v>82.290000915527344</v>
      </c>
      <c r="Q4418" s="21">
        <v>78.30999755859375</v>
      </c>
      <c r="R4418" s="21">
        <v>82.220001220703125</v>
      </c>
      <c r="S4418">
        <v>419933300</v>
      </c>
      <c r="T4418" s="16">
        <f>(SP500_Data[[#This Row],[Close]]-R4419)/R4419</f>
        <v>7.1828994941883426E-2</v>
      </c>
      <c r="U4418" s="21"/>
    </row>
    <row r="4419" spans="1:21" x14ac:dyDescent="0.25">
      <c r="A4419" s="2">
        <v>39892</v>
      </c>
      <c r="B4419" s="21">
        <v>17.319999694824219</v>
      </c>
      <c r="C4419" s="21">
        <v>17.649999618530273</v>
      </c>
      <c r="D4419" s="21">
        <v>16.879999160766602</v>
      </c>
      <c r="E4419" s="21">
        <v>17.059999465942383</v>
      </c>
      <c r="F4419" s="16">
        <f>(StockData[[#This Row],[Close]]-E4420)/E4420</f>
        <v>-4.6674402890801731E-3</v>
      </c>
      <c r="G4419" s="21">
        <v>81725500</v>
      </c>
      <c r="H4419" s="21">
        <f>IF(ISNUMBER(E4419),MAX($E$2:E4419),"")</f>
        <v>542.07000732421875</v>
      </c>
      <c r="I4419" s="21">
        <f>IF(AND(ISNUMBER(E4419),ISNUMBER(H4419)),E4419/H4419-1,"")</f>
        <v>-0.96852805129331088</v>
      </c>
      <c r="L4419"/>
      <c r="M4419"/>
      <c r="N4419" s="2">
        <v>39892</v>
      </c>
      <c r="O4419" s="21">
        <v>78.760002136230469</v>
      </c>
      <c r="P4419" s="21">
        <v>78.910003662109375</v>
      </c>
      <c r="Q4419" s="21">
        <v>76.529998779296875</v>
      </c>
      <c r="R4419" s="21">
        <v>76.709999084472656</v>
      </c>
      <c r="S4419">
        <v>371078200</v>
      </c>
      <c r="T4419" s="16">
        <f>(SP500_Data[[#This Row],[Close]]-R4420)/R4420</f>
        <v>-2.8249344919755087E-2</v>
      </c>
      <c r="U4419" s="21"/>
    </row>
    <row r="4420" spans="1:21" x14ac:dyDescent="0.25">
      <c r="A4420" s="2">
        <v>39891</v>
      </c>
      <c r="B4420" s="21">
        <v>17.370000839233398</v>
      </c>
      <c r="C4420" s="21">
        <v>17.450000762939453</v>
      </c>
      <c r="D4420" s="21">
        <v>16.920000076293945</v>
      </c>
      <c r="E4420" s="21">
        <v>17.139999389648438</v>
      </c>
      <c r="F4420" s="16">
        <f>(StockData[[#This Row],[Close]]-E4421)/E4421</f>
        <v>1.0613226113943395E-2</v>
      </c>
      <c r="G4420" s="21">
        <v>58994600</v>
      </c>
      <c r="H4420" s="21">
        <f>IF(ISNUMBER(E4420),MAX($E$2:E4420),"")</f>
        <v>542.07000732421875</v>
      </c>
      <c r="I4420" s="21">
        <f>IF(AND(ISNUMBER(E4420),ISNUMBER(H4420)),E4420/H4420-1,"")</f>
        <v>-0.96838046902049535</v>
      </c>
      <c r="L4420"/>
      <c r="M4420"/>
      <c r="N4420" s="2">
        <v>39891</v>
      </c>
      <c r="O4420" s="21">
        <v>80.930000305175781</v>
      </c>
      <c r="P4420" s="21">
        <v>81</v>
      </c>
      <c r="Q4420" s="21">
        <v>78.69000244140625</v>
      </c>
      <c r="R4420" s="21">
        <v>78.94000244140625</v>
      </c>
      <c r="S4420">
        <v>428520400</v>
      </c>
      <c r="T4420" s="16">
        <f>(SP500_Data[[#This Row],[Close]]-R4421)/R4421</f>
        <v>-1.2385810834351078E-2</v>
      </c>
      <c r="U4420" s="21"/>
    </row>
    <row r="4421" spans="1:21" x14ac:dyDescent="0.25">
      <c r="A4421" s="2">
        <v>39890</v>
      </c>
      <c r="B4421" s="21">
        <v>17.030000686645508</v>
      </c>
      <c r="C4421" s="21">
        <v>17.219999313354492</v>
      </c>
      <c r="D4421" s="21">
        <v>16.600000381469727</v>
      </c>
      <c r="E4421" s="21">
        <v>16.959999084472656</v>
      </c>
      <c r="F4421" s="16">
        <f>(StockData[[#This Row],[Close]]-E4422)/E4422</f>
        <v>3.5502643370829098E-3</v>
      </c>
      <c r="G4421" s="21">
        <v>70710700</v>
      </c>
      <c r="H4421" s="21">
        <f>IF(ISNUMBER(E4421),MAX($E$2:E4421),"")</f>
        <v>542.07000732421875</v>
      </c>
      <c r="I4421" s="21">
        <f>IF(AND(ISNUMBER(E4421),ISNUMBER(H4421)),E4421/H4421-1,"")</f>
        <v>-0.96871253001399016</v>
      </c>
      <c r="L4421"/>
      <c r="M4421"/>
      <c r="N4421" s="2">
        <v>39890</v>
      </c>
      <c r="O4421" s="21">
        <v>77.80999755859375</v>
      </c>
      <c r="P4421" s="21">
        <v>80.900001525878906</v>
      </c>
      <c r="Q4421" s="21">
        <v>77.069999694824219</v>
      </c>
      <c r="R4421" s="21">
        <v>79.930000305175781</v>
      </c>
      <c r="S4421">
        <v>473273200</v>
      </c>
      <c r="T4421" s="16">
        <f>(SP500_Data[[#This Row],[Close]]-R4422)/R4422</f>
        <v>2.2384241406611303E-2</v>
      </c>
      <c r="U4421" s="21"/>
    </row>
    <row r="4422" spans="1:21" x14ac:dyDescent="0.25">
      <c r="A4422" s="2">
        <v>39889</v>
      </c>
      <c r="B4422" s="21">
        <v>16.319999694824219</v>
      </c>
      <c r="C4422" s="21">
        <v>16.899999618530273</v>
      </c>
      <c r="D4422" s="21">
        <v>16.260000228881836</v>
      </c>
      <c r="E4422" s="21">
        <v>16.899999618530273</v>
      </c>
      <c r="F4422" s="16">
        <f>(StockData[[#This Row],[Close]]-E4423)/E4423</f>
        <v>3.9999976524939904E-2</v>
      </c>
      <c r="G4422" s="21">
        <v>62481000</v>
      </c>
      <c r="H4422" s="21">
        <f>IF(ISNUMBER(E4422),MAX($E$2:E4422),"")</f>
        <v>542.07000732421875</v>
      </c>
      <c r="I4422" s="21">
        <f>IF(AND(ISNUMBER(E4422),ISNUMBER(H4422)),E4422/H4422-1,"")</f>
        <v>-0.96882321583894204</v>
      </c>
      <c r="L4422"/>
      <c r="M4422"/>
      <c r="N4422" s="2">
        <v>39889</v>
      </c>
      <c r="O4422" s="21">
        <v>76.069999694824219</v>
      </c>
      <c r="P4422" s="21">
        <v>78.360000610351563</v>
      </c>
      <c r="Q4422" s="21">
        <v>75.449996948242188</v>
      </c>
      <c r="R4422" s="21">
        <v>78.180000305175781</v>
      </c>
      <c r="S4422">
        <v>356814300</v>
      </c>
      <c r="T4422" s="16">
        <f>(SP500_Data[[#This Row],[Close]]-R4423)/R4423</f>
        <v>3.0582647985210279E-2</v>
      </c>
      <c r="U4422" s="21"/>
    </row>
    <row r="4423" spans="1:21" x14ac:dyDescent="0.25">
      <c r="A4423" s="2">
        <v>39888</v>
      </c>
      <c r="B4423" s="21">
        <v>16.819999694824219</v>
      </c>
      <c r="C4423" s="21">
        <v>16.959999084472656</v>
      </c>
      <c r="D4423" s="21">
        <v>16.239999771118164</v>
      </c>
      <c r="E4423" s="21">
        <v>16.25</v>
      </c>
      <c r="F4423" s="16">
        <f>(StockData[[#This Row],[Close]]-E4424)/E4424</f>
        <v>-2.4024001663345514E-2</v>
      </c>
      <c r="G4423" s="21">
        <v>67028900</v>
      </c>
      <c r="H4423" s="21">
        <f>IF(ISNUMBER(E4423),MAX($E$2:E4423),"")</f>
        <v>542.07000732421875</v>
      </c>
      <c r="I4423" s="21">
        <f>IF(AND(ISNUMBER(E4423),ISNUMBER(H4423)),E4423/H4423-1,"")</f>
        <v>-0.97002232224539831</v>
      </c>
      <c r="L4423"/>
      <c r="M4423"/>
      <c r="N4423" s="2">
        <v>39888</v>
      </c>
      <c r="O4423" s="21">
        <v>76.959999084472656</v>
      </c>
      <c r="P4423" s="21">
        <v>77.970001220703125</v>
      </c>
      <c r="Q4423" s="21">
        <v>75.80999755859375</v>
      </c>
      <c r="R4423" s="21">
        <v>75.860000610351563</v>
      </c>
      <c r="S4423">
        <v>360644900</v>
      </c>
      <c r="T4423" s="16">
        <f>(SP500_Data[[#This Row],[Close]]-R4424)/R4424</f>
        <v>-3.022680228787595E-3</v>
      </c>
      <c r="U4423" s="21"/>
    </row>
    <row r="4424" spans="1:21" x14ac:dyDescent="0.25">
      <c r="A4424" s="2">
        <v>39885</v>
      </c>
      <c r="B4424" s="21">
        <v>16.979999542236328</v>
      </c>
      <c r="C4424" s="21">
        <v>17.049999237060547</v>
      </c>
      <c r="D4424" s="21">
        <v>16.180000305175781</v>
      </c>
      <c r="E4424" s="21">
        <v>16.649999618530273</v>
      </c>
      <c r="F4424" s="16">
        <f>(StockData[[#This Row],[Close]]-E4425)/E4425</f>
        <v>-2.1164056761169565E-2</v>
      </c>
      <c r="G4424" s="21">
        <v>82965800</v>
      </c>
      <c r="H4424" s="21">
        <f>IF(ISNUMBER(E4424),MAX($E$2:E4424),"")</f>
        <v>542.07000732421875</v>
      </c>
      <c r="I4424" s="21">
        <f>IF(AND(ISNUMBER(E4424),ISNUMBER(H4424)),E4424/H4424-1,"")</f>
        <v>-0.96928441088132056</v>
      </c>
      <c r="L4424"/>
      <c r="M4424"/>
      <c r="N4424" s="2">
        <v>39885</v>
      </c>
      <c r="O4424" s="21">
        <v>76.010002136230469</v>
      </c>
      <c r="P4424" s="21">
        <v>76.980003356933594</v>
      </c>
      <c r="Q4424" s="21">
        <v>74.730003356933594</v>
      </c>
      <c r="R4424" s="21">
        <v>76.089996337890625</v>
      </c>
      <c r="S4424">
        <v>337474700</v>
      </c>
      <c r="T4424" s="16">
        <f>(SP500_Data[[#This Row],[Close]]-R4425)/R4425</f>
        <v>7.8145210316639072E-3</v>
      </c>
      <c r="U4424" s="21"/>
    </row>
    <row r="4425" spans="1:21" x14ac:dyDescent="0.25">
      <c r="A4425" s="2">
        <v>39884</v>
      </c>
      <c r="B4425" s="21">
        <v>17.010000228881836</v>
      </c>
      <c r="C4425" s="21">
        <v>17.040000915527344</v>
      </c>
      <c r="D4425" s="21">
        <v>16.479999542236328</v>
      </c>
      <c r="E4425" s="21">
        <v>17.010000228881836</v>
      </c>
      <c r="F4425" s="16">
        <f>(StockData[[#This Row],[Close]]-E4426)/E4426</f>
        <v>-5.8445574460836815E-3</v>
      </c>
      <c r="G4425" s="21">
        <v>93694100</v>
      </c>
      <c r="H4425" s="21">
        <f>IF(ISNUMBER(E4425),MAX($E$2:E4425),"")</f>
        <v>542.07000732421875</v>
      </c>
      <c r="I4425" s="21">
        <f>IF(AND(ISNUMBER(E4425),ISNUMBER(H4425)),E4425/H4425-1,"")</f>
        <v>-0.96862028889433105</v>
      </c>
      <c r="L4425"/>
      <c r="M4425"/>
      <c r="N4425" s="2">
        <v>39884</v>
      </c>
      <c r="O4425" s="21">
        <v>72.620002746582031</v>
      </c>
      <c r="P4425" s="21">
        <v>75.75</v>
      </c>
      <c r="Q4425" s="21">
        <v>71.970001220703125</v>
      </c>
      <c r="R4425" s="21">
        <v>75.5</v>
      </c>
      <c r="S4425">
        <v>409702700</v>
      </c>
      <c r="T4425" s="16">
        <f>(SP500_Data[[#This Row],[Close]]-R4426)/R4426</f>
        <v>3.9372255429274229E-2</v>
      </c>
      <c r="U4425" s="21"/>
    </row>
    <row r="4426" spans="1:21" x14ac:dyDescent="0.25">
      <c r="A4426" s="2">
        <v>39883</v>
      </c>
      <c r="B4426" s="21">
        <v>16.629999160766602</v>
      </c>
      <c r="C4426" s="21">
        <v>17.200000762939453</v>
      </c>
      <c r="D4426" s="21">
        <v>16.430000305175781</v>
      </c>
      <c r="E4426" s="21">
        <v>17.110000610351563</v>
      </c>
      <c r="F4426" s="16">
        <f>(StockData[[#This Row],[Close]]-E4427)/E4427</f>
        <v>3.8228221214485755E-2</v>
      </c>
      <c r="G4426" s="21">
        <v>84522200</v>
      </c>
      <c r="H4426" s="21">
        <f>IF(ISNUMBER(E4426),MAX($E$2:E4426),"")</f>
        <v>542.07000732421875</v>
      </c>
      <c r="I4426" s="21">
        <f>IF(AND(ISNUMBER(E4426),ISNUMBER(H4426)),E4426/H4426-1,"")</f>
        <v>-0.96843581017365188</v>
      </c>
      <c r="L4426"/>
      <c r="M4426"/>
      <c r="N4426" s="2">
        <v>39883</v>
      </c>
      <c r="O4426" s="21">
        <v>73</v>
      </c>
      <c r="P4426" s="21">
        <v>73.75</v>
      </c>
      <c r="Q4426" s="21">
        <v>71.830001831054688</v>
      </c>
      <c r="R4426" s="21">
        <v>72.639999389648438</v>
      </c>
      <c r="S4426">
        <v>356648300</v>
      </c>
      <c r="T4426" s="16">
        <f>(SP500_Data[[#This Row],[Close]]-R4427)/R4427</f>
        <v>6.5124183542707376E-3</v>
      </c>
      <c r="U4426" s="21"/>
    </row>
    <row r="4427" spans="1:21" x14ac:dyDescent="0.25">
      <c r="A4427" s="2">
        <v>39882</v>
      </c>
      <c r="B4427" s="21">
        <v>15.369999885559082</v>
      </c>
      <c r="C4427" s="21">
        <v>16.620000839233398</v>
      </c>
      <c r="D4427" s="21">
        <v>15.25</v>
      </c>
      <c r="E4427" s="21">
        <v>16.479999542236328</v>
      </c>
      <c r="F4427" s="16">
        <f>(StockData[[#This Row],[Close]]-E4428)/E4428</f>
        <v>8.7788776052463172E-2</v>
      </c>
      <c r="G4427" s="21">
        <v>95184200</v>
      </c>
      <c r="H4427" s="21">
        <f>IF(ISNUMBER(E4427),MAX($E$2:E4427),"")</f>
        <v>542.07000732421875</v>
      </c>
      <c r="I4427" s="21">
        <f>IF(AND(ISNUMBER(E4427),ISNUMBER(H4427)),E4427/H4427-1,"")</f>
        <v>-0.96959802365088343</v>
      </c>
      <c r="L4427"/>
      <c r="M4427"/>
      <c r="N4427" s="2">
        <v>39882</v>
      </c>
      <c r="O4427" s="21">
        <v>69.510002136230469</v>
      </c>
      <c r="P4427" s="21">
        <v>72.370002746582031</v>
      </c>
      <c r="Q4427" s="21">
        <v>69.370002746582031</v>
      </c>
      <c r="R4427" s="21">
        <v>72.169998168945313</v>
      </c>
      <c r="S4427">
        <v>406227900</v>
      </c>
      <c r="T4427" s="16">
        <f>(SP500_Data[[#This Row],[Close]]-R4428)/R4428</f>
        <v>5.9609418913684452E-2</v>
      </c>
      <c r="U4427" s="21"/>
    </row>
    <row r="4428" spans="1:21" x14ac:dyDescent="0.25">
      <c r="A4428" s="2">
        <v>39881</v>
      </c>
      <c r="B4428" s="21">
        <v>15.199999809265137</v>
      </c>
      <c r="C4428" s="21">
        <v>15.739999771118164</v>
      </c>
      <c r="D4428" s="21">
        <v>15.100000381469728</v>
      </c>
      <c r="E4428" s="21">
        <v>15.149999618530272</v>
      </c>
      <c r="F4428" s="16">
        <f>(StockData[[#This Row],[Close]]-E4429)/E4429</f>
        <v>-8.5078610414112393E-3</v>
      </c>
      <c r="G4428" s="21">
        <v>66479100</v>
      </c>
      <c r="H4428" s="21">
        <f>IF(ISNUMBER(E4428),MAX($E$2:E4428),"")</f>
        <v>542.07000732421875</v>
      </c>
      <c r="I4428" s="21">
        <f>IF(AND(ISNUMBER(E4428),ISNUMBER(H4428)),E4428/H4428-1,"")</f>
        <v>-0.97205158113559142</v>
      </c>
      <c r="L4428"/>
      <c r="M4428"/>
      <c r="N4428" s="2">
        <v>39881</v>
      </c>
      <c r="O4428" s="21">
        <v>67.949996948242188</v>
      </c>
      <c r="P4428" s="21">
        <v>70</v>
      </c>
      <c r="Q4428" s="21">
        <v>67.730003356933594</v>
      </c>
      <c r="R4428" s="21">
        <v>68.110000610351563</v>
      </c>
      <c r="S4428">
        <v>379905300</v>
      </c>
      <c r="T4428" s="16">
        <f>(SP500_Data[[#This Row],[Close]]-R4429)/R4429</f>
        <v>-1.1752721707974843E-2</v>
      </c>
      <c r="U4428" s="21"/>
    </row>
    <row r="4429" spans="1:21" x14ac:dyDescent="0.25">
      <c r="A4429" s="2">
        <v>39878</v>
      </c>
      <c r="B4429" s="21">
        <v>15.350000381469728</v>
      </c>
      <c r="C4429" s="21">
        <v>15.619999885559082</v>
      </c>
      <c r="D4429" s="21">
        <v>14.869999885559082</v>
      </c>
      <c r="E4429" s="21">
        <v>15.279999732971191</v>
      </c>
      <c r="F4429" s="16">
        <f>(StockData[[#This Row],[Close]]-E4430)/E4430</f>
        <v>6.5483136265628828E-4</v>
      </c>
      <c r="G4429" s="21">
        <v>92821400</v>
      </c>
      <c r="H4429" s="21">
        <f>IF(ISNUMBER(E4429),MAX($E$2:E4429),"")</f>
        <v>542.07000732421875</v>
      </c>
      <c r="I4429" s="21">
        <f>IF(AND(ISNUMBER(E4429),ISNUMBER(H4429)),E4429/H4429-1,"")</f>
        <v>-0.97181175950243626</v>
      </c>
      <c r="L4429"/>
      <c r="M4429"/>
      <c r="N4429" s="2">
        <v>39878</v>
      </c>
      <c r="O4429" s="21">
        <v>69.400001525878906</v>
      </c>
      <c r="P4429" s="21">
        <v>70.449996948242188</v>
      </c>
      <c r="Q4429" s="21">
        <v>67.099998474121094</v>
      </c>
      <c r="R4429" s="21">
        <v>68.919998168945313</v>
      </c>
      <c r="S4429">
        <v>490470000</v>
      </c>
      <c r="T4429" s="16">
        <f>(SP500_Data[[#This Row],[Close]]-R4430)/R4430</f>
        <v>1.7441149980360964E-3</v>
      </c>
      <c r="U4429" s="21"/>
    </row>
    <row r="4430" spans="1:21" x14ac:dyDescent="0.25">
      <c r="A4430" s="2">
        <v>39877</v>
      </c>
      <c r="B4430" s="21">
        <v>15.859999656677246</v>
      </c>
      <c r="C4430" s="21">
        <v>15.880000114440918</v>
      </c>
      <c r="D4430" s="21">
        <v>15.270000457763672</v>
      </c>
      <c r="E4430" s="21">
        <v>15.270000457763672</v>
      </c>
      <c r="F4430" s="16">
        <f>(StockData[[#This Row],[Close]]-E4431)/E4431</f>
        <v>-5.2729549455169201E-2</v>
      </c>
      <c r="G4430" s="21">
        <v>89708500</v>
      </c>
      <c r="H4430" s="21">
        <f>IF(ISNUMBER(E4430),MAX($E$2:E4430),"")</f>
        <v>542.07000732421875</v>
      </c>
      <c r="I4430" s="21">
        <f>IF(AND(ISNUMBER(E4430),ISNUMBER(H4430)),E4430/H4430-1,"")</f>
        <v>-0.97183020596704861</v>
      </c>
      <c r="L4430"/>
      <c r="M4430"/>
      <c r="N4430" s="2">
        <v>39877</v>
      </c>
      <c r="O4430" s="21">
        <v>70.099998474121094</v>
      </c>
      <c r="P4430" s="21">
        <v>71.730003356933594</v>
      </c>
      <c r="Q4430" s="21">
        <v>68.169998168945313</v>
      </c>
      <c r="R4430" s="21">
        <v>68.800003051757813</v>
      </c>
      <c r="S4430">
        <v>485549400</v>
      </c>
      <c r="T4430" s="16">
        <f>(SP500_Data[[#This Row],[Close]]-R4431)/R4431</f>
        <v>-4.0847625373665347E-2</v>
      </c>
      <c r="U4430" s="21"/>
    </row>
    <row r="4431" spans="1:21" x14ac:dyDescent="0.25">
      <c r="A4431" s="2">
        <v>39876</v>
      </c>
      <c r="B4431" s="21">
        <v>16.120000839233398</v>
      </c>
      <c r="C4431" s="21">
        <v>16.399999618530273</v>
      </c>
      <c r="D4431" s="21">
        <v>15.890000343322754</v>
      </c>
      <c r="E4431" s="21">
        <v>16.120000839233398</v>
      </c>
      <c r="F4431" s="16">
        <f>(StockData[[#This Row],[Close]]-E4432)/E4432</f>
        <v>1.5113395658872141E-2</v>
      </c>
      <c r="G4431" s="21">
        <v>69285100</v>
      </c>
      <c r="H4431" s="21">
        <f>IF(ISNUMBER(E4431),MAX($E$2:E4431),"")</f>
        <v>542.07000732421875</v>
      </c>
      <c r="I4431" s="21">
        <f>IF(AND(ISNUMBER(E4431),ISNUMBER(H4431)),E4431/H4431-1,"")</f>
        <v>-0.97026214211923401</v>
      </c>
      <c r="L4431"/>
      <c r="M4431"/>
      <c r="N4431" s="2">
        <v>39876</v>
      </c>
      <c r="O4431" s="21">
        <v>71.230003356933594</v>
      </c>
      <c r="P4431" s="21">
        <v>72.870002746582031</v>
      </c>
      <c r="Q4431" s="21">
        <v>70.069999694824219</v>
      </c>
      <c r="R4431" s="21">
        <v>71.730003356933594</v>
      </c>
      <c r="S4431">
        <v>462753100</v>
      </c>
      <c r="T4431" s="16">
        <f>(SP500_Data[[#This Row],[Close]]-R4432)/R4432</f>
        <v>2.3690647485931023E-2</v>
      </c>
      <c r="U4431" s="21"/>
    </row>
    <row r="4432" spans="1:21" x14ac:dyDescent="0.25">
      <c r="A4432" s="2">
        <v>39875</v>
      </c>
      <c r="B4432" s="21">
        <v>16.030000686645508</v>
      </c>
      <c r="C4432" s="21">
        <v>16.239999771118164</v>
      </c>
      <c r="D4432" s="21">
        <v>15.640000343322754</v>
      </c>
      <c r="E4432" s="21">
        <v>15.880000114440918</v>
      </c>
      <c r="F4432" s="16">
        <f>(StockData[[#This Row],[Close]]-E4433)/E4433</f>
        <v>5.6998196836809054E-3</v>
      </c>
      <c r="G4432" s="21">
        <v>80476600</v>
      </c>
      <c r="H4432" s="21">
        <f>IF(ISNUMBER(E4432),MAX($E$2:E4432),"")</f>
        <v>542.07000732421875</v>
      </c>
      <c r="I4432" s="21">
        <f>IF(AND(ISNUMBER(E4432),ISNUMBER(H4432)),E4432/H4432-1,"")</f>
        <v>-0.97070489069700017</v>
      </c>
      <c r="L4432"/>
      <c r="M4432"/>
      <c r="N4432" s="2">
        <v>39875</v>
      </c>
      <c r="O4432" s="21">
        <v>71.610000610351563</v>
      </c>
      <c r="P4432" s="21">
        <v>71.699996948242188</v>
      </c>
      <c r="Q4432" s="21">
        <v>69.639999389648438</v>
      </c>
      <c r="R4432" s="21">
        <v>70.069999694824219</v>
      </c>
      <c r="S4432">
        <v>443761000</v>
      </c>
      <c r="T4432" s="16">
        <f>(SP500_Data[[#This Row],[Close]]-R4433)/R4433</f>
        <v>-7.5070650248122827E-3</v>
      </c>
      <c r="U4432" s="21"/>
    </row>
    <row r="4433" spans="1:21" x14ac:dyDescent="0.25">
      <c r="A4433" s="2">
        <v>39874</v>
      </c>
      <c r="B4433" s="21">
        <v>15.960000038146973</v>
      </c>
      <c r="C4433" s="21">
        <v>16.25</v>
      </c>
      <c r="D4433" s="21">
        <v>15.720000267028809</v>
      </c>
      <c r="E4433" s="21">
        <v>15.789999961853027</v>
      </c>
      <c r="F4433" s="16">
        <f>(StockData[[#This Row],[Close]]-E4434)/E4434</f>
        <v>-2.2291000939974496E-2</v>
      </c>
      <c r="G4433" s="21">
        <v>80602100</v>
      </c>
      <c r="H4433" s="21">
        <f>IF(ISNUMBER(E4433),MAX($E$2:E4433),"")</f>
        <v>542.07000732421875</v>
      </c>
      <c r="I4433" s="21">
        <f>IF(AND(ISNUMBER(E4433),ISNUMBER(H4433)),E4433/H4433-1,"")</f>
        <v>-0.97087092119374752</v>
      </c>
      <c r="L4433"/>
      <c r="M4433"/>
      <c r="N4433" s="2">
        <v>39874</v>
      </c>
      <c r="O4433" s="21">
        <v>72.519996643066406</v>
      </c>
      <c r="P4433" s="21">
        <v>73.919998168945313</v>
      </c>
      <c r="Q4433" s="21">
        <v>70.370002746582031</v>
      </c>
      <c r="R4433" s="21">
        <v>70.599998474121094</v>
      </c>
      <c r="S4433">
        <v>426452600</v>
      </c>
      <c r="T4433" s="16">
        <f>(SP500_Data[[#This Row],[Close]]-R4434)/R4434</f>
        <v>-4.5042632453790976E-2</v>
      </c>
      <c r="U4433" s="21"/>
    </row>
    <row r="4434" spans="1:21" x14ac:dyDescent="0.25">
      <c r="A4434" s="2">
        <v>39871</v>
      </c>
      <c r="B4434" s="21">
        <v>16.290000915527344</v>
      </c>
      <c r="C4434" s="21">
        <v>16.520000457763672</v>
      </c>
      <c r="D4434" s="21">
        <v>16.100000381469727</v>
      </c>
      <c r="E4434" s="21">
        <v>16.149999618530273</v>
      </c>
      <c r="F4434" s="16">
        <f>(StockData[[#This Row],[Close]]-E4435)/E4435</f>
        <v>-1.6443389555976906E-2</v>
      </c>
      <c r="G4434" s="21">
        <v>93428000</v>
      </c>
      <c r="H4434" s="21">
        <f>IF(ISNUMBER(E4434),MAX($E$2:E4434),"")</f>
        <v>542.07000732421875</v>
      </c>
      <c r="I4434" s="21">
        <f>IF(AND(ISNUMBER(E4434),ISNUMBER(H4434)),E4434/H4434-1,"")</f>
        <v>-0.97020680096607748</v>
      </c>
      <c r="L4434"/>
      <c r="M4434"/>
      <c r="N4434" s="2">
        <v>39871</v>
      </c>
      <c r="O4434" s="21">
        <v>74.010002136230469</v>
      </c>
      <c r="P4434" s="21">
        <v>75.69000244140625</v>
      </c>
      <c r="Q4434" s="21">
        <v>73.80999755859375</v>
      </c>
      <c r="R4434" s="21">
        <v>73.930000305175781</v>
      </c>
      <c r="S4434">
        <v>470510900</v>
      </c>
      <c r="T4434" s="16">
        <f>(SP500_Data[[#This Row],[Close]]-R4435)/R4435</f>
        <v>-2.2348616503887087E-2</v>
      </c>
      <c r="U4434" s="21"/>
    </row>
    <row r="4435" spans="1:21" x14ac:dyDescent="0.25">
      <c r="A4435" s="2">
        <v>39870</v>
      </c>
      <c r="B4435" s="21">
        <v>17.049999237060547</v>
      </c>
      <c r="C4435" s="21">
        <v>17.079999923706055</v>
      </c>
      <c r="D4435" s="21">
        <v>16.420000076293945</v>
      </c>
      <c r="E4435" s="21">
        <v>16.420000076293945</v>
      </c>
      <c r="F4435" s="16">
        <f>(StockData[[#This Row],[Close]]-E4436)/E4436</f>
        <v>-3.1839565880230195E-2</v>
      </c>
      <c r="G4435" s="21">
        <v>83219500</v>
      </c>
      <c r="H4435" s="21">
        <f>IF(ISNUMBER(E4435),MAX($E$2:E4435),"")</f>
        <v>542.07000732421875</v>
      </c>
      <c r="I4435" s="21">
        <f>IF(AND(ISNUMBER(E4435),ISNUMBER(H4435)),E4435/H4435-1,"")</f>
        <v>-0.96970870947583543</v>
      </c>
      <c r="L4435"/>
      <c r="M4435"/>
      <c r="N4435" s="2">
        <v>39870</v>
      </c>
      <c r="O4435" s="21">
        <v>77.819999694824219</v>
      </c>
      <c r="P4435" s="21">
        <v>79.669998168945313</v>
      </c>
      <c r="Q4435" s="21">
        <v>75.529998779296875</v>
      </c>
      <c r="R4435" s="21">
        <v>75.620002746582031</v>
      </c>
      <c r="S4435">
        <v>363353900</v>
      </c>
      <c r="T4435" s="16">
        <f>(SP500_Data[[#This Row],[Close]]-R4436)/R4436</f>
        <v>-1.6261219660949996E-2</v>
      </c>
      <c r="U4435" s="21"/>
    </row>
    <row r="4436" spans="1:21" x14ac:dyDescent="0.25">
      <c r="A4436" s="2">
        <v>39869</v>
      </c>
      <c r="B4436" s="21">
        <v>17.010000228881836</v>
      </c>
      <c r="C4436" s="21">
        <v>17.239999771118164</v>
      </c>
      <c r="D4436" s="21">
        <v>16.459999084472656</v>
      </c>
      <c r="E4436" s="21">
        <v>16.959999084472656</v>
      </c>
      <c r="F4436" s="16">
        <f>(StockData[[#This Row],[Close]]-E4437)/E4437</f>
        <v>-1.2230692538623255E-2</v>
      </c>
      <c r="G4436" s="21">
        <v>105894600</v>
      </c>
      <c r="H4436" s="21">
        <f>IF(ISNUMBER(E4436),MAX($E$2:E4436),"")</f>
        <v>542.07000732421875</v>
      </c>
      <c r="I4436" s="21">
        <f>IF(AND(ISNUMBER(E4436),ISNUMBER(H4436)),E4436/H4436-1,"")</f>
        <v>-0.96871253001399016</v>
      </c>
      <c r="L4436"/>
      <c r="M4436"/>
      <c r="N4436" s="2">
        <v>39869</v>
      </c>
      <c r="O4436" s="21">
        <v>77.139999389648438</v>
      </c>
      <c r="P4436" s="21">
        <v>78.419998168945313</v>
      </c>
      <c r="Q4436" s="21">
        <v>75.629997253417969</v>
      </c>
      <c r="R4436" s="21">
        <v>76.870002746582031</v>
      </c>
      <c r="S4436">
        <v>461985800</v>
      </c>
      <c r="T4436" s="16">
        <f>(SP500_Data[[#This Row],[Close]]-R4437)/R4437</f>
        <v>-7.8730070201652128E-3</v>
      </c>
      <c r="U4436" s="21"/>
    </row>
    <row r="4437" spans="1:21" x14ac:dyDescent="0.25">
      <c r="A4437" s="2">
        <v>39868</v>
      </c>
      <c r="B4437" s="21">
        <v>17.030000686645508</v>
      </c>
      <c r="C4437" s="21">
        <v>17.350000381469727</v>
      </c>
      <c r="D4437" s="21">
        <v>16.360000610351563</v>
      </c>
      <c r="E4437" s="21">
        <v>17.170000076293945</v>
      </c>
      <c r="F4437" s="16">
        <f>(StockData[[#This Row],[Close]]-E4438)/E4438</f>
        <v>-2.3241725918974141E-3</v>
      </c>
      <c r="G4437" s="21">
        <v>122674500</v>
      </c>
      <c r="H4437" s="21">
        <f>IF(ISNUMBER(E4437),MAX($E$2:E4437),"")</f>
        <v>542.07000732421875</v>
      </c>
      <c r="I4437" s="21">
        <f>IF(AND(ISNUMBER(E4437),ISNUMBER(H4437)),E4437/H4437-1,"")</f>
        <v>-0.96832512434869988</v>
      </c>
      <c r="L4437"/>
      <c r="M4437"/>
      <c r="N4437" s="2">
        <v>39868</v>
      </c>
      <c r="O4437" s="21">
        <v>75.290000915527344</v>
      </c>
      <c r="P4437" s="21">
        <v>77.949996948242188</v>
      </c>
      <c r="Q4437" s="21">
        <v>74.699996948242188</v>
      </c>
      <c r="R4437" s="21">
        <v>77.480003356933594</v>
      </c>
      <c r="S4437">
        <v>426260900</v>
      </c>
      <c r="T4437" s="16">
        <f>(SP500_Data[[#This Row],[Close]]-R4438)/R4438</f>
        <v>3.7910271576801123E-2</v>
      </c>
      <c r="U4437" s="21"/>
    </row>
    <row r="4438" spans="1:21" x14ac:dyDescent="0.25">
      <c r="A4438" s="2">
        <v>39867</v>
      </c>
      <c r="B4438" s="21">
        <v>18.020000457763672</v>
      </c>
      <c r="C4438" s="21">
        <v>18.149999618530273</v>
      </c>
      <c r="D4438" s="21">
        <v>17.159999847412109</v>
      </c>
      <c r="E4438" s="21">
        <v>17.209999084472656</v>
      </c>
      <c r="F4438" s="16">
        <f>(StockData[[#This Row],[Close]]-E4439)/E4439</f>
        <v>-4.3888939751519099E-2</v>
      </c>
      <c r="G4438" s="21">
        <v>70803400</v>
      </c>
      <c r="H4438" s="21">
        <f>IF(ISNUMBER(E4438),MAX($E$2:E4438),"")</f>
        <v>542.07000732421875</v>
      </c>
      <c r="I4438" s="21">
        <f>IF(AND(ISNUMBER(E4438),ISNUMBER(H4438)),E4438/H4438-1,"")</f>
        <v>-0.96825133497161164</v>
      </c>
      <c r="L4438"/>
      <c r="M4438"/>
      <c r="N4438" s="2">
        <v>39867</v>
      </c>
      <c r="O4438" s="21">
        <v>78.269996643066406</v>
      </c>
      <c r="P4438" s="21">
        <v>78.269996643066406</v>
      </c>
      <c r="Q4438" s="21">
        <v>74.589996337890625</v>
      </c>
      <c r="R4438" s="21">
        <v>74.650001525878906</v>
      </c>
      <c r="S4438">
        <v>379641400</v>
      </c>
      <c r="T4438" s="16">
        <f>(SP500_Data[[#This Row],[Close]]-R4439)/R4439</f>
        <v>-3.5778825995600533E-2</v>
      </c>
      <c r="U4438" s="21"/>
    </row>
    <row r="4439" spans="1:21" x14ac:dyDescent="0.25">
      <c r="A4439" s="2">
        <v>39864</v>
      </c>
      <c r="B4439" s="21">
        <v>17.770000457763672</v>
      </c>
      <c r="C4439" s="21">
        <v>18.190000534057617</v>
      </c>
      <c r="D4439" s="21">
        <v>17.659999847412109</v>
      </c>
      <c r="E4439" s="21">
        <v>18</v>
      </c>
      <c r="F4439" s="16">
        <f>(StockData[[#This Row],[Close]]-E4440)/E4440</f>
        <v>5.0251341906569092E-3</v>
      </c>
      <c r="G4439" s="21">
        <v>69413800</v>
      </c>
      <c r="H4439" s="21">
        <f>IF(ISNUMBER(E4439),MAX($E$2:E4439),"")</f>
        <v>542.07000732421875</v>
      </c>
      <c r="I4439" s="21">
        <f>IF(AND(ISNUMBER(E4439),ISNUMBER(H4439)),E4439/H4439-1,"")</f>
        <v>-0.96679395694874892</v>
      </c>
      <c r="L4439"/>
      <c r="M4439"/>
      <c r="N4439" s="2">
        <v>39864</v>
      </c>
      <c r="O4439" s="21">
        <v>76.730003356933594</v>
      </c>
      <c r="P4439" s="21">
        <v>78.339996337890625</v>
      </c>
      <c r="Q4439" s="21">
        <v>75.769996643066406</v>
      </c>
      <c r="R4439" s="21">
        <v>77.419998168945313</v>
      </c>
      <c r="S4439">
        <v>477176600</v>
      </c>
      <c r="T4439" s="16">
        <f>(SP500_Data[[#This Row],[Close]]-R4440)/R4440</f>
        <v>-9.7211835925274867E-3</v>
      </c>
      <c r="U4439" s="21"/>
    </row>
    <row r="4440" spans="1:21" x14ac:dyDescent="0.25">
      <c r="A4440" s="2">
        <v>39863</v>
      </c>
      <c r="B4440" s="21">
        <v>18.299999237060547</v>
      </c>
      <c r="C4440" s="21">
        <v>18.379999160766602</v>
      </c>
      <c r="D4440" s="21">
        <v>17.809999465942383</v>
      </c>
      <c r="E4440" s="21">
        <v>17.909999847412109</v>
      </c>
      <c r="F4440" s="16">
        <f>(StockData[[#This Row],[Close]]-E4441)/E4441</f>
        <v>-1.1589458173014829E-2</v>
      </c>
      <c r="G4440" s="21">
        <v>49195600</v>
      </c>
      <c r="H4440" s="21">
        <f>IF(ISNUMBER(E4440),MAX($E$2:E4440),"")</f>
        <v>542.07000732421875</v>
      </c>
      <c r="I4440" s="21">
        <f>IF(AND(ISNUMBER(E4440),ISNUMBER(H4440)),E4440/H4440-1,"")</f>
        <v>-0.96695998744549627</v>
      </c>
      <c r="L4440"/>
      <c r="M4440"/>
      <c r="N4440" s="2">
        <v>39863</v>
      </c>
      <c r="O4440" s="21">
        <v>79.839996337890625</v>
      </c>
      <c r="P4440" s="21">
        <v>80.150001525878906</v>
      </c>
      <c r="Q4440" s="21">
        <v>78.019996643066406</v>
      </c>
      <c r="R4440" s="21">
        <v>78.180000305175781</v>
      </c>
      <c r="S4440">
        <v>316867500</v>
      </c>
      <c r="T4440" s="16">
        <f>(SP500_Data[[#This Row],[Close]]-R4441)/R4441</f>
        <v>-1.0755390196763661E-2</v>
      </c>
      <c r="U4440" s="21"/>
    </row>
    <row r="4441" spans="1:21" x14ac:dyDescent="0.25">
      <c r="A4441" s="2">
        <v>39862</v>
      </c>
      <c r="B4441" s="21">
        <v>18.219999313354492</v>
      </c>
      <c r="C4441" s="21">
        <v>18.450000762939453</v>
      </c>
      <c r="D4441" s="21">
        <v>18</v>
      </c>
      <c r="E4441" s="21">
        <v>18.120000839233398</v>
      </c>
      <c r="F4441" s="16">
        <f>(StockData[[#This Row],[Close]]-E4442)/E4442</f>
        <v>1.6584127359012776E-3</v>
      </c>
      <c r="G4441" s="21">
        <v>54946900</v>
      </c>
      <c r="H4441" s="21">
        <f>IF(ISNUMBER(E4441),MAX($E$2:E4441),"")</f>
        <v>542.07000732421875</v>
      </c>
      <c r="I4441" s="21">
        <f>IF(AND(ISNUMBER(E4441),ISNUMBER(H4441)),E4441/H4441-1,"")</f>
        <v>-0.96657258178020611</v>
      </c>
      <c r="L4441"/>
      <c r="M4441"/>
      <c r="N4441" s="2">
        <v>39862</v>
      </c>
      <c r="O4441" s="21">
        <v>79.790000915527344</v>
      </c>
      <c r="P4441" s="21">
        <v>79.94000244140625</v>
      </c>
      <c r="Q4441" s="21">
        <v>78.279998779296875</v>
      </c>
      <c r="R4441" s="21">
        <v>79.029998779296875</v>
      </c>
      <c r="S4441">
        <v>362964800</v>
      </c>
      <c r="T4441" s="16">
        <f>(SP500_Data[[#This Row],[Close]]-R4442)/R4442</f>
        <v>-2.3984150274993345E-3</v>
      </c>
      <c r="U4441" s="21"/>
    </row>
    <row r="4442" spans="1:21" x14ac:dyDescent="0.25">
      <c r="A4442" s="2">
        <v>39861</v>
      </c>
      <c r="B4442" s="21">
        <v>18.489999771118164</v>
      </c>
      <c r="C4442" s="21">
        <v>18.5</v>
      </c>
      <c r="D4442" s="21">
        <v>17.889999389648438</v>
      </c>
      <c r="E4442" s="21">
        <v>18.090000152587891</v>
      </c>
      <c r="F4442" s="16">
        <f>(StockData[[#This Row],[Close]]-E4443)/E4443</f>
        <v>-5.2383446412096406E-2</v>
      </c>
      <c r="G4442" s="21">
        <v>75853300</v>
      </c>
      <c r="H4442" s="21">
        <f>IF(ISNUMBER(E4442),MAX($E$2:E4442),"")</f>
        <v>542.07000732421875</v>
      </c>
      <c r="I4442" s="21">
        <f>IF(AND(ISNUMBER(E4442),ISNUMBER(H4442)),E4442/H4442-1,"")</f>
        <v>-0.96662792645200157</v>
      </c>
      <c r="L4442"/>
      <c r="M4442"/>
      <c r="N4442" s="2">
        <v>39861</v>
      </c>
      <c r="O4442" s="21">
        <v>80.160003662109375</v>
      </c>
      <c r="P4442" s="21">
        <v>82.959999084472656</v>
      </c>
      <c r="Q4442" s="21">
        <v>79.169998168945313</v>
      </c>
      <c r="R4442" s="21">
        <v>79.220001220703125</v>
      </c>
      <c r="S4442">
        <v>478910100</v>
      </c>
      <c r="T4442" s="16">
        <f>(SP500_Data[[#This Row],[Close]]-R4443)/R4443</f>
        <v>-4.2774297053547454E-2</v>
      </c>
      <c r="U4442" s="21"/>
    </row>
    <row r="4443" spans="1:21" x14ac:dyDescent="0.25">
      <c r="A4443" s="2">
        <v>39857</v>
      </c>
      <c r="B4443" s="21">
        <v>19.270000457763672</v>
      </c>
      <c r="C4443" s="21">
        <v>19.469999313354492</v>
      </c>
      <c r="D4443" s="21">
        <v>19.040000915527344</v>
      </c>
      <c r="E4443" s="21">
        <v>19.090000152587891</v>
      </c>
      <c r="F4443" s="16">
        <f>(StockData[[#This Row],[Close]]-E4444)/E4444</f>
        <v>-8.8265874493094372E-3</v>
      </c>
      <c r="G4443" s="21">
        <v>47416000</v>
      </c>
      <c r="H4443" s="21">
        <f>IF(ISNUMBER(E4443),MAX($E$2:E4443),"")</f>
        <v>542.07000732421875</v>
      </c>
      <c r="I4443" s="21">
        <f>IF(AND(ISNUMBER(E4443),ISNUMBER(H4443)),E4443/H4443-1,"")</f>
        <v>-0.96478314628248762</v>
      </c>
      <c r="L4443"/>
      <c r="M4443"/>
      <c r="N4443" s="2">
        <v>39857</v>
      </c>
      <c r="O4443" s="21">
        <v>83.550003051757813</v>
      </c>
      <c r="P4443" s="21">
        <v>84.239997863769531</v>
      </c>
      <c r="Q4443" s="21">
        <v>82.739997863769531</v>
      </c>
      <c r="R4443" s="21">
        <v>82.760002136230469</v>
      </c>
      <c r="S4443">
        <v>293998400</v>
      </c>
      <c r="T4443" s="16">
        <f>(SP500_Data[[#This Row],[Close]]-R4444)/R4444</f>
        <v>-1.0757847077247114E-2</v>
      </c>
      <c r="U4443" s="21"/>
    </row>
    <row r="4444" spans="1:21" x14ac:dyDescent="0.25">
      <c r="A4444" s="2">
        <v>39856</v>
      </c>
      <c r="B4444" s="21">
        <v>18.969999313354492</v>
      </c>
      <c r="C4444" s="21">
        <v>19.319999694824219</v>
      </c>
      <c r="D4444" s="21">
        <v>18.540000915527344</v>
      </c>
      <c r="E4444" s="21">
        <v>19.260000228881836</v>
      </c>
      <c r="F4444" s="16">
        <f>(StockData[[#This Row],[Close]]-E4445)/E4445</f>
        <v>2.6028707335855814E-3</v>
      </c>
      <c r="G4444" s="21">
        <v>75323200</v>
      </c>
      <c r="H4444" s="21">
        <f>IF(ISNUMBER(E4444),MAX($E$2:E4444),"")</f>
        <v>542.07000732421875</v>
      </c>
      <c r="I4444" s="21">
        <f>IF(AND(ISNUMBER(E4444),ISNUMBER(H4444)),E4444/H4444-1,"")</f>
        <v>-0.96446953351292464</v>
      </c>
      <c r="L4444"/>
      <c r="M4444"/>
      <c r="N4444" s="2">
        <v>39856</v>
      </c>
      <c r="O4444" s="21">
        <v>82.169998168945313</v>
      </c>
      <c r="P4444" s="21">
        <v>83.819999694824219</v>
      </c>
      <c r="Q4444" s="21">
        <v>81.050003051757813</v>
      </c>
      <c r="R4444" s="21">
        <v>83.660003662109375</v>
      </c>
      <c r="S4444">
        <v>469302200</v>
      </c>
      <c r="T4444" s="16">
        <f>(SP500_Data[[#This Row],[Close]]-R4445)/R4445</f>
        <v>7.1776541965914314E-4</v>
      </c>
      <c r="U4444" s="21"/>
    </row>
    <row r="4445" spans="1:21" x14ac:dyDescent="0.25">
      <c r="A4445" s="2">
        <v>39855</v>
      </c>
      <c r="B4445" s="21">
        <v>18.940000534057617</v>
      </c>
      <c r="C4445" s="21">
        <v>19.489999771118164</v>
      </c>
      <c r="D4445" s="21">
        <v>18.920000076293945</v>
      </c>
      <c r="E4445" s="21">
        <v>19.209999084472656</v>
      </c>
      <c r="F4445" s="16">
        <f>(StockData[[#This Row],[Close]]-E4446)/E4446</f>
        <v>2.1808503406950907E-2</v>
      </c>
      <c r="G4445" s="21">
        <v>58599000</v>
      </c>
      <c r="H4445" s="21">
        <f>IF(ISNUMBER(E4445),MAX($E$2:E4445),"")</f>
        <v>542.07000732421875</v>
      </c>
      <c r="I4445" s="21">
        <f>IF(AND(ISNUMBER(E4445),ISNUMBER(H4445)),E4445/H4445-1,"")</f>
        <v>-0.96456177463258375</v>
      </c>
      <c r="L4445"/>
      <c r="M4445"/>
      <c r="N4445" s="2">
        <v>39855</v>
      </c>
      <c r="O4445" s="21">
        <v>83.449996948242188</v>
      </c>
      <c r="P4445" s="21">
        <v>84.050003051757813</v>
      </c>
      <c r="Q4445" s="21">
        <v>82.400001525878906</v>
      </c>
      <c r="R4445" s="21">
        <v>83.599998474121094</v>
      </c>
      <c r="S4445">
        <v>324442500</v>
      </c>
      <c r="T4445" s="16">
        <f>(SP500_Data[[#This Row],[Close]]-R4446)/R4446</f>
        <v>5.8957749990498831E-3</v>
      </c>
      <c r="U4445" s="21"/>
    </row>
    <row r="4446" spans="1:21" x14ac:dyDescent="0.25">
      <c r="A4446" s="2">
        <v>39854</v>
      </c>
      <c r="B4446" s="21">
        <v>19.25</v>
      </c>
      <c r="C4446" s="21">
        <v>19.799999237060547</v>
      </c>
      <c r="D4446" s="21">
        <v>18.700000762939453</v>
      </c>
      <c r="E4446" s="21">
        <v>18.799999237060547</v>
      </c>
      <c r="F4446" s="16">
        <f>(StockData[[#This Row],[Close]]-E4447)/E4447</f>
        <v>-3.2921876513111695E-2</v>
      </c>
      <c r="G4446" s="21">
        <v>83953200</v>
      </c>
      <c r="H4446" s="21">
        <f>IF(ISNUMBER(E4446),MAX($E$2:E4446),"")</f>
        <v>542.07000732421875</v>
      </c>
      <c r="I4446" s="21">
        <f>IF(AND(ISNUMBER(E4446),ISNUMBER(H4446)),E4446/H4446-1,"")</f>
        <v>-0.96531813422059332</v>
      </c>
      <c r="L4446"/>
      <c r="M4446"/>
      <c r="N4446" s="2">
        <v>39854</v>
      </c>
      <c r="O4446" s="21">
        <v>86.269996643066406</v>
      </c>
      <c r="P4446" s="21">
        <v>87.029998779296875</v>
      </c>
      <c r="Q4446" s="21">
        <v>82.449996948242188</v>
      </c>
      <c r="R4446" s="21">
        <v>83.110000610351563</v>
      </c>
      <c r="S4446">
        <v>536212800</v>
      </c>
      <c r="T4446" s="16">
        <f>(SP500_Data[[#This Row],[Close]]-R4447)/R4447</f>
        <v>-4.5809390742469737E-2</v>
      </c>
      <c r="U4446" s="21"/>
    </row>
    <row r="4447" spans="1:21" x14ac:dyDescent="0.25">
      <c r="A4447" s="2">
        <v>39853</v>
      </c>
      <c r="B4447" s="21">
        <v>19.639999389648441</v>
      </c>
      <c r="C4447" s="21">
        <v>19.770000457763672</v>
      </c>
      <c r="D4447" s="21">
        <v>19.260000228881836</v>
      </c>
      <c r="E4447" s="21">
        <v>19.440000534057617</v>
      </c>
      <c r="F4447" s="16">
        <f>(StockData[[#This Row],[Close]]-E4448)/E4448</f>
        <v>-1.1190199138452751E-2</v>
      </c>
      <c r="G4447" s="21">
        <v>52196400</v>
      </c>
      <c r="H4447" s="21">
        <f>IF(ISNUMBER(E4447),MAX($E$2:E4447),"")</f>
        <v>542.07000732421875</v>
      </c>
      <c r="I4447" s="21">
        <f>IF(AND(ISNUMBER(E4447),ISNUMBER(H4447)),E4447/H4447-1,"")</f>
        <v>-0.96413747251942994</v>
      </c>
      <c r="L4447"/>
      <c r="M4447"/>
      <c r="N4447" s="2">
        <v>39853</v>
      </c>
      <c r="O4447" s="21">
        <v>86.959999084472656</v>
      </c>
      <c r="P4447" s="21">
        <v>87.739997863769531</v>
      </c>
      <c r="Q4447" s="21">
        <v>86.319999694824219</v>
      </c>
      <c r="R4447" s="21">
        <v>87.099998474121094</v>
      </c>
      <c r="S4447">
        <v>240075200</v>
      </c>
      <c r="T4447" s="16">
        <f>(SP500_Data[[#This Row],[Close]]-R4448)/R4448</f>
        <v>1.3795713101445242E-3</v>
      </c>
      <c r="U4447" s="21"/>
    </row>
    <row r="4448" spans="1:21" x14ac:dyDescent="0.25">
      <c r="A4448" s="2">
        <v>39850</v>
      </c>
      <c r="B4448" s="21">
        <v>19.159999847412109</v>
      </c>
      <c r="C4448" s="21">
        <v>19.930000305175781</v>
      </c>
      <c r="D4448" s="21">
        <v>19.059999465942383</v>
      </c>
      <c r="E4448" s="21">
        <v>19.659999847412109</v>
      </c>
      <c r="F4448" s="16">
        <f>(StockData[[#This Row],[Close]]-E4449)/E4449</f>
        <v>3.2562967545823447E-2</v>
      </c>
      <c r="G4448" s="21">
        <v>86746000</v>
      </c>
      <c r="H4448" s="21">
        <f>IF(ISNUMBER(E4448),MAX($E$2:E4448),"")</f>
        <v>542.07000732421875</v>
      </c>
      <c r="I4448" s="21">
        <f>IF(AND(ISNUMBER(E4448),ISNUMBER(H4448)),E4448/H4448-1,"")</f>
        <v>-0.96373162214884689</v>
      </c>
      <c r="L4448"/>
      <c r="M4448"/>
      <c r="N4448" s="2">
        <v>39850</v>
      </c>
      <c r="O4448" s="21">
        <v>84.860000610351563</v>
      </c>
      <c r="P4448" s="21">
        <v>87.339996337890625</v>
      </c>
      <c r="Q4448" s="21">
        <v>84.680000305175781</v>
      </c>
      <c r="R4448" s="21">
        <v>86.980003356933594</v>
      </c>
      <c r="S4448">
        <v>366101700</v>
      </c>
      <c r="T4448" s="16">
        <f>(SP500_Data[[#This Row],[Close]]-R4449)/R4449</f>
        <v>2.8497146397138629E-2</v>
      </c>
      <c r="U4448" s="21"/>
    </row>
    <row r="4449" spans="1:21" x14ac:dyDescent="0.25">
      <c r="A4449" s="2">
        <v>39849</v>
      </c>
      <c r="B4449" s="21">
        <v>18.510000228881836</v>
      </c>
      <c r="C4449" s="21">
        <v>19.139999389648441</v>
      </c>
      <c r="D4449" s="21">
        <v>18.25</v>
      </c>
      <c r="E4449" s="21">
        <v>19.040000915527344</v>
      </c>
      <c r="F4449" s="16">
        <f>(StockData[[#This Row],[Close]]-E4450)/E4450</f>
        <v>2.2007609942579897E-2</v>
      </c>
      <c r="G4449" s="21">
        <v>75195200</v>
      </c>
      <c r="H4449" s="21">
        <f>IF(ISNUMBER(E4449),MAX($E$2:E4449),"")</f>
        <v>542.07000732421875</v>
      </c>
      <c r="I4449" s="21">
        <f>IF(AND(ISNUMBER(E4449),ISNUMBER(H4449)),E4449/H4449-1,"")</f>
        <v>-0.96487538388350769</v>
      </c>
      <c r="L4449"/>
      <c r="M4449"/>
      <c r="N4449" s="2">
        <v>39849</v>
      </c>
      <c r="O4449" s="21">
        <v>82.699996948242188</v>
      </c>
      <c r="P4449" s="21">
        <v>85.290000915527344</v>
      </c>
      <c r="Q4449" s="21">
        <v>77.730003356933594</v>
      </c>
      <c r="R4449" s="21">
        <v>84.569999694824219</v>
      </c>
      <c r="S4449">
        <v>417679400</v>
      </c>
      <c r="T4449" s="16">
        <f>(SP500_Data[[#This Row],[Close]]-R4450)/R4450</f>
        <v>1.4880569261039183E-2</v>
      </c>
      <c r="U4449" s="21"/>
    </row>
    <row r="4450" spans="1:21" x14ac:dyDescent="0.25">
      <c r="A4450" s="2">
        <v>39848</v>
      </c>
      <c r="B4450" s="21">
        <v>18.540000915527344</v>
      </c>
      <c r="C4450" s="21">
        <v>19</v>
      </c>
      <c r="D4450" s="21">
        <v>18.5</v>
      </c>
      <c r="E4450" s="21">
        <v>18.629999160766602</v>
      </c>
      <c r="F4450" s="16">
        <f>(StockData[[#This Row],[Close]]-E4451)/E4451</f>
        <v>7.0269816630595438E-3</v>
      </c>
      <c r="G4450" s="21">
        <v>75618000</v>
      </c>
      <c r="H4450" s="21">
        <f>IF(ISNUMBER(E4450),MAX($E$2:E4450),"")</f>
        <v>542.07000732421875</v>
      </c>
      <c r="I4450" s="21">
        <f>IF(AND(ISNUMBER(E4450),ISNUMBER(H4450)),E4450/H4450-1,"")</f>
        <v>-0.9656317469901563</v>
      </c>
      <c r="L4450"/>
      <c r="M4450"/>
      <c r="N4450" s="2">
        <v>39848</v>
      </c>
      <c r="O4450" s="21">
        <v>84.300003051757813</v>
      </c>
      <c r="P4450" s="21">
        <v>85.370002746582031</v>
      </c>
      <c r="Q4450" s="21">
        <v>83.040000915527344</v>
      </c>
      <c r="R4450" s="21">
        <v>83.330001831054688</v>
      </c>
      <c r="S4450">
        <v>322989300</v>
      </c>
      <c r="T4450" s="16">
        <f>(SP500_Data[[#This Row],[Close]]-R4451)/R4451</f>
        <v>-4.8960597465244303E-3</v>
      </c>
      <c r="U4450" s="21"/>
    </row>
    <row r="4451" spans="1:21" x14ac:dyDescent="0.25">
      <c r="A4451" s="2">
        <v>39847</v>
      </c>
      <c r="B4451" s="21">
        <v>17.850000381469727</v>
      </c>
      <c r="C4451" s="21">
        <v>18.610000610351559</v>
      </c>
      <c r="D4451" s="21">
        <v>17.600000381469727</v>
      </c>
      <c r="E4451" s="21">
        <v>18.5</v>
      </c>
      <c r="F4451" s="16">
        <f>(StockData[[#This Row],[Close]]-E4452)/E4452</f>
        <v>3.7577121657927773E-2</v>
      </c>
      <c r="G4451" s="21">
        <v>86865100</v>
      </c>
      <c r="H4451" s="21">
        <f>IF(ISNUMBER(E4451),MAX($E$2:E4451),"")</f>
        <v>542.07000732421875</v>
      </c>
      <c r="I4451" s="21">
        <f>IF(AND(ISNUMBER(E4451),ISNUMBER(H4451)),E4451/H4451-1,"")</f>
        <v>-0.96587156686399189</v>
      </c>
      <c r="L4451"/>
      <c r="M4451"/>
      <c r="N4451" s="2">
        <v>39847</v>
      </c>
      <c r="O4451" s="21">
        <v>83.099998474121094</v>
      </c>
      <c r="P4451" s="21">
        <v>84.360000610351563</v>
      </c>
      <c r="Q4451" s="21">
        <v>82.220001220703125</v>
      </c>
      <c r="R4451" s="21">
        <v>83.739997863769531</v>
      </c>
      <c r="S4451">
        <v>278385800</v>
      </c>
      <c r="T4451" s="16">
        <f>(SP500_Data[[#This Row],[Close]]-R4452)/R4452</f>
        <v>1.4046936388885142E-2</v>
      </c>
      <c r="U4451" s="21"/>
    </row>
    <row r="4452" spans="1:21" x14ac:dyDescent="0.25">
      <c r="A4452" s="2">
        <v>39846</v>
      </c>
      <c r="B4452" s="21">
        <v>17.030000686645508</v>
      </c>
      <c r="C4452" s="21">
        <v>18.129999160766602</v>
      </c>
      <c r="D4452" s="21">
        <v>17</v>
      </c>
      <c r="E4452" s="21">
        <v>17.829999923706055</v>
      </c>
      <c r="F4452" s="16">
        <f>(StockData[[#This Row],[Close]]-E4453)/E4453</f>
        <v>4.2690030757390279E-2</v>
      </c>
      <c r="G4452" s="21">
        <v>88871700</v>
      </c>
      <c r="H4452" s="21">
        <f>IF(ISNUMBER(E4452),MAX($E$2:E4452),"")</f>
        <v>542.07000732421875</v>
      </c>
      <c r="I4452" s="21">
        <f>IF(AND(ISNUMBER(E4452),ISNUMBER(H4452)),E4452/H4452-1,"")</f>
        <v>-0.9671075697183118</v>
      </c>
      <c r="L4452"/>
      <c r="M4452"/>
      <c r="N4452" s="2">
        <v>39846</v>
      </c>
      <c r="O4452" s="21">
        <v>81.569999694824219</v>
      </c>
      <c r="P4452" s="21">
        <v>83.180000305175781</v>
      </c>
      <c r="Q4452" s="21">
        <v>81.30999755859375</v>
      </c>
      <c r="R4452" s="21">
        <v>82.580001831054688</v>
      </c>
      <c r="S4452">
        <v>288233300</v>
      </c>
      <c r="T4452" s="16">
        <f>(SP500_Data[[#This Row],[Close]]-R4453)/R4453</f>
        <v>-3.0182300431420466E-3</v>
      </c>
      <c r="U4452" s="21"/>
    </row>
    <row r="4453" spans="1:21" x14ac:dyDescent="0.25">
      <c r="A4453" s="2">
        <v>39843</v>
      </c>
      <c r="B4453" s="21">
        <v>17.739999771118164</v>
      </c>
      <c r="C4453" s="21">
        <v>17.790000915527344</v>
      </c>
      <c r="D4453" s="21">
        <v>17.100000381469727</v>
      </c>
      <c r="E4453" s="21">
        <v>17.100000381469727</v>
      </c>
      <c r="F4453" s="16">
        <f>(StockData[[#This Row],[Close]]-E4454)/E4454</f>
        <v>-2.7856723528571086E-2</v>
      </c>
      <c r="G4453" s="21">
        <v>62370900</v>
      </c>
      <c r="H4453" s="21">
        <f>IF(ISNUMBER(E4453),MAX($E$2:E4453),"")</f>
        <v>542.07000732421875</v>
      </c>
      <c r="I4453" s="21">
        <f>IF(AND(ISNUMBER(E4453),ISNUMBER(H4453)),E4453/H4453-1,"")</f>
        <v>-0.9684542583975837</v>
      </c>
      <c r="L4453"/>
      <c r="M4453"/>
      <c r="N4453" s="2">
        <v>39843</v>
      </c>
      <c r="O4453" s="21">
        <v>84.980003356933594</v>
      </c>
      <c r="P4453" s="21">
        <v>85.400001525878906</v>
      </c>
      <c r="Q4453" s="21">
        <v>82.209999084472656</v>
      </c>
      <c r="R4453" s="21">
        <v>82.830001831054688</v>
      </c>
      <c r="S4453">
        <v>383383600</v>
      </c>
      <c r="T4453" s="16">
        <f>(SP500_Data[[#This Row],[Close]]-R4454)/R4454</f>
        <v>-2.0343006015626226E-2</v>
      </c>
      <c r="U4453" s="21"/>
    </row>
    <row r="4454" spans="1:21" x14ac:dyDescent="0.25">
      <c r="A4454" s="2">
        <v>39842</v>
      </c>
      <c r="B4454" s="21">
        <v>17.780000686645508</v>
      </c>
      <c r="C4454" s="21">
        <v>17.959999084472656</v>
      </c>
      <c r="D4454" s="21">
        <v>17.559999465942383</v>
      </c>
      <c r="E4454" s="21">
        <v>17.590000152587891</v>
      </c>
      <c r="F4454" s="16">
        <f>(StockData[[#This Row],[Close]]-E4455)/E4455</f>
        <v>-2.4944608653103207E-2</v>
      </c>
      <c r="G4454" s="21">
        <v>49192800</v>
      </c>
      <c r="H4454" s="21">
        <f>IF(ISNUMBER(E4454),MAX($E$2:E4454),"")</f>
        <v>542.07000732421875</v>
      </c>
      <c r="I4454" s="21">
        <f>IF(AND(ISNUMBER(E4454),ISNUMBER(H4454)),E4454/H4454-1,"")</f>
        <v>-0.96755031653675849</v>
      </c>
      <c r="L4454"/>
      <c r="M4454"/>
      <c r="N4454" s="2">
        <v>39842</v>
      </c>
      <c r="O4454" s="21">
        <v>86.110000610351563</v>
      </c>
      <c r="P4454" s="21">
        <v>87.489997863769531</v>
      </c>
      <c r="Q4454" s="21">
        <v>84.470001220703125</v>
      </c>
      <c r="R4454" s="21">
        <v>84.550003051757813</v>
      </c>
      <c r="S4454">
        <v>294392500</v>
      </c>
      <c r="T4454" s="16">
        <f>(SP500_Data[[#This Row],[Close]]-R4455)/R4455</f>
        <v>-3.2497955804162981E-2</v>
      </c>
      <c r="U4454" s="21"/>
    </row>
    <row r="4455" spans="1:21" x14ac:dyDescent="0.25">
      <c r="A4455" s="2">
        <v>39841</v>
      </c>
      <c r="B4455" s="21">
        <v>17.799999237060547</v>
      </c>
      <c r="C4455" s="21">
        <v>18.309999465942383</v>
      </c>
      <c r="D4455" s="21">
        <v>17.760000228881836</v>
      </c>
      <c r="E4455" s="21">
        <v>18.040000915527344</v>
      </c>
      <c r="F4455" s="16">
        <f>(StockData[[#This Row],[Close]]-E4456)/E4456</f>
        <v>2.1517614461979716E-2</v>
      </c>
      <c r="G4455" s="21">
        <v>64145500</v>
      </c>
      <c r="H4455" s="21">
        <f>IF(ISNUMBER(E4455),MAX($E$2:E4455),"")</f>
        <v>542.07000732421875</v>
      </c>
      <c r="I4455" s="21">
        <f>IF(AND(ISNUMBER(E4455),ISNUMBER(H4455)),E4455/H4455-1,"")</f>
        <v>-0.96672016405302164</v>
      </c>
      <c r="L4455"/>
      <c r="M4455"/>
      <c r="N4455" s="2">
        <v>39841</v>
      </c>
      <c r="O4455" s="21">
        <v>86.400001525878906</v>
      </c>
      <c r="P4455" s="21">
        <v>87.949996948242188</v>
      </c>
      <c r="Q4455" s="21">
        <v>86.069999694824219</v>
      </c>
      <c r="R4455" s="21">
        <v>87.389999389648438</v>
      </c>
      <c r="S4455">
        <v>330007000</v>
      </c>
      <c r="T4455" s="16">
        <f>(SP500_Data[[#This Row],[Close]]-R4456)/R4456</f>
        <v>3.3834149433964442E-2</v>
      </c>
      <c r="U4455" s="21"/>
    </row>
    <row r="4456" spans="1:21" x14ac:dyDescent="0.25">
      <c r="A4456" s="2">
        <v>39840</v>
      </c>
      <c r="B4456" s="21">
        <v>17.780000686645508</v>
      </c>
      <c r="C4456" s="21">
        <v>17.969999313354492</v>
      </c>
      <c r="D4456" s="21">
        <v>17.430000305175781</v>
      </c>
      <c r="E4456" s="21">
        <v>17.659999847412109</v>
      </c>
      <c r="F4456" s="16">
        <f>(StockData[[#This Row],[Close]]-E4457)/E4457</f>
        <v>1.7016839519919352E-3</v>
      </c>
      <c r="G4456" s="21">
        <v>61695000</v>
      </c>
      <c r="H4456" s="21">
        <f>IF(ISNUMBER(E4456),MAX($E$2:E4456),"")</f>
        <v>542.07000732421875</v>
      </c>
      <c r="I4456" s="21">
        <f>IF(AND(ISNUMBER(E4456),ISNUMBER(H4456)),E4456/H4456-1,"")</f>
        <v>-0.96742118248787479</v>
      </c>
      <c r="L4456"/>
      <c r="M4456"/>
      <c r="N4456" s="2">
        <v>39840</v>
      </c>
      <c r="O4456" s="21">
        <v>84.129997253417969</v>
      </c>
      <c r="P4456" s="21">
        <v>85.150001525878906</v>
      </c>
      <c r="Q4456" s="21">
        <v>83.300003051757813</v>
      </c>
      <c r="R4456" s="21">
        <v>84.529998779296875</v>
      </c>
      <c r="S4456">
        <v>273789700</v>
      </c>
      <c r="T4456" s="16">
        <f>(SP500_Data[[#This Row],[Close]]-R4457)/R4457</f>
        <v>1.0157725514115703E-2</v>
      </c>
      <c r="U4456" s="21"/>
    </row>
    <row r="4457" spans="1:21" x14ac:dyDescent="0.25">
      <c r="A4457" s="2">
        <v>39839</v>
      </c>
      <c r="B4457" s="21">
        <v>17.290000915527344</v>
      </c>
      <c r="C4457" s="21">
        <v>17.809999465942383</v>
      </c>
      <c r="D4457" s="21">
        <v>17.229999542236328</v>
      </c>
      <c r="E4457" s="21">
        <v>17.629999160766602</v>
      </c>
      <c r="F4457" s="16">
        <f>(StockData[[#This Row],[Close]]-E4458)/E4458</f>
        <v>2.4999905741496162E-2</v>
      </c>
      <c r="G4457" s="21">
        <v>92476500</v>
      </c>
      <c r="H4457" s="21">
        <f>IF(ISNUMBER(E4457),MAX($E$2:E4457),"")</f>
        <v>542.07000732421875</v>
      </c>
      <c r="I4457" s="21">
        <f>IF(AND(ISNUMBER(E4457),ISNUMBER(H4457)),E4457/H4457-1,"")</f>
        <v>-0.96747652715967025</v>
      </c>
      <c r="L4457"/>
      <c r="M4457"/>
      <c r="N4457" s="2">
        <v>39839</v>
      </c>
      <c r="O4457" s="21">
        <v>83.589996337890625</v>
      </c>
      <c r="P4457" s="21">
        <v>85.360000610351563</v>
      </c>
      <c r="Q4457" s="21">
        <v>82.80999755859375</v>
      </c>
      <c r="R4457" s="21">
        <v>83.680000305175781</v>
      </c>
      <c r="S4457">
        <v>317978800</v>
      </c>
      <c r="T4457" s="16">
        <f>(SP500_Data[[#This Row],[Close]]-R4458)/R4458</f>
        <v>6.8583767373143764E-3</v>
      </c>
      <c r="U4457" s="21"/>
    </row>
    <row r="4458" spans="1:21" x14ac:dyDescent="0.25">
      <c r="A4458" s="2">
        <v>39836</v>
      </c>
      <c r="B4458" s="21">
        <v>16.969999313354492</v>
      </c>
      <c r="C4458" s="21">
        <v>17.489999771118164</v>
      </c>
      <c r="D4458" s="21">
        <v>16.75</v>
      </c>
      <c r="E4458" s="21">
        <v>17.200000762939453</v>
      </c>
      <c r="F4458" s="16">
        <f>(StockData[[#This Row],[Close]]-E4459)/E4459</f>
        <v>5.2600905539091835E-3</v>
      </c>
      <c r="G4458" s="21">
        <v>117020600</v>
      </c>
      <c r="H4458" s="21">
        <f>IF(ISNUMBER(E4458),MAX($E$2:E4458),"")</f>
        <v>542.07000732421875</v>
      </c>
      <c r="I4458" s="21">
        <f>IF(AND(ISNUMBER(E4458),ISNUMBER(H4458)),E4458/H4458-1,"")</f>
        <v>-0.96826977967690453</v>
      </c>
      <c r="L4458"/>
      <c r="M4458"/>
      <c r="N4458" s="2">
        <v>39836</v>
      </c>
      <c r="O4458" s="21">
        <v>80.900001525878906</v>
      </c>
      <c r="P4458" s="21">
        <v>83.989997863769531</v>
      </c>
      <c r="Q4458" s="21">
        <v>80.569999694824219</v>
      </c>
      <c r="R4458" s="21">
        <v>83.110000610351563</v>
      </c>
      <c r="S4458">
        <v>386800600</v>
      </c>
      <c r="T4458" s="16">
        <f>(SP500_Data[[#This Row],[Close]]-R4459)/R4459</f>
        <v>4.3504605480551356E-3</v>
      </c>
      <c r="U4458" s="21"/>
    </row>
    <row r="4459" spans="1:21" x14ac:dyDescent="0.25">
      <c r="A4459" s="2">
        <v>39835</v>
      </c>
      <c r="B4459" s="21">
        <v>18.049999237060547</v>
      </c>
      <c r="C4459" s="21">
        <v>18.180000305175781</v>
      </c>
      <c r="D4459" s="21">
        <v>17.069999694824219</v>
      </c>
      <c r="E4459" s="21">
        <v>17.110000610351563</v>
      </c>
      <c r="F4459" s="16">
        <f>(StockData[[#This Row],[Close]]-E4460)/E4460</f>
        <v>-0.11713099322576268</v>
      </c>
      <c r="G4459" s="21">
        <v>222436600</v>
      </c>
      <c r="H4459" s="21">
        <f>IF(ISNUMBER(E4459),MAX($E$2:E4459),"")</f>
        <v>542.07000732421875</v>
      </c>
      <c r="I4459" s="21">
        <f>IF(AND(ISNUMBER(E4459),ISNUMBER(H4459)),E4459/H4459-1,"")</f>
        <v>-0.96843581017365188</v>
      </c>
      <c r="L4459"/>
      <c r="M4459"/>
      <c r="N4459" s="2">
        <v>39835</v>
      </c>
      <c r="O4459" s="21">
        <v>82.419998168945313</v>
      </c>
      <c r="P4459" s="21">
        <v>84.040000915527344</v>
      </c>
      <c r="Q4459" s="21">
        <v>81.169998168945313</v>
      </c>
      <c r="R4459" s="21">
        <v>82.75</v>
      </c>
      <c r="S4459">
        <v>427940300</v>
      </c>
      <c r="T4459" s="16">
        <f>(SP500_Data[[#This Row],[Close]]-R4460)/R4460</f>
        <v>-1.5467019685380301E-2</v>
      </c>
      <c r="U4459" s="21"/>
    </row>
    <row r="4460" spans="1:21" x14ac:dyDescent="0.25">
      <c r="A4460" s="2">
        <v>39834</v>
      </c>
      <c r="B4460" s="21">
        <v>18.870000839233398</v>
      </c>
      <c r="C4460" s="21">
        <v>19.450000762939453</v>
      </c>
      <c r="D4460" s="21">
        <v>18.459999084472656</v>
      </c>
      <c r="E4460" s="21">
        <v>19.379999160766602</v>
      </c>
      <c r="F4460" s="16">
        <f>(StockData[[#This Row],[Close]]-E4461)/E4461</f>
        <v>4.8701279265365251E-2</v>
      </c>
      <c r="G4460" s="21">
        <v>68340900</v>
      </c>
      <c r="H4460" s="21">
        <f>IF(ISNUMBER(E4460),MAX($E$2:E4460),"")</f>
        <v>542.07000732421875</v>
      </c>
      <c r="I4460" s="21">
        <f>IF(AND(ISNUMBER(E4460),ISNUMBER(H4460)),E4460/H4460-1,"")</f>
        <v>-0.96424816186302076</v>
      </c>
      <c r="L4460"/>
      <c r="M4460"/>
      <c r="N4460" s="2">
        <v>39834</v>
      </c>
      <c r="O4460" s="21">
        <v>81.94000244140625</v>
      </c>
      <c r="P4460" s="21">
        <v>84.239997863769531</v>
      </c>
      <c r="Q4460" s="21">
        <v>80.470001220703125</v>
      </c>
      <c r="R4460" s="21">
        <v>84.050003051757813</v>
      </c>
      <c r="S4460">
        <v>364360700</v>
      </c>
      <c r="T4460" s="16">
        <f>(SP500_Data[[#This Row],[Close]]-R4461)/R4461</f>
        <v>4.3192297010237517E-2</v>
      </c>
      <c r="U4460" s="21"/>
    </row>
    <row r="4461" spans="1:21" x14ac:dyDescent="0.25">
      <c r="A4461" s="2">
        <v>39833</v>
      </c>
      <c r="B4461" s="21">
        <v>19.459999084472656</v>
      </c>
      <c r="C4461" s="21">
        <v>19.620000839233398</v>
      </c>
      <c r="D4461" s="21">
        <v>18.370000839233398</v>
      </c>
      <c r="E4461" s="21">
        <v>18.479999542236328</v>
      </c>
      <c r="F4461" s="16">
        <f>(StockData[[#This Row],[Close]]-E4462)/E4462</f>
        <v>-6.2404850297801878E-2</v>
      </c>
      <c r="G4461" s="21">
        <v>89873000</v>
      </c>
      <c r="H4461" s="21">
        <f>IF(ISNUMBER(E4461),MAX($E$2:E4461),"")</f>
        <v>542.07000732421875</v>
      </c>
      <c r="I4461" s="21">
        <f>IF(AND(ISNUMBER(E4461),ISNUMBER(H4461)),E4461/H4461-1,"")</f>
        <v>-0.96590846331185554</v>
      </c>
      <c r="L4461"/>
      <c r="M4461"/>
      <c r="N4461" s="2">
        <v>39833</v>
      </c>
      <c r="O4461" s="21">
        <v>84.230003356933594</v>
      </c>
      <c r="P4461" s="21">
        <v>85.05999755859375</v>
      </c>
      <c r="Q4461" s="21">
        <v>80.050003051757813</v>
      </c>
      <c r="R4461" s="21">
        <v>80.569999694824219</v>
      </c>
      <c r="S4461">
        <v>419855200</v>
      </c>
      <c r="T4461" s="16">
        <f>(SP500_Data[[#This Row],[Close]]-R4462)/R4462</f>
        <v>-5.2786244917025625E-2</v>
      </c>
      <c r="U4461" s="21"/>
    </row>
    <row r="4462" spans="1:21" x14ac:dyDescent="0.25">
      <c r="A4462" s="2">
        <v>39829</v>
      </c>
      <c r="B4462" s="21">
        <v>19.629999160766602</v>
      </c>
      <c r="C4462" s="21">
        <v>19.909999847412109</v>
      </c>
      <c r="D4462" s="21">
        <v>19.149999618530273</v>
      </c>
      <c r="E4462" s="21">
        <v>19.709999084472656</v>
      </c>
      <c r="F4462" s="16">
        <f>(StockData[[#This Row],[Close]]-E4463)/E4463</f>
        <v>2.4428239030440353E-2</v>
      </c>
      <c r="G4462" s="21">
        <v>79634100</v>
      </c>
      <c r="H4462" s="21">
        <f>IF(ISNUMBER(E4462),MAX($E$2:E4462),"")</f>
        <v>542.07000732421875</v>
      </c>
      <c r="I4462" s="21">
        <f>IF(AND(ISNUMBER(E4462),ISNUMBER(H4462)),E4462/H4462-1,"")</f>
        <v>-0.96363938454782672</v>
      </c>
      <c r="L4462"/>
      <c r="M4462"/>
      <c r="N4462" s="2">
        <v>39829</v>
      </c>
      <c r="O4462" s="21">
        <v>85.860000610351563</v>
      </c>
      <c r="P4462" s="21">
        <v>85.989997863769531</v>
      </c>
      <c r="Q4462" s="21">
        <v>83.050003051757813</v>
      </c>
      <c r="R4462" s="21">
        <v>85.05999755859375</v>
      </c>
      <c r="S4462">
        <v>399237200</v>
      </c>
      <c r="T4462" s="16">
        <f>(SP500_Data[[#This Row],[Close]]-R4463)/R4463</f>
        <v>7.8198580661455845E-3</v>
      </c>
      <c r="U4462" s="21"/>
    </row>
    <row r="4463" spans="1:21" x14ac:dyDescent="0.25">
      <c r="A4463" s="2">
        <v>39828</v>
      </c>
      <c r="B4463" s="21">
        <v>19.069999694824219</v>
      </c>
      <c r="C4463" s="21">
        <v>19.299999237060547</v>
      </c>
      <c r="D4463" s="21">
        <v>18.520000457763672</v>
      </c>
      <c r="E4463" s="21">
        <v>19.239999771118164</v>
      </c>
      <c r="F4463" s="16">
        <f>(StockData[[#This Row],[Close]]-E4464)/E4464</f>
        <v>7.8574969791154817E-3</v>
      </c>
      <c r="G4463" s="21">
        <v>96169800</v>
      </c>
      <c r="H4463" s="21">
        <f>IF(ISNUMBER(E4463),MAX($E$2:E4463),"")</f>
        <v>542.07000732421875</v>
      </c>
      <c r="I4463" s="21">
        <f>IF(AND(ISNUMBER(E4463),ISNUMBER(H4463)),E4463/H4463-1,"")</f>
        <v>-0.96450642996078828</v>
      </c>
      <c r="L4463"/>
      <c r="M4463"/>
      <c r="N4463" s="2">
        <v>39828</v>
      </c>
      <c r="O4463" s="21">
        <v>84.120002746582031</v>
      </c>
      <c r="P4463" s="21">
        <v>85.25</v>
      </c>
      <c r="Q4463" s="21">
        <v>81.720001220703125</v>
      </c>
      <c r="R4463" s="21">
        <v>84.400001525878906</v>
      </c>
      <c r="S4463">
        <v>532647300</v>
      </c>
      <c r="T4463" s="16">
        <f>(SP500_Data[[#This Row],[Close]]-R4464)/R4464</f>
        <v>3.5556214673811067E-4</v>
      </c>
      <c r="U4463" s="21"/>
    </row>
    <row r="4464" spans="1:21" x14ac:dyDescent="0.25">
      <c r="A4464" s="2">
        <v>39827</v>
      </c>
      <c r="B4464" s="21">
        <v>19.530000686645508</v>
      </c>
      <c r="C4464" s="21">
        <v>19.680000305175781</v>
      </c>
      <c r="D4464" s="21">
        <v>19.010000228881836</v>
      </c>
      <c r="E4464" s="21">
        <v>19.090000152587891</v>
      </c>
      <c r="F4464" s="16">
        <f>(StockData[[#This Row],[Close]]-E4465)/E4465</f>
        <v>-3.6831460821210797E-2</v>
      </c>
      <c r="G4464" s="21">
        <v>80257500</v>
      </c>
      <c r="H4464" s="21">
        <f>IF(ISNUMBER(E4464),MAX($E$2:E4464),"")</f>
        <v>542.07000732421875</v>
      </c>
      <c r="I4464" s="21">
        <f>IF(AND(ISNUMBER(E4464),ISNUMBER(H4464)),E4464/H4464-1,"")</f>
        <v>-0.96478314628248762</v>
      </c>
      <c r="L4464"/>
      <c r="M4464"/>
      <c r="N4464" s="2">
        <v>39827</v>
      </c>
      <c r="O4464" s="21">
        <v>85.540000915527344</v>
      </c>
      <c r="P4464" s="21">
        <v>85.75</v>
      </c>
      <c r="Q4464" s="21">
        <v>83.160003662109375</v>
      </c>
      <c r="R4464" s="21">
        <v>84.370002746582031</v>
      </c>
      <c r="S4464">
        <v>435491600</v>
      </c>
      <c r="T4464" s="16">
        <f>(SP500_Data[[#This Row],[Close]]-R4465)/R4465</f>
        <v>-3.1454458094033445E-2</v>
      </c>
      <c r="U4464" s="21"/>
    </row>
    <row r="4465" spans="1:21" x14ac:dyDescent="0.25">
      <c r="A4465" s="2">
        <v>39826</v>
      </c>
      <c r="B4465" s="21">
        <v>19.520000457763672</v>
      </c>
      <c r="C4465" s="21">
        <v>19.989999771118164</v>
      </c>
      <c r="D4465" s="21">
        <v>19.520000457763672</v>
      </c>
      <c r="E4465" s="21">
        <v>19.819999694824219</v>
      </c>
      <c r="F4465" s="16">
        <f>(StockData[[#This Row],[Close]]-E4466)/E4466</f>
        <v>1.7976394135240721E-2</v>
      </c>
      <c r="G4465" s="21">
        <v>65843500</v>
      </c>
      <c r="H4465" s="21">
        <f>IF(ISNUMBER(E4465),MAX($E$2:E4465),"")</f>
        <v>542.07000732421875</v>
      </c>
      <c r="I4465" s="21">
        <f>IF(AND(ISNUMBER(E4465),ISNUMBER(H4465)),E4465/H4465-1,"")</f>
        <v>-0.96343645760321572</v>
      </c>
      <c r="L4465"/>
      <c r="M4465"/>
      <c r="N4465" s="2">
        <v>39826</v>
      </c>
      <c r="O4465" s="21">
        <v>86.730003356933594</v>
      </c>
      <c r="P4465" s="21">
        <v>87.879997253417969</v>
      </c>
      <c r="Q4465" s="21">
        <v>86.199996948242188</v>
      </c>
      <c r="R4465" s="21">
        <v>87.110000610351563</v>
      </c>
      <c r="S4465">
        <v>356432300</v>
      </c>
      <c r="T4465" s="16">
        <f>(SP500_Data[[#This Row],[Close]]-R4466)/R4466</f>
        <v>1.8401801923537582E-3</v>
      </c>
      <c r="U4465" s="21"/>
    </row>
    <row r="4466" spans="1:21" x14ac:dyDescent="0.25">
      <c r="A4466" s="2">
        <v>39825</v>
      </c>
      <c r="B4466" s="21">
        <v>19.709999084472656</v>
      </c>
      <c r="C4466" s="21">
        <v>19.790000915527344</v>
      </c>
      <c r="D4466" s="21">
        <v>19.299999237060547</v>
      </c>
      <c r="E4466" s="21">
        <v>19.469999313354492</v>
      </c>
      <c r="F4466" s="16">
        <f>(StockData[[#This Row],[Close]]-E4467)/E4467</f>
        <v>-2.5615339772849634E-3</v>
      </c>
      <c r="G4466" s="21">
        <v>52163500</v>
      </c>
      <c r="H4466" s="21">
        <f>IF(ISNUMBER(E4466),MAX($E$2:E4466),"")</f>
        <v>542.07000732421875</v>
      </c>
      <c r="I4466" s="21">
        <f>IF(AND(ISNUMBER(E4466),ISNUMBER(H4466)),E4466/H4466-1,"")</f>
        <v>-0.96408213136627341</v>
      </c>
      <c r="L4466"/>
      <c r="M4466"/>
      <c r="N4466" s="2">
        <v>39825</v>
      </c>
      <c r="O4466" s="21">
        <v>88.839996337890625</v>
      </c>
      <c r="P4466" s="21">
        <v>88.910003662109375</v>
      </c>
      <c r="Q4466" s="21">
        <v>86.410003662109375</v>
      </c>
      <c r="R4466" s="21">
        <v>86.949996948242188</v>
      </c>
      <c r="S4466">
        <v>277858500</v>
      </c>
      <c r="T4466" s="16">
        <f>(SP500_Data[[#This Row],[Close]]-R4467)/R4467</f>
        <v>-2.4020647408403588E-2</v>
      </c>
      <c r="U4466" s="21"/>
    </row>
    <row r="4467" spans="1:21" x14ac:dyDescent="0.25">
      <c r="A4467" s="2">
        <v>39822</v>
      </c>
      <c r="B4467" s="21">
        <v>20.170000076293945</v>
      </c>
      <c r="C4467" s="21">
        <v>20.299999237060547</v>
      </c>
      <c r="D4467" s="21">
        <v>19.409999847412109</v>
      </c>
      <c r="E4467" s="21">
        <v>19.520000457763672</v>
      </c>
      <c r="F4467" s="16">
        <f>(StockData[[#This Row],[Close]]-E4468)/E4468</f>
        <v>-2.9821091274496558E-2</v>
      </c>
      <c r="G4467" s="21">
        <v>49815300</v>
      </c>
      <c r="H4467" s="21">
        <f>IF(ISNUMBER(E4467),MAX($E$2:E4467),"")</f>
        <v>542.07000732421875</v>
      </c>
      <c r="I4467" s="21">
        <f>IF(AND(ISNUMBER(E4467),ISNUMBER(H4467)),E4467/H4467-1,"")</f>
        <v>-0.96398989024661441</v>
      </c>
      <c r="L4467"/>
      <c r="M4467"/>
      <c r="N4467" s="2">
        <v>39822</v>
      </c>
      <c r="O4467" s="21">
        <v>91.160003662109375</v>
      </c>
      <c r="P4467" s="21">
        <v>91.319999694824219</v>
      </c>
      <c r="Q4467" s="21">
        <v>85.360000610351563</v>
      </c>
      <c r="R4467" s="21">
        <v>89.089996337890625</v>
      </c>
      <c r="S4467">
        <v>330953600</v>
      </c>
      <c r="T4467" s="16">
        <f>(SP500_Data[[#This Row],[Close]]-R4468)/R4468</f>
        <v>-2.1419206480962759E-2</v>
      </c>
      <c r="U4467" s="21"/>
    </row>
    <row r="4468" spans="1:21" x14ac:dyDescent="0.25">
      <c r="A4468" s="2">
        <v>39821</v>
      </c>
      <c r="B4468" s="21">
        <v>19.629999160766602</v>
      </c>
      <c r="C4468" s="21">
        <v>20.190000534057617</v>
      </c>
      <c r="D4468" s="21">
        <v>19.549999237060547</v>
      </c>
      <c r="E4468" s="21">
        <v>20.120000839233398</v>
      </c>
      <c r="F4468" s="16">
        <f>(StockData[[#This Row],[Close]]-E4469)/E4469</f>
        <v>3.1266048344199486E-2</v>
      </c>
      <c r="G4468" s="21">
        <v>70255400</v>
      </c>
      <c r="H4468" s="21">
        <f>IF(ISNUMBER(E4468),MAX($E$2:E4468),"")</f>
        <v>542.07000732421875</v>
      </c>
      <c r="I4468" s="21">
        <f>IF(AND(ISNUMBER(E4468),ISNUMBER(H4468)),E4468/H4468-1,"")</f>
        <v>-0.96288302144117821</v>
      </c>
      <c r="L4468"/>
      <c r="M4468"/>
      <c r="N4468" s="2">
        <v>39821</v>
      </c>
      <c r="O4468" s="21">
        <v>90.160003662109375</v>
      </c>
      <c r="P4468" s="21">
        <v>91.089996337890625</v>
      </c>
      <c r="Q4468" s="21">
        <v>89.669998168945313</v>
      </c>
      <c r="R4468" s="21">
        <v>91.040000915527344</v>
      </c>
      <c r="S4468">
        <v>263834400</v>
      </c>
      <c r="T4468" s="16">
        <f>(SP500_Data[[#This Row],[Close]]-R4469)/R4469</f>
        <v>4.0807627004975922E-3</v>
      </c>
      <c r="U4468" s="21"/>
    </row>
    <row r="4469" spans="1:21" x14ac:dyDescent="0.25">
      <c r="A4469" s="2">
        <v>39820</v>
      </c>
      <c r="B4469" s="21">
        <v>20.190000534057617</v>
      </c>
      <c r="C4469" s="21">
        <v>20.290000915527344</v>
      </c>
      <c r="D4469" s="21">
        <v>19.479999542236328</v>
      </c>
      <c r="E4469" s="21">
        <v>19.510000228881836</v>
      </c>
      <c r="F4469" s="16">
        <f>(StockData[[#This Row],[Close]]-E4470)/E4470</f>
        <v>-6.0211945386251416E-2</v>
      </c>
      <c r="G4469" s="21">
        <v>72709900</v>
      </c>
      <c r="H4469" s="21">
        <f>IF(ISNUMBER(E4469),MAX($E$2:E4469),"")</f>
        <v>542.07000732421875</v>
      </c>
      <c r="I4469" s="21">
        <f>IF(AND(ISNUMBER(E4469),ISNUMBER(H4469)),E4469/H4469-1,"")</f>
        <v>-0.96400833847054623</v>
      </c>
      <c r="L4469"/>
      <c r="M4469"/>
      <c r="N4469" s="2">
        <v>39820</v>
      </c>
      <c r="O4469" s="21">
        <v>92</v>
      </c>
      <c r="P4469" s="21">
        <v>92.260002136230483</v>
      </c>
      <c r="Q4469" s="21">
        <v>90.199996948242202</v>
      </c>
      <c r="R4469" s="21">
        <v>90.669998168945327</v>
      </c>
      <c r="S4469">
        <v>280899200</v>
      </c>
      <c r="T4469" s="16">
        <f>(SP500_Data[[#This Row],[Close]]-R4470)/R4470</f>
        <v>-2.9956167916873975E-2</v>
      </c>
      <c r="U4469" s="21"/>
    </row>
    <row r="4470" spans="1:21" x14ac:dyDescent="0.25">
      <c r="A4470" s="2">
        <v>39819</v>
      </c>
      <c r="B4470" s="21">
        <v>20.75</v>
      </c>
      <c r="C4470" s="21">
        <v>21</v>
      </c>
      <c r="D4470" s="21">
        <v>20.610000610351559</v>
      </c>
      <c r="E4470" s="21">
        <v>20.760000228881836</v>
      </c>
      <c r="F4470" s="16">
        <f>(StockData[[#This Row],[Close]]-E4471)/E4471</f>
        <v>1.1695895017748939E-2</v>
      </c>
      <c r="G4470" s="21">
        <v>58083400</v>
      </c>
      <c r="H4470" s="21">
        <f>IF(ISNUMBER(E4470),MAX($E$2:E4470),"")</f>
        <v>542.07000732421875</v>
      </c>
      <c r="I4470" s="21">
        <f>IF(AND(ISNUMBER(E4470),ISNUMBER(H4470)),E4470/H4470-1,"")</f>
        <v>-0.96170236325865377</v>
      </c>
      <c r="L4470"/>
      <c r="M4470"/>
      <c r="N4470" s="2">
        <v>39819</v>
      </c>
      <c r="O4470" s="21">
        <v>93.639999389648438</v>
      </c>
      <c r="P4470" s="21">
        <v>94.449996948242202</v>
      </c>
      <c r="Q4470" s="21">
        <v>92.680000305175781</v>
      </c>
      <c r="R4470" s="21">
        <v>93.470001220703125</v>
      </c>
      <c r="S4470">
        <v>328260900</v>
      </c>
      <c r="T4470" s="16">
        <f>(SP500_Data[[#This Row],[Close]]-R4471)/R4471</f>
        <v>6.6774664164893525E-3</v>
      </c>
      <c r="U4470" s="21"/>
    </row>
    <row r="4471" spans="1:21" x14ac:dyDescent="0.25">
      <c r="A4471" s="2">
        <v>39818</v>
      </c>
      <c r="B4471" s="21">
        <v>20.200000762939453</v>
      </c>
      <c r="C4471" s="21">
        <v>20.670000076293945</v>
      </c>
      <c r="D4471" s="21">
        <v>20.059999465942383</v>
      </c>
      <c r="E4471" s="21">
        <v>20.520000457763672</v>
      </c>
      <c r="F4471" s="16">
        <f>(StockData[[#This Row],[Close]]-E4472)/E4472</f>
        <v>9.3458206970313193E-3</v>
      </c>
      <c r="G4471" s="21">
        <v>61475200</v>
      </c>
      <c r="H4471" s="21">
        <f>IF(ISNUMBER(E4471),MAX($E$2:E4471),"")</f>
        <v>542.07000732421875</v>
      </c>
      <c r="I4471" s="21">
        <f>IF(AND(ISNUMBER(E4471),ISNUMBER(H4471)),E4471/H4471-1,"")</f>
        <v>-0.96214511007710046</v>
      </c>
      <c r="L4471"/>
      <c r="M4471"/>
      <c r="N4471" s="2">
        <v>39818</v>
      </c>
      <c r="O4471" s="21">
        <v>92.629997253417955</v>
      </c>
      <c r="P4471" s="21">
        <v>93.660003662109375</v>
      </c>
      <c r="Q4471" s="21">
        <v>91.889999389648438</v>
      </c>
      <c r="R4471" s="21">
        <v>92.849998474121094</v>
      </c>
      <c r="S4471">
        <v>240349700</v>
      </c>
      <c r="T4471" s="16">
        <f>(SP500_Data[[#This Row],[Close]]-R4472)/R4472</f>
        <v>-1.1833112245580495E-3</v>
      </c>
      <c r="U4471" s="21"/>
    </row>
    <row r="4472" spans="1:21" x14ac:dyDescent="0.25">
      <c r="A4472" s="2">
        <v>39815</v>
      </c>
      <c r="B4472" s="21">
        <v>19.530000686645508</v>
      </c>
      <c r="C4472" s="21">
        <v>20.399999618530273</v>
      </c>
      <c r="D4472" s="21">
        <v>19.370000839233398</v>
      </c>
      <c r="E4472" s="21">
        <v>20.329999923706055</v>
      </c>
      <c r="F4472" s="16">
        <f>(StockData[[#This Row],[Close]]-E4473)/E4473</f>
        <v>4.5781860349706084E-2</v>
      </c>
      <c r="G4472" s="21">
        <v>50084000</v>
      </c>
      <c r="H4472" s="21">
        <f>IF(ISNUMBER(E4472),MAX($E$2:E4472),"")</f>
        <v>542.07000732421875</v>
      </c>
      <c r="I4472" s="21">
        <f>IF(AND(ISNUMBER(E4472),ISNUMBER(H4472)),E4472/H4472-1,"")</f>
        <v>-0.96249561929452698</v>
      </c>
      <c r="L4472"/>
      <c r="M4472"/>
      <c r="N4472" s="2">
        <v>39815</v>
      </c>
      <c r="O4472" s="21">
        <v>90.440002441406236</v>
      </c>
      <c r="P4472" s="21">
        <v>93.440002441406236</v>
      </c>
      <c r="Q4472" s="21">
        <v>89.849998474121094</v>
      </c>
      <c r="R4472" s="21">
        <v>92.959999084472656</v>
      </c>
      <c r="S4472">
        <v>227566300</v>
      </c>
      <c r="T4472" s="16">
        <f>(SP500_Data[[#This Row],[Close]]-R4473)/R4473</f>
        <v>3.0141858212467815E-2</v>
      </c>
      <c r="U4472" s="21"/>
    </row>
    <row r="4473" spans="1:21" x14ac:dyDescent="0.25">
      <c r="A4473" s="2">
        <v>39813</v>
      </c>
      <c r="B4473" s="21">
        <v>19.309999465942383</v>
      </c>
      <c r="C4473" s="21">
        <v>19.680000305175781</v>
      </c>
      <c r="D4473" s="21">
        <v>19.270000457763672</v>
      </c>
      <c r="E4473" s="21">
        <v>19.440000534057617</v>
      </c>
      <c r="F4473" s="16">
        <f>(StockData[[#This Row],[Close]]-E4474)/E4474</f>
        <v>5.1706505005557346E-3</v>
      </c>
      <c r="G4473" s="21">
        <v>46419000</v>
      </c>
      <c r="H4473" s="21">
        <f>IF(ISNUMBER(E4473),MAX($E$2:E4473),"")</f>
        <v>542.07000732421875</v>
      </c>
      <c r="I4473" s="21">
        <f>IF(AND(ISNUMBER(E4473),ISNUMBER(H4473)),E4473/H4473-1,"")</f>
        <v>-0.96413747251942994</v>
      </c>
      <c r="L4473"/>
      <c r="M4473"/>
      <c r="N4473" s="2">
        <v>39813</v>
      </c>
      <c r="O4473" s="21">
        <v>89.080001831054688</v>
      </c>
      <c r="P4473" s="21">
        <v>90.970001220703125</v>
      </c>
      <c r="Q4473" s="21">
        <v>88.870002746582031</v>
      </c>
      <c r="R4473" s="21">
        <v>90.239997863769517</v>
      </c>
      <c r="S4473">
        <v>193987200</v>
      </c>
      <c r="T4473" s="16">
        <f>(SP500_Data[[#This Row],[Close]]-R4474)/R4474</f>
        <v>1.4274436615056117E-2</v>
      </c>
      <c r="U4473" s="21"/>
    </row>
    <row r="4474" spans="1:21" x14ac:dyDescent="0.25">
      <c r="A4474" s="2">
        <v>39812</v>
      </c>
      <c r="B4474" s="21">
        <v>19.010000228881836</v>
      </c>
      <c r="C4474" s="21">
        <v>19.489999771118164</v>
      </c>
      <c r="D4474" s="21">
        <v>19</v>
      </c>
      <c r="E4474" s="21">
        <v>19.340000152587891</v>
      </c>
      <c r="F4474" s="16">
        <f>(StockData[[#This Row],[Close]]-E4475)/E4475</f>
        <v>2.0042251395805039E-2</v>
      </c>
      <c r="G4474" s="21">
        <v>43224100</v>
      </c>
      <c r="H4474" s="21">
        <f>IF(ISNUMBER(E4474),MAX($E$2:E4474),"")</f>
        <v>542.07000732421875</v>
      </c>
      <c r="I4474" s="21">
        <f>IF(AND(ISNUMBER(E4474),ISNUMBER(H4474)),E4474/H4474-1,"")</f>
        <v>-0.96432195124010911</v>
      </c>
      <c r="L4474"/>
      <c r="M4474"/>
      <c r="N4474" s="2">
        <v>39812</v>
      </c>
      <c r="O4474" s="21">
        <v>87.510002136230469</v>
      </c>
      <c r="P4474" s="21">
        <v>89.050003051757813</v>
      </c>
      <c r="Q4474" s="21">
        <v>86.879997253417969</v>
      </c>
      <c r="R4474" s="21">
        <v>88.970001220703125</v>
      </c>
      <c r="S4474">
        <v>168256300</v>
      </c>
      <c r="T4474" s="16">
        <f>(SP500_Data[[#This Row],[Close]]-R4475)/R4475</f>
        <v>2.3702651844345259E-2</v>
      </c>
      <c r="U4474" s="21"/>
    </row>
    <row r="4475" spans="1:21" x14ac:dyDescent="0.25">
      <c r="A4475" s="2">
        <v>39811</v>
      </c>
      <c r="B4475" s="21">
        <v>19.149999618530273</v>
      </c>
      <c r="C4475" s="21">
        <v>19.209999084472656</v>
      </c>
      <c r="D4475" s="21">
        <v>18.639999389648441</v>
      </c>
      <c r="E4475" s="21">
        <v>18.959999084472656</v>
      </c>
      <c r="F4475" s="16">
        <f>(StockData[[#This Row],[Close]]-E4476)/E4476</f>
        <v>-8.8865699818009222E-3</v>
      </c>
      <c r="G4475" s="21">
        <v>58512800</v>
      </c>
      <c r="H4475" s="21">
        <f>IF(ISNUMBER(E4475),MAX($E$2:E4475),"")</f>
        <v>542.07000732421875</v>
      </c>
      <c r="I4475" s="21">
        <f>IF(AND(ISNUMBER(E4475),ISNUMBER(H4475)),E4475/H4475-1,"")</f>
        <v>-0.96502296967496226</v>
      </c>
      <c r="L4475"/>
      <c r="M4475"/>
      <c r="N4475" s="2">
        <v>39811</v>
      </c>
      <c r="O4475" s="21">
        <v>87.239997863769531</v>
      </c>
      <c r="P4475" s="21">
        <v>87.330001831054688</v>
      </c>
      <c r="Q4475" s="21">
        <v>85.599998474121094</v>
      </c>
      <c r="R4475" s="21">
        <v>86.910003662109375</v>
      </c>
      <c r="S4475">
        <v>127795900</v>
      </c>
      <c r="T4475" s="16">
        <f>(SP500_Data[[#This Row],[Close]]-R4476)/R4476</f>
        <v>-2.8682880850850771E-3</v>
      </c>
      <c r="U4475" s="21"/>
    </row>
    <row r="4476" spans="1:21" x14ac:dyDescent="0.25">
      <c r="A4476" s="2">
        <v>39808</v>
      </c>
      <c r="B4476" s="21">
        <v>19.200000762939453</v>
      </c>
      <c r="C4476" s="21">
        <v>19.329999923706055</v>
      </c>
      <c r="D4476" s="21">
        <v>19.090000152587891</v>
      </c>
      <c r="E4476" s="21">
        <v>19.129999160766602</v>
      </c>
      <c r="F4476" s="16">
        <f>(StockData[[#This Row],[Close]]-E4477)/E4477</f>
        <v>-2.0866413859230905E-3</v>
      </c>
      <c r="G4476" s="21">
        <v>23101000</v>
      </c>
      <c r="H4476" s="21">
        <f>IF(ISNUMBER(E4476),MAX($E$2:E4476),"")</f>
        <v>542.07000732421875</v>
      </c>
      <c r="I4476" s="21">
        <f>IF(AND(ISNUMBER(E4476),ISNUMBER(H4476)),E4476/H4476-1,"")</f>
        <v>-0.96470935690539927</v>
      </c>
      <c r="L4476"/>
      <c r="M4476"/>
      <c r="N4476" s="2">
        <v>39808</v>
      </c>
      <c r="O4476" s="21">
        <v>87.239997863769531</v>
      </c>
      <c r="P4476" s="21">
        <v>87.300003051757813</v>
      </c>
      <c r="Q4476" s="21">
        <v>86.5</v>
      </c>
      <c r="R4476" s="21">
        <v>87.160003662109375</v>
      </c>
      <c r="S4476">
        <v>74767700</v>
      </c>
      <c r="T4476" s="16">
        <f>(SP500_Data[[#This Row],[Close]]-R4477)/R4477</f>
        <v>5.7696743465361355E-3</v>
      </c>
      <c r="U4476" s="21"/>
    </row>
    <row r="4477" spans="1:21" x14ac:dyDescent="0.25">
      <c r="A4477" s="2">
        <v>39806</v>
      </c>
      <c r="B4477" s="21">
        <v>19.260000228881836</v>
      </c>
      <c r="C4477" s="21">
        <v>19.450000762939453</v>
      </c>
      <c r="D4477" s="21">
        <v>19.100000381469727</v>
      </c>
      <c r="E4477" s="21">
        <v>19.170000076293945</v>
      </c>
      <c r="F4477" s="16">
        <f>(StockData[[#This Row],[Close]]-E4478)/E4478</f>
        <v>-5.7054256449148135E-3</v>
      </c>
      <c r="G4477" s="21">
        <v>16880400</v>
      </c>
      <c r="H4477" s="21">
        <f>IF(ISNUMBER(E4477),MAX($E$2:E4477),"")</f>
        <v>542.07000732421875</v>
      </c>
      <c r="I4477" s="21">
        <f>IF(AND(ISNUMBER(E4477),ISNUMBER(H4477)),E4477/H4477-1,"")</f>
        <v>-0.96463556400967199</v>
      </c>
      <c r="L4477"/>
      <c r="M4477"/>
      <c r="N4477" s="2">
        <v>39806</v>
      </c>
      <c r="O4477" s="21">
        <v>86.449996948242188</v>
      </c>
      <c r="P4477" s="21">
        <v>86.870002746582031</v>
      </c>
      <c r="Q4477" s="21">
        <v>86</v>
      </c>
      <c r="R4477" s="21">
        <v>86.660003662109375</v>
      </c>
      <c r="S4477">
        <v>62061600</v>
      </c>
      <c r="T4477" s="16">
        <f>(SP500_Data[[#This Row],[Close]]-R4478)/R4478</f>
        <v>5.8031566707080493E-3</v>
      </c>
      <c r="U4477" s="21"/>
    </row>
    <row r="4478" spans="1:21" x14ac:dyDescent="0.25">
      <c r="A4478" s="2">
        <v>39805</v>
      </c>
      <c r="B4478" s="21">
        <v>19.280000686645508</v>
      </c>
      <c r="C4478" s="21">
        <v>19.569999694824219</v>
      </c>
      <c r="D4478" s="21">
        <v>19.010000228881836</v>
      </c>
      <c r="E4478" s="21">
        <v>19.280000686645508</v>
      </c>
      <c r="F4478" s="16">
        <f>(StockData[[#This Row],[Close]]-E4479)/E4479</f>
        <v>5.2137841438272114E-3</v>
      </c>
      <c r="G4478" s="21">
        <v>47511400</v>
      </c>
      <c r="H4478" s="21">
        <f>IF(ISNUMBER(E4478),MAX($E$2:E4478),"")</f>
        <v>542.07000732421875</v>
      </c>
      <c r="I4478" s="21">
        <f>IF(AND(ISNUMBER(E4478),ISNUMBER(H4478)),E4478/H4478-1,"")</f>
        <v>-0.96443263706506099</v>
      </c>
      <c r="L4478"/>
      <c r="M4478"/>
      <c r="N4478" s="2">
        <v>39805</v>
      </c>
      <c r="O4478" s="21">
        <v>87.529998779296875</v>
      </c>
      <c r="P4478" s="21">
        <v>87.930000305175781</v>
      </c>
      <c r="Q4478" s="21">
        <v>85.800003051757813</v>
      </c>
      <c r="R4478" s="21">
        <v>86.160003662109375</v>
      </c>
      <c r="S4478">
        <v>221625200</v>
      </c>
      <c r="T4478" s="16">
        <f>(SP500_Data[[#This Row],[Close]]-R4479)/R4479</f>
        <v>-1.0337628322108033E-2</v>
      </c>
      <c r="U4478" s="21"/>
    </row>
    <row r="4479" spans="1:21" x14ac:dyDescent="0.25">
      <c r="A4479" s="2">
        <v>39804</v>
      </c>
      <c r="B4479" s="21">
        <v>19.239999771118164</v>
      </c>
      <c r="C4479" s="21">
        <v>19.290000915527344</v>
      </c>
      <c r="D4479" s="21">
        <v>18.889999389648441</v>
      </c>
      <c r="E4479" s="21">
        <v>19.180000305175781</v>
      </c>
      <c r="F4479" s="16">
        <f>(StockData[[#This Row],[Close]]-E4480)/E4480</f>
        <v>3.1380472441856046E-3</v>
      </c>
      <c r="G4479" s="21">
        <v>58575400</v>
      </c>
      <c r="H4479" s="21">
        <f>IF(ISNUMBER(E4479),MAX($E$2:E4479),"")</f>
        <v>542.07000732421875</v>
      </c>
      <c r="I4479" s="21">
        <f>IF(AND(ISNUMBER(E4479),ISNUMBER(H4479)),E4479/H4479-1,"")</f>
        <v>-0.96461711578574016</v>
      </c>
      <c r="L4479"/>
      <c r="M4479"/>
      <c r="N4479" s="2">
        <v>39804</v>
      </c>
      <c r="O4479" s="21">
        <v>88.580001831054688</v>
      </c>
      <c r="P4479" s="21">
        <v>88.669998168945313</v>
      </c>
      <c r="Q4479" s="21">
        <v>85.489997863769531</v>
      </c>
      <c r="R4479" s="21">
        <v>87.05999755859375</v>
      </c>
      <c r="S4479">
        <v>243759500</v>
      </c>
      <c r="T4479" s="16">
        <f>(SP500_Data[[#This Row],[Close]]-R4480)/R4480</f>
        <v>-1.2813299144234395E-2</v>
      </c>
      <c r="U4479" s="21"/>
    </row>
    <row r="4480" spans="1:21" x14ac:dyDescent="0.25">
      <c r="A4480" s="2">
        <v>39801</v>
      </c>
      <c r="B4480" s="21">
        <v>19.420000076293945</v>
      </c>
      <c r="C4480" s="21">
        <v>19.799999237060547</v>
      </c>
      <c r="D4480" s="21">
        <v>19.110000610351559</v>
      </c>
      <c r="E4480" s="21">
        <v>19.120000839233398</v>
      </c>
      <c r="F4480" s="16">
        <f>(StockData[[#This Row],[Close]]-E4481)/E4481</f>
        <v>-9.3263422250042943E-3</v>
      </c>
      <c r="G4480" s="21">
        <v>113530400</v>
      </c>
      <c r="H4480" s="21">
        <f>IF(ISNUMBER(E4480),MAX($E$2:E4480),"")</f>
        <v>542.07000732421875</v>
      </c>
      <c r="I4480" s="21">
        <f>IF(AND(ISNUMBER(E4480),ISNUMBER(H4480)),E4480/H4480-1,"")</f>
        <v>-0.96472780161069216</v>
      </c>
      <c r="L4480"/>
      <c r="M4480"/>
      <c r="N4480" s="2">
        <v>39801</v>
      </c>
      <c r="O4480" s="21">
        <v>89.099998474121094</v>
      </c>
      <c r="P4480" s="21">
        <v>90.620002746582045</v>
      </c>
      <c r="Q4480" s="21">
        <v>88.089996337890625</v>
      </c>
      <c r="R4480" s="21">
        <v>88.19000244140625</v>
      </c>
      <c r="S4480">
        <v>301451300</v>
      </c>
      <c r="T4480" s="16">
        <f>(SP500_Data[[#This Row],[Close]]-R4481)/R4481</f>
        <v>-1.2319391453044618E-2</v>
      </c>
      <c r="U4480" s="21"/>
    </row>
    <row r="4481" spans="1:21" x14ac:dyDescent="0.25">
      <c r="A4481" s="2">
        <v>39800</v>
      </c>
      <c r="B4481" s="21">
        <v>19.860000610351559</v>
      </c>
      <c r="C4481" s="21">
        <v>20.020000457763672</v>
      </c>
      <c r="D4481" s="21">
        <v>18.989999771118164</v>
      </c>
      <c r="E4481" s="21">
        <v>19.299999237060547</v>
      </c>
      <c r="F4481" s="16">
        <f>(StockData[[#This Row],[Close]]-E4482)/E4482</f>
        <v>-1.8311323150846829E-2</v>
      </c>
      <c r="G4481" s="21">
        <v>80759200</v>
      </c>
      <c r="H4481" s="21">
        <f>IF(ISNUMBER(E4481),MAX($E$2:E4481),"")</f>
        <v>542.07000732421875</v>
      </c>
      <c r="I4481" s="21">
        <f>IF(AND(ISNUMBER(E4481),ISNUMBER(H4481)),E4481/H4481-1,"")</f>
        <v>-0.9643957441358364</v>
      </c>
      <c r="L4481"/>
      <c r="M4481"/>
      <c r="N4481" s="2">
        <v>39800</v>
      </c>
      <c r="O4481" s="21">
        <v>91.400001525878906</v>
      </c>
      <c r="P4481" s="21">
        <v>91.669998168945327</v>
      </c>
      <c r="Q4481" s="21">
        <v>88.209999084472656</v>
      </c>
      <c r="R4481" s="21">
        <v>89.290000915527344</v>
      </c>
      <c r="S4481">
        <v>374673300</v>
      </c>
      <c r="T4481" s="16">
        <f>(SP500_Data[[#This Row],[Close]]-R4482)/R4482</f>
        <v>-1.8683338698253556E-2</v>
      </c>
      <c r="U4481" s="21"/>
    </row>
    <row r="4482" spans="1:21" x14ac:dyDescent="0.25">
      <c r="A4482" s="2">
        <v>39799</v>
      </c>
      <c r="B4482" s="21">
        <v>19.809999465942383</v>
      </c>
      <c r="C4482" s="21">
        <v>20.049999237060547</v>
      </c>
      <c r="D4482" s="21">
        <v>19.5</v>
      </c>
      <c r="E4482" s="21">
        <v>19.659999847412109</v>
      </c>
      <c r="F4482" s="16">
        <f>(StockData[[#This Row],[Close]]-E4483)/E4483</f>
        <v>-2.2376964161195157E-2</v>
      </c>
      <c r="G4482" s="21">
        <v>78922700</v>
      </c>
      <c r="H4482" s="21">
        <f>IF(ISNUMBER(E4482),MAX($E$2:E4482),"")</f>
        <v>542.07000732421875</v>
      </c>
      <c r="I4482" s="21">
        <f>IF(AND(ISNUMBER(E4482),ISNUMBER(H4482)),E4482/H4482-1,"")</f>
        <v>-0.96373162214884689</v>
      </c>
      <c r="L4482"/>
      <c r="M4482"/>
      <c r="N4482" s="2">
        <v>39799</v>
      </c>
      <c r="O4482" s="21">
        <v>90.839996337890625</v>
      </c>
      <c r="P4482" s="21">
        <v>92.430000305175781</v>
      </c>
      <c r="Q4482" s="21">
        <v>90.05999755859375</v>
      </c>
      <c r="R4482" s="21">
        <v>90.989997863769517</v>
      </c>
      <c r="S4482">
        <v>281819800</v>
      </c>
      <c r="T4482" s="16">
        <f>(SP500_Data[[#This Row],[Close]]-R4483)/R4483</f>
        <v>-9.6865413175154323E-3</v>
      </c>
      <c r="U4482" s="21"/>
    </row>
    <row r="4483" spans="1:21" x14ac:dyDescent="0.25">
      <c r="A4483" s="2">
        <v>39798</v>
      </c>
      <c r="B4483" s="21">
        <v>19.209999084472656</v>
      </c>
      <c r="C4483" s="21">
        <v>20.180000305175781</v>
      </c>
      <c r="D4483" s="21">
        <v>19</v>
      </c>
      <c r="E4483" s="21">
        <v>20.110000610351559</v>
      </c>
      <c r="F4483" s="16">
        <f>(StockData[[#This Row],[Close]]-E4484)/E4484</f>
        <v>5.6197460261234435E-2</v>
      </c>
      <c r="G4483" s="21">
        <v>97688700</v>
      </c>
      <c r="H4483" s="21">
        <f>IF(ISNUMBER(E4483),MAX($E$2:E4483),"")</f>
        <v>542.07000732421875</v>
      </c>
      <c r="I4483" s="21">
        <f>IF(AND(ISNUMBER(E4483),ISNUMBER(H4483)),E4483/H4483-1,"")</f>
        <v>-0.96290146966511003</v>
      </c>
      <c r="L4483"/>
      <c r="M4483"/>
      <c r="N4483" s="2">
        <v>39798</v>
      </c>
      <c r="O4483" s="21">
        <v>91.879997253417955</v>
      </c>
      <c r="P4483" s="21">
        <v>92.019996643066406</v>
      </c>
      <c r="Q4483" s="21">
        <v>88.180000305175781</v>
      </c>
      <c r="R4483" s="21">
        <v>91.879997253417955</v>
      </c>
      <c r="S4483">
        <v>377699500</v>
      </c>
      <c r="T4483" s="16">
        <f>(SP500_Data[[#This Row],[Close]]-R4484)/R4484</f>
        <v>4.7065495765446774E-2</v>
      </c>
      <c r="U4483" s="21"/>
    </row>
    <row r="4484" spans="1:21" x14ac:dyDescent="0.25">
      <c r="A4484" s="2">
        <v>39797</v>
      </c>
      <c r="B4484" s="21">
        <v>19.340000152587891</v>
      </c>
      <c r="C4484" s="21">
        <v>19.440000534057617</v>
      </c>
      <c r="D4484" s="21">
        <v>18.889999389648441</v>
      </c>
      <c r="E4484" s="21">
        <v>19.040000915527344</v>
      </c>
      <c r="F4484" s="16">
        <f>(StockData[[#This Row],[Close]]-E4485)/E4485</f>
        <v>-1.6528909335525289E-2</v>
      </c>
      <c r="G4484" s="21">
        <v>59925900</v>
      </c>
      <c r="H4484" s="21">
        <f>IF(ISNUMBER(E4484),MAX($E$2:E4484),"")</f>
        <v>542.07000732421875</v>
      </c>
      <c r="I4484" s="21">
        <f>IF(AND(ISNUMBER(E4484),ISNUMBER(H4484)),E4484/H4484-1,"")</f>
        <v>-0.96487538388350769</v>
      </c>
      <c r="L4484"/>
      <c r="M4484"/>
      <c r="N4484" s="2">
        <v>39797</v>
      </c>
      <c r="O4484" s="21">
        <v>89.019996643066406</v>
      </c>
      <c r="P4484" s="21">
        <v>89.150001525878906</v>
      </c>
      <c r="Q4484" s="21">
        <v>86.290000915527344</v>
      </c>
      <c r="R4484" s="21">
        <v>87.75</v>
      </c>
      <c r="S4484">
        <v>256694200</v>
      </c>
      <c r="T4484" s="16">
        <f>(SP500_Data[[#This Row],[Close]]-R4485)/R4485</f>
        <v>-1.3934126233689587E-2</v>
      </c>
      <c r="U4484" s="21"/>
    </row>
    <row r="4485" spans="1:21" x14ac:dyDescent="0.25">
      <c r="A4485" s="2">
        <v>39794</v>
      </c>
      <c r="B4485" s="21">
        <v>19.149999618530273</v>
      </c>
      <c r="C4485" s="21">
        <v>19.850000381469727</v>
      </c>
      <c r="D4485" s="21">
        <v>18.700000762939453</v>
      </c>
      <c r="E4485" s="21">
        <v>19.360000610351559</v>
      </c>
      <c r="F4485" s="16">
        <f>(StockData[[#This Row],[Close]]-E4486)/E4486</f>
        <v>-4.6272570209551275E-3</v>
      </c>
      <c r="G4485" s="21">
        <v>78112600</v>
      </c>
      <c r="H4485" s="21">
        <f>IF(ISNUMBER(E4485),MAX($E$2:E4485),"")</f>
        <v>542.07000732421875</v>
      </c>
      <c r="I4485" s="21">
        <f>IF(AND(ISNUMBER(E4485),ISNUMBER(H4485)),E4485/H4485-1,"")</f>
        <v>-0.96428505479224547</v>
      </c>
      <c r="L4485"/>
      <c r="M4485"/>
      <c r="N4485" s="2">
        <v>39794</v>
      </c>
      <c r="O4485" s="21">
        <v>85.550003051757813</v>
      </c>
      <c r="P4485" s="21">
        <v>89.069999694824219</v>
      </c>
      <c r="Q4485" s="21">
        <v>85.199996948242188</v>
      </c>
      <c r="R4485" s="21">
        <v>88.989997863769531</v>
      </c>
      <c r="S4485">
        <v>415060400</v>
      </c>
      <c r="T4485" s="16">
        <f>(SP500_Data[[#This Row],[Close]]-R4486)/R4486</f>
        <v>1.1939906677429139E-2</v>
      </c>
      <c r="U4485" s="21"/>
    </row>
    <row r="4486" spans="1:21" x14ac:dyDescent="0.25">
      <c r="A4486" s="2">
        <v>39793</v>
      </c>
      <c r="B4486" s="21">
        <v>20.110000610351559</v>
      </c>
      <c r="C4486" s="21">
        <v>20.120000839233398</v>
      </c>
      <c r="D4486" s="21">
        <v>19.309999465942383</v>
      </c>
      <c r="E4486" s="21">
        <v>19.450000762939453</v>
      </c>
      <c r="F4486" s="16">
        <f>(StockData[[#This Row],[Close]]-E4487)/E4487</f>
        <v>-5.6283348523021658E-2</v>
      </c>
      <c r="G4486" s="21">
        <v>83564300</v>
      </c>
      <c r="H4486" s="21">
        <f>IF(ISNUMBER(E4486),MAX($E$2:E4486),"")</f>
        <v>542.07000732421875</v>
      </c>
      <c r="I4486" s="21">
        <f>IF(AND(ISNUMBER(E4486),ISNUMBER(H4486)),E4486/H4486-1,"")</f>
        <v>-0.96411902429549812</v>
      </c>
      <c r="L4486"/>
      <c r="M4486"/>
      <c r="N4486" s="2">
        <v>39793</v>
      </c>
      <c r="O4486" s="21">
        <v>89.540000915527344</v>
      </c>
      <c r="P4486" s="21">
        <v>91</v>
      </c>
      <c r="Q4486" s="21">
        <v>87.370002746582031</v>
      </c>
      <c r="R4486" s="21">
        <v>87.94000244140625</v>
      </c>
      <c r="S4486">
        <v>365061000</v>
      </c>
      <c r="T4486" s="16">
        <f>(SP500_Data[[#This Row],[Close]]-R4487)/R4487</f>
        <v>-2.4081657465842139E-2</v>
      </c>
      <c r="U4486" s="21"/>
    </row>
    <row r="4487" spans="1:21" x14ac:dyDescent="0.25">
      <c r="A4487" s="2">
        <v>39792</v>
      </c>
      <c r="B4487" s="21">
        <v>20.819999694824219</v>
      </c>
      <c r="C4487" s="21">
        <v>20.959999084472656</v>
      </c>
      <c r="D4487" s="21">
        <v>20.299999237060547</v>
      </c>
      <c r="E4487" s="21">
        <v>20.610000610351559</v>
      </c>
      <c r="F4487" s="16">
        <f>(StockData[[#This Row],[Close]]-E4488)/E4488</f>
        <v>4.8544799498294517E-4</v>
      </c>
      <c r="G4487" s="21">
        <v>61499000</v>
      </c>
      <c r="H4487" s="21">
        <f>IF(ISNUMBER(E4487),MAX($E$2:E4487),"")</f>
        <v>542.07000732421875</v>
      </c>
      <c r="I4487" s="21">
        <f>IF(AND(ISNUMBER(E4487),ISNUMBER(H4487)),E4487/H4487-1,"")</f>
        <v>-0.961979079580353</v>
      </c>
      <c r="L4487"/>
      <c r="M4487"/>
      <c r="N4487" s="2">
        <v>39792</v>
      </c>
      <c r="O4487" s="21">
        <v>90.319999694824219</v>
      </c>
      <c r="P4487" s="21">
        <v>91.360000610351563</v>
      </c>
      <c r="Q4487" s="21">
        <v>89</v>
      </c>
      <c r="R4487" s="21">
        <v>90.110000610351563</v>
      </c>
      <c r="S4487">
        <v>396187400</v>
      </c>
      <c r="T4487" s="16">
        <f>(SP500_Data[[#This Row],[Close]]-R4488)/R4488</f>
        <v>6.8156492776710893E-3</v>
      </c>
      <c r="U4487" s="21"/>
    </row>
    <row r="4488" spans="1:21" x14ac:dyDescent="0.25">
      <c r="A4488" s="2">
        <v>39791</v>
      </c>
      <c r="B4488" s="21">
        <v>20.620000839233398</v>
      </c>
      <c r="C4488" s="21">
        <v>21.25</v>
      </c>
      <c r="D4488" s="21">
        <v>20.459999084472656</v>
      </c>
      <c r="E4488" s="21">
        <v>20.600000381469727</v>
      </c>
      <c r="F4488" s="16">
        <f>(StockData[[#This Row],[Close]]-E4489)/E4489</f>
        <v>-1.9514509421494176E-2</v>
      </c>
      <c r="G4488" s="21">
        <v>80484900</v>
      </c>
      <c r="H4488" s="21">
        <f>IF(ISNUMBER(E4488),MAX($E$2:E4488),"")</f>
        <v>542.07000732421875</v>
      </c>
      <c r="I4488" s="21">
        <f>IF(AND(ISNUMBER(E4488),ISNUMBER(H4488)),E4488/H4488-1,"")</f>
        <v>-0.96199752780428482</v>
      </c>
      <c r="L4488"/>
      <c r="M4488"/>
      <c r="N4488" s="2">
        <v>39791</v>
      </c>
      <c r="O4488" s="21">
        <v>90.370002746582045</v>
      </c>
      <c r="P4488" s="21">
        <v>92.129997253417955</v>
      </c>
      <c r="Q4488" s="21">
        <v>88.980003356933594</v>
      </c>
      <c r="R4488" s="21">
        <v>89.5</v>
      </c>
      <c r="S4488">
        <v>370790000</v>
      </c>
      <c r="T4488" s="16">
        <f>(SP500_Data[[#This Row],[Close]]-R4489)/R4489</f>
        <v>-1.6483516483516484E-2</v>
      </c>
      <c r="U4488" s="21"/>
    </row>
    <row r="4489" spans="1:21" x14ac:dyDescent="0.25">
      <c r="A4489" s="2">
        <v>39790</v>
      </c>
      <c r="B4489" s="21">
        <v>20.350000381469727</v>
      </c>
      <c r="C4489" s="21">
        <v>21.25</v>
      </c>
      <c r="D4489" s="21">
        <v>20.139999389648441</v>
      </c>
      <c r="E4489" s="21">
        <v>21.010000228881836</v>
      </c>
      <c r="F4489" s="16">
        <f>(StockData[[#This Row],[Close]]-E4490)/E4490</f>
        <v>5.7372890865585877E-2</v>
      </c>
      <c r="G4489" s="21">
        <v>107225000</v>
      </c>
      <c r="H4489" s="21">
        <f>IF(ISNUMBER(E4489),MAX($E$2:E4489),"")</f>
        <v>542.07000732421875</v>
      </c>
      <c r="I4489" s="21">
        <f>IF(AND(ISNUMBER(E4489),ISNUMBER(H4489)),E4489/H4489-1,"")</f>
        <v>-0.96124116821627525</v>
      </c>
      <c r="L4489"/>
      <c r="M4489"/>
      <c r="N4489" s="2">
        <v>39790</v>
      </c>
      <c r="O4489" s="21">
        <v>90.339996337890625</v>
      </c>
      <c r="P4489" s="21">
        <v>92.379997253417955</v>
      </c>
      <c r="Q4489" s="21">
        <v>88.080001831054688</v>
      </c>
      <c r="R4489" s="21">
        <v>91</v>
      </c>
      <c r="S4489">
        <v>412859300</v>
      </c>
      <c r="T4489" s="16">
        <f>(SP500_Data[[#This Row],[Close]]-R4490)/R4490</f>
        <v>3.4914132652897431E-2</v>
      </c>
      <c r="U4489" s="21"/>
    </row>
    <row r="4490" spans="1:21" x14ac:dyDescent="0.25">
      <c r="A4490" s="2">
        <v>39787</v>
      </c>
      <c r="B4490" s="21">
        <v>18.909999847412109</v>
      </c>
      <c r="C4490" s="21">
        <v>19.979999542236328</v>
      </c>
      <c r="D4490" s="21">
        <v>18.469999313354492</v>
      </c>
      <c r="E4490" s="21">
        <v>19.870000839233398</v>
      </c>
      <c r="F4490" s="16">
        <f>(StockData[[#This Row],[Close]]-E4491)/E4491</f>
        <v>3.976976476233917E-2</v>
      </c>
      <c r="G4490" s="21">
        <v>91996200</v>
      </c>
      <c r="H4490" s="21">
        <f>IF(ISNUMBER(E4490),MAX($E$2:E4490),"")</f>
        <v>542.07000732421875</v>
      </c>
      <c r="I4490" s="21">
        <f>IF(AND(ISNUMBER(E4490),ISNUMBER(H4490)),E4490/H4490-1,"")</f>
        <v>-0.96334421648355673</v>
      </c>
      <c r="L4490"/>
      <c r="M4490"/>
      <c r="N4490" s="2">
        <v>39787</v>
      </c>
      <c r="O4490" s="21">
        <v>83.650001525878906</v>
      </c>
      <c r="P4490" s="21">
        <v>88.419998168945313</v>
      </c>
      <c r="Q4490" s="21">
        <v>82.239997863769531</v>
      </c>
      <c r="R4490" s="21">
        <v>87.930000305175781</v>
      </c>
      <c r="S4490">
        <v>471905300</v>
      </c>
      <c r="T4490" s="16">
        <f>(SP500_Data[[#This Row],[Close]]-R4491)/R4491</f>
        <v>3.0832323087047902E-2</v>
      </c>
      <c r="U4490" s="21"/>
    </row>
    <row r="4491" spans="1:21" x14ac:dyDescent="0.25">
      <c r="A4491" s="2">
        <v>39786</v>
      </c>
      <c r="B4491" s="21">
        <v>19.399999618530273</v>
      </c>
      <c r="C4491" s="21">
        <v>19.920000076293945</v>
      </c>
      <c r="D4491" s="21">
        <v>18.790000915527344</v>
      </c>
      <c r="E4491" s="21">
        <v>19.110000610351559</v>
      </c>
      <c r="F4491" s="16">
        <f>(StockData[[#This Row],[Close]]-E4492)/E4492</f>
        <v>-3.8248625907514607E-2</v>
      </c>
      <c r="G4491" s="21">
        <v>78719200</v>
      </c>
      <c r="H4491" s="21">
        <f>IF(ISNUMBER(E4491),MAX($E$2:E4491),"")</f>
        <v>542.07000732421875</v>
      </c>
      <c r="I4491" s="21">
        <f>IF(AND(ISNUMBER(E4491),ISNUMBER(H4491)),E4491/H4491-1,"")</f>
        <v>-0.96474624983462398</v>
      </c>
      <c r="L4491"/>
      <c r="M4491"/>
      <c r="N4491" s="2">
        <v>39786</v>
      </c>
      <c r="O4491" s="21">
        <v>86.05999755859375</v>
      </c>
      <c r="P4491" s="21">
        <v>88.050003051757813</v>
      </c>
      <c r="Q4491" s="21">
        <v>83.739997863769531</v>
      </c>
      <c r="R4491" s="21">
        <v>85.300003051757813</v>
      </c>
      <c r="S4491">
        <v>444173800</v>
      </c>
      <c r="T4491" s="16">
        <f>(SP500_Data[[#This Row],[Close]]-R4492)/R4492</f>
        <v>-2.3133264431128245E-2</v>
      </c>
      <c r="U4491" s="21"/>
    </row>
    <row r="4492" spans="1:21" x14ac:dyDescent="0.25">
      <c r="A4492" s="2">
        <v>39785</v>
      </c>
      <c r="B4492" s="21">
        <v>18.649999618530273</v>
      </c>
      <c r="C4492" s="21">
        <v>19.899999618530273</v>
      </c>
      <c r="D4492" s="21">
        <v>18.600000381469727</v>
      </c>
      <c r="E4492" s="21">
        <v>19.870000839233398</v>
      </c>
      <c r="F4492" s="16">
        <f>(StockData[[#This Row],[Close]]-E4493)/E4493</f>
        <v>3.7597975720397622E-2</v>
      </c>
      <c r="G4492" s="21">
        <v>80961500</v>
      </c>
      <c r="H4492" s="21">
        <f>IF(ISNUMBER(E4492),MAX($E$2:E4492),"")</f>
        <v>542.07000732421875</v>
      </c>
      <c r="I4492" s="21">
        <f>IF(AND(ISNUMBER(E4492),ISNUMBER(H4492)),E4492/H4492-1,"")</f>
        <v>-0.96334421648355673</v>
      </c>
      <c r="L4492"/>
      <c r="M4492"/>
      <c r="N4492" s="2">
        <v>39785</v>
      </c>
      <c r="O4492" s="21">
        <v>83.400001525878906</v>
      </c>
      <c r="P4492" s="21">
        <v>87.830001831054688</v>
      </c>
      <c r="Q4492" s="21">
        <v>83.139999389648438</v>
      </c>
      <c r="R4492" s="21">
        <v>87.319999694824219</v>
      </c>
      <c r="S4492">
        <v>519863500</v>
      </c>
      <c r="T4492" s="16">
        <f>(SP500_Data[[#This Row],[Close]]-R4493)/R4493</f>
        <v>2.4041317373788184E-2</v>
      </c>
      <c r="U4492" s="21"/>
    </row>
    <row r="4493" spans="1:21" x14ac:dyDescent="0.25">
      <c r="A4493" s="2">
        <v>39784</v>
      </c>
      <c r="B4493" s="21">
        <v>18.989999771118164</v>
      </c>
      <c r="C4493" s="21">
        <v>19.309999465942383</v>
      </c>
      <c r="D4493" s="21">
        <v>18.559999465942383</v>
      </c>
      <c r="E4493" s="21">
        <v>19.149999618530273</v>
      </c>
      <c r="F4493" s="16">
        <f>(StockData[[#This Row],[Close]]-E4494)/E4494</f>
        <v>2.9016603464179759E-2</v>
      </c>
      <c r="G4493" s="21">
        <v>79689800</v>
      </c>
      <c r="H4493" s="21">
        <f>IF(ISNUMBER(E4493),MAX($E$2:E4493),"")</f>
        <v>542.07000732421875</v>
      </c>
      <c r="I4493" s="21">
        <f>IF(AND(ISNUMBER(E4493),ISNUMBER(H4493)),E4493/H4493-1,"")</f>
        <v>-0.96467246045753563</v>
      </c>
      <c r="L4493"/>
      <c r="M4493"/>
      <c r="N4493" s="2">
        <v>39784</v>
      </c>
      <c r="O4493" s="21">
        <v>83.470001220703125</v>
      </c>
      <c r="P4493" s="21">
        <v>85.489997863769531</v>
      </c>
      <c r="Q4493" s="21">
        <v>82.040000915527344</v>
      </c>
      <c r="R4493" s="21">
        <v>85.269996643066406</v>
      </c>
      <c r="S4493">
        <v>469508400</v>
      </c>
      <c r="T4493" s="16">
        <f>(SP500_Data[[#This Row],[Close]]-R4494)/R4494</f>
        <v>3.8484910598289103E-2</v>
      </c>
      <c r="U4493" s="21"/>
    </row>
    <row r="4494" spans="1:21" x14ac:dyDescent="0.25">
      <c r="A4494" s="2">
        <v>39783</v>
      </c>
      <c r="B4494" s="21">
        <v>19.879999160766602</v>
      </c>
      <c r="C4494" s="21">
        <v>19.950000762939453</v>
      </c>
      <c r="D4494" s="21">
        <v>18.600000381469727</v>
      </c>
      <c r="E4494" s="21">
        <v>18.610000610351559</v>
      </c>
      <c r="F4494" s="16">
        <f>(StockData[[#This Row],[Close]]-E4495)/E4495</f>
        <v>-7.9624073079942889E-2</v>
      </c>
      <c r="G4494" s="21">
        <v>79639900</v>
      </c>
      <c r="H4494" s="21">
        <f>IF(ISNUMBER(E4494),MAX($E$2:E4494),"")</f>
        <v>542.07000732421875</v>
      </c>
      <c r="I4494" s="21">
        <f>IF(AND(ISNUMBER(E4494),ISNUMBER(H4494)),E4494/H4494-1,"")</f>
        <v>-0.9656686399193809</v>
      </c>
      <c r="L4494"/>
      <c r="M4494"/>
      <c r="N4494" s="2">
        <v>39783</v>
      </c>
      <c r="O4494" s="21">
        <v>87.510002136230469</v>
      </c>
      <c r="P4494" s="21">
        <v>87.550003051757813</v>
      </c>
      <c r="Q4494" s="21">
        <v>81.860000610351563</v>
      </c>
      <c r="R4494" s="21">
        <v>82.110000610351563</v>
      </c>
      <c r="S4494">
        <v>369927100</v>
      </c>
      <c r="T4494" s="16">
        <f>(SP500_Data[[#This Row],[Close]]-R4495)/R4495</f>
        <v>-8.8578044754373961E-2</v>
      </c>
      <c r="U4494" s="21"/>
    </row>
    <row r="4495" spans="1:21" x14ac:dyDescent="0.25">
      <c r="A4495" s="2">
        <v>39780</v>
      </c>
      <c r="B4495" s="21">
        <v>20.229999542236328</v>
      </c>
      <c r="C4495" s="21">
        <v>20.309999465942383</v>
      </c>
      <c r="D4495" s="21">
        <v>20.020000457763672</v>
      </c>
      <c r="E4495" s="21">
        <v>20.219999313354492</v>
      </c>
      <c r="F4495" s="16">
        <f>(StockData[[#This Row],[Close]]-E4496)/E4496</f>
        <v>-1.3177182078071718E-2</v>
      </c>
      <c r="G4495" s="21">
        <v>28650800</v>
      </c>
      <c r="H4495" s="21">
        <f>IF(ISNUMBER(E4495),MAX($E$2:E4495),"")</f>
        <v>542.07000732421875</v>
      </c>
      <c r="I4495" s="21">
        <f>IF(AND(ISNUMBER(E4495),ISNUMBER(H4495)),E4495/H4495-1,"")</f>
        <v>-0.96269854623913798</v>
      </c>
      <c r="L4495"/>
      <c r="M4495"/>
      <c r="N4495" s="2">
        <v>39780</v>
      </c>
      <c r="O4495" s="21">
        <v>88.629997253417969</v>
      </c>
      <c r="P4495" s="21">
        <v>90.129997253417955</v>
      </c>
      <c r="Q4495" s="21">
        <v>88.480003356933594</v>
      </c>
      <c r="R4495" s="21">
        <v>90.089996337890625</v>
      </c>
      <c r="S4495">
        <v>118308100</v>
      </c>
      <c r="T4495" s="16">
        <f>(SP500_Data[[#This Row],[Close]]-R4496)/R4496</f>
        <v>1.2588457927624256E-2</v>
      </c>
      <c r="U4495" s="21"/>
    </row>
    <row r="4496" spans="1:21" x14ac:dyDescent="0.25">
      <c r="A4496" s="2">
        <v>39778</v>
      </c>
      <c r="B4496" s="21">
        <v>19.729999542236328</v>
      </c>
      <c r="C4496" s="21">
        <v>20.680000305175781</v>
      </c>
      <c r="D4496" s="21">
        <v>19.729999542236328</v>
      </c>
      <c r="E4496" s="21">
        <v>20.489999771118164</v>
      </c>
      <c r="F4496" s="16">
        <f>(StockData[[#This Row],[Close]]-E4497)/E4497</f>
        <v>2.5012506539515179E-2</v>
      </c>
      <c r="G4496" s="21">
        <v>79678300</v>
      </c>
      <c r="H4496" s="21">
        <f>IF(ISNUMBER(E4496),MAX($E$2:E4496),"")</f>
        <v>542.07000732421875</v>
      </c>
      <c r="I4496" s="21">
        <f>IF(AND(ISNUMBER(E4496),ISNUMBER(H4496)),E4496/H4496-1,"")</f>
        <v>-0.96220045474889582</v>
      </c>
      <c r="L4496"/>
      <c r="M4496"/>
      <c r="N4496" s="2">
        <v>39778</v>
      </c>
      <c r="O4496" s="21">
        <v>84.300003051757813</v>
      </c>
      <c r="P4496" s="21">
        <v>89.19000244140625</v>
      </c>
      <c r="Q4496" s="21">
        <v>84.239997863769531</v>
      </c>
      <c r="R4496" s="21">
        <v>88.970001220703125</v>
      </c>
      <c r="S4496">
        <v>370134200</v>
      </c>
      <c r="T4496" s="16">
        <f>(SP500_Data[[#This Row],[Close]]-R4497)/R4497</f>
        <v>3.8641109235183067E-2</v>
      </c>
      <c r="U4496" s="21"/>
    </row>
    <row r="4497" spans="1:21" x14ac:dyDescent="0.25">
      <c r="A4497" s="2">
        <v>39777</v>
      </c>
      <c r="B4497" s="21">
        <v>20.860000610351559</v>
      </c>
      <c r="C4497" s="21">
        <v>20.930000305175781</v>
      </c>
      <c r="D4497" s="21">
        <v>19.549999237060547</v>
      </c>
      <c r="E4497" s="21">
        <v>19.989999771118164</v>
      </c>
      <c r="F4497" s="16">
        <f>(StockData[[#This Row],[Close]]-E4498)/E4498</f>
        <v>-3.3832805455330385E-2</v>
      </c>
      <c r="G4497" s="21">
        <v>92948100</v>
      </c>
      <c r="H4497" s="21">
        <f>IF(ISNUMBER(E4497),MAX($E$2:E4497),"")</f>
        <v>542.07000732421875</v>
      </c>
      <c r="I4497" s="21">
        <f>IF(AND(ISNUMBER(E4497),ISNUMBER(H4497)),E4497/H4497-1,"")</f>
        <v>-0.96312284483365285</v>
      </c>
      <c r="L4497"/>
      <c r="M4497"/>
      <c r="N4497" s="2">
        <v>39777</v>
      </c>
      <c r="O4497" s="21">
        <v>87.300003051757813</v>
      </c>
      <c r="P4497" s="21">
        <v>87.510002136230469</v>
      </c>
      <c r="Q4497" s="21">
        <v>83.819999694824219</v>
      </c>
      <c r="R4497" s="21">
        <v>85.660003662109375</v>
      </c>
      <c r="S4497">
        <v>454112400</v>
      </c>
      <c r="T4497" s="16">
        <f>(SP500_Data[[#This Row],[Close]]-R4498)/R4498</f>
        <v>7.4092072428195042E-3</v>
      </c>
      <c r="U4497" s="21"/>
    </row>
    <row r="4498" spans="1:21" x14ac:dyDescent="0.25">
      <c r="A4498" s="2">
        <v>39776</v>
      </c>
      <c r="B4498" s="21">
        <v>19.889999389648441</v>
      </c>
      <c r="C4498" s="21">
        <v>20.940000534057617</v>
      </c>
      <c r="D4498" s="21">
        <v>19.870000839233398</v>
      </c>
      <c r="E4498" s="21">
        <v>20.690000534057617</v>
      </c>
      <c r="F4498" s="16">
        <f>(StockData[[#This Row],[Close]]-E4499)/E4499</f>
        <v>5.1321149045724809E-2</v>
      </c>
      <c r="G4498" s="21">
        <v>125289900</v>
      </c>
      <c r="H4498" s="21">
        <f>IF(ISNUMBER(E4498),MAX($E$2:E4498),"")</f>
        <v>542.07000732421875</v>
      </c>
      <c r="I4498" s="21">
        <f>IF(AND(ISNUMBER(E4498),ISNUMBER(H4498)),E4498/H4498-1,"")</f>
        <v>-0.96183149730753748</v>
      </c>
      <c r="L4498"/>
      <c r="M4498"/>
      <c r="N4498" s="2">
        <v>39776</v>
      </c>
      <c r="O4498" s="21">
        <v>81.919998168945313</v>
      </c>
      <c r="P4498" s="21">
        <v>86.989997863769531</v>
      </c>
      <c r="Q4498" s="21">
        <v>80.360000610351563</v>
      </c>
      <c r="R4498" s="21">
        <v>85.029998779296875</v>
      </c>
      <c r="S4498">
        <v>523305300</v>
      </c>
      <c r="T4498" s="16">
        <f>(SP500_Data[[#This Row],[Close]]-R4499)/R4499</f>
        <v>6.9290774255973298E-2</v>
      </c>
      <c r="U4498" s="21"/>
    </row>
    <row r="4499" spans="1:21" x14ac:dyDescent="0.25">
      <c r="A4499" s="2">
        <v>39773</v>
      </c>
      <c r="B4499" s="21">
        <v>18.020000457763672</v>
      </c>
      <c r="C4499" s="21">
        <v>19.700000762939453</v>
      </c>
      <c r="D4499" s="21">
        <v>17.979999542236328</v>
      </c>
      <c r="E4499" s="21">
        <v>19.680000305175781</v>
      </c>
      <c r="F4499" s="16">
        <f>(StockData[[#This Row],[Close]]-E4500)/E4500</f>
        <v>0.12264686447891357</v>
      </c>
      <c r="G4499" s="21">
        <v>157231900</v>
      </c>
      <c r="H4499" s="21">
        <f>IF(ISNUMBER(E4499),MAX($E$2:E4499),"")</f>
        <v>542.07000732421875</v>
      </c>
      <c r="I4499" s="21">
        <f>IF(AND(ISNUMBER(E4499),ISNUMBER(H4499)),E4499/H4499-1,"")</f>
        <v>-0.96369472570098325</v>
      </c>
      <c r="L4499"/>
      <c r="M4499"/>
      <c r="N4499" s="2">
        <v>39773</v>
      </c>
      <c r="O4499" s="21">
        <v>77.459999084472656</v>
      </c>
      <c r="P4499" s="21">
        <v>80.900001525878906</v>
      </c>
      <c r="Q4499" s="21">
        <v>74.339996337890625</v>
      </c>
      <c r="R4499" s="21">
        <v>79.519996643066406</v>
      </c>
      <c r="S4499">
        <v>718536500</v>
      </c>
      <c r="T4499" s="16">
        <f>(SP500_Data[[#This Row],[Close]]-R4500)/R4500</f>
        <v>5.3943006752090274E-2</v>
      </c>
      <c r="U4499" s="21"/>
    </row>
    <row r="4500" spans="1:21" x14ac:dyDescent="0.25">
      <c r="A4500" s="2">
        <v>39772</v>
      </c>
      <c r="B4500" s="21">
        <v>18.120000839233398</v>
      </c>
      <c r="C4500" s="21">
        <v>18.840000152587891</v>
      </c>
      <c r="D4500" s="21">
        <v>17.5</v>
      </c>
      <c r="E4500" s="21">
        <v>17.530000686645508</v>
      </c>
      <c r="F4500" s="16">
        <f>(StockData[[#This Row],[Close]]-E4501)/E4501</f>
        <v>-4.1552771505693684E-2</v>
      </c>
      <c r="G4500" s="21">
        <v>139532800</v>
      </c>
      <c r="H4500" s="21">
        <f>IF(ISNUMBER(E4500),MAX($E$2:E4500),"")</f>
        <v>542.07000732421875</v>
      </c>
      <c r="I4500" s="21">
        <f>IF(AND(ISNUMBER(E4500),ISNUMBER(H4500)),E4500/H4500-1,"")</f>
        <v>-0.96766100236171049</v>
      </c>
      <c r="L4500"/>
      <c r="M4500"/>
      <c r="N4500" s="2">
        <v>39772</v>
      </c>
      <c r="O4500" s="21">
        <v>80.129997253417969</v>
      </c>
      <c r="P4500" s="21">
        <v>82.510002136230469</v>
      </c>
      <c r="Q4500" s="21">
        <v>75.050003051757813</v>
      </c>
      <c r="R4500" s="21">
        <v>75.449996948242188</v>
      </c>
      <c r="S4500">
        <v>814180400</v>
      </c>
      <c r="T4500" s="16">
        <f>(SP500_Data[[#This Row],[Close]]-R4501)/R4501</f>
        <v>-7.423316627923697E-2</v>
      </c>
      <c r="U4500" s="21"/>
    </row>
    <row r="4501" spans="1:21" x14ac:dyDescent="0.25">
      <c r="A4501" s="2">
        <v>39771</v>
      </c>
      <c r="B4501" s="21">
        <v>19.629999160766602</v>
      </c>
      <c r="C4501" s="21">
        <v>19.950000762939453</v>
      </c>
      <c r="D4501" s="21">
        <v>18.25</v>
      </c>
      <c r="E4501" s="21">
        <v>18.290000915527344</v>
      </c>
      <c r="F4501" s="16">
        <f>(StockData[[#This Row],[Close]]-E4502)/E4502</f>
        <v>-6.7787964669527564E-2</v>
      </c>
      <c r="G4501" s="21">
        <v>103010500</v>
      </c>
      <c r="H4501" s="21">
        <f>IF(ISNUMBER(E4501),MAX($E$2:E4501),"")</f>
        <v>542.07000732421875</v>
      </c>
      <c r="I4501" s="21">
        <f>IF(AND(ISNUMBER(E4501),ISNUMBER(H4501)),E4501/H4501-1,"")</f>
        <v>-0.96625896901064312</v>
      </c>
      <c r="L4501"/>
      <c r="M4501"/>
      <c r="N4501" s="2">
        <v>39771</v>
      </c>
      <c r="O4501" s="21">
        <v>85.910003662109375</v>
      </c>
      <c r="P4501" s="21">
        <v>86.870002746582031</v>
      </c>
      <c r="Q4501" s="21">
        <v>80.919998168945313</v>
      </c>
      <c r="R4501" s="21">
        <v>81.5</v>
      </c>
      <c r="S4501">
        <v>558327600</v>
      </c>
      <c r="T4501" s="16">
        <f>(SP500_Data[[#This Row],[Close]]-R4502)/R4502</f>
        <v>-6.4079027488774504E-2</v>
      </c>
      <c r="U4501" s="21"/>
    </row>
    <row r="4502" spans="1:21" x14ac:dyDescent="0.25">
      <c r="A4502" s="2">
        <v>39770</v>
      </c>
      <c r="B4502" s="21">
        <v>19.5</v>
      </c>
      <c r="C4502" s="21">
        <v>19.659999847412109</v>
      </c>
      <c r="D4502" s="21">
        <v>18.75</v>
      </c>
      <c r="E4502" s="21">
        <v>19.620000839233398</v>
      </c>
      <c r="F4502" s="16">
        <f>(StockData[[#This Row],[Close]]-E4503)/E4503</f>
        <v>1.5528009790266677E-2</v>
      </c>
      <c r="G4502" s="21">
        <v>108966500</v>
      </c>
      <c r="H4502" s="21">
        <f>IF(ISNUMBER(E4502),MAX($E$2:E4502),"")</f>
        <v>542.07000732421875</v>
      </c>
      <c r="I4502" s="21">
        <f>IF(AND(ISNUMBER(E4502),ISNUMBER(H4502)),E4502/H4502-1,"")</f>
        <v>-0.96380541152593513</v>
      </c>
      <c r="L4502"/>
      <c r="M4502"/>
      <c r="N4502" s="2">
        <v>39770</v>
      </c>
      <c r="O4502" s="21">
        <v>85.150001525878906</v>
      </c>
      <c r="P4502" s="21">
        <v>87.220001220703125</v>
      </c>
      <c r="Q4502" s="21">
        <v>82.910003662109375</v>
      </c>
      <c r="R4502" s="21">
        <v>87.080001831054688</v>
      </c>
      <c r="S4502">
        <v>523811800</v>
      </c>
      <c r="T4502" s="16">
        <f>(SP500_Data[[#This Row],[Close]]-R4503)/R4503</f>
        <v>1.8837025709104321E-2</v>
      </c>
      <c r="U4502" s="21"/>
    </row>
    <row r="4503" spans="1:21" x14ac:dyDescent="0.25">
      <c r="A4503" s="2">
        <v>39769</v>
      </c>
      <c r="B4503" s="21">
        <v>19.739999771118164</v>
      </c>
      <c r="C4503" s="21">
        <v>20.239999771118164</v>
      </c>
      <c r="D4503" s="21">
        <v>19.149999618530273</v>
      </c>
      <c r="E4503" s="21">
        <v>19.319999694824219</v>
      </c>
      <c r="F4503" s="16">
        <f>(StockData[[#This Row],[Close]]-E4504)/E4504</f>
        <v>-3.688932157623067E-2</v>
      </c>
      <c r="G4503" s="21">
        <v>97289000</v>
      </c>
      <c r="H4503" s="21">
        <f>IF(ISNUMBER(E4503),MAX($E$2:E4503),"")</f>
        <v>542.07000732421875</v>
      </c>
      <c r="I4503" s="21">
        <f>IF(AND(ISNUMBER(E4503),ISNUMBER(H4503)),E4503/H4503-1,"")</f>
        <v>-0.96435884768797275</v>
      </c>
      <c r="L4503"/>
      <c r="M4503"/>
      <c r="N4503" s="2">
        <v>39769</v>
      </c>
      <c r="O4503" s="21">
        <v>86.379997253417969</v>
      </c>
      <c r="P4503" s="21">
        <v>88.55999755859375</v>
      </c>
      <c r="Q4503" s="21">
        <v>85.160003662109375</v>
      </c>
      <c r="R4503" s="21">
        <v>85.470001220703125</v>
      </c>
      <c r="S4503">
        <v>415254900</v>
      </c>
      <c r="T4503" s="16">
        <f>(SP500_Data[[#This Row],[Close]]-R4504)/R4504</f>
        <v>-1.3276396783816594E-2</v>
      </c>
      <c r="U4503" s="21"/>
    </row>
    <row r="4504" spans="1:21" x14ac:dyDescent="0.25">
      <c r="A4504" s="2">
        <v>39766</v>
      </c>
      <c r="B4504" s="21">
        <v>20.559999465942383</v>
      </c>
      <c r="C4504" s="21">
        <v>21.340000152587891</v>
      </c>
      <c r="D4504" s="21">
        <v>19.649999618530273</v>
      </c>
      <c r="E4504" s="21">
        <v>20.059999465942383</v>
      </c>
      <c r="F4504" s="16">
        <f>(StockData[[#This Row],[Close]]-E4505)/E4505</f>
        <v>-5.6000025132123162E-2</v>
      </c>
      <c r="G4504" s="21">
        <v>96624500</v>
      </c>
      <c r="H4504" s="21">
        <f>IF(ISNUMBER(E4504),MAX($E$2:E4504),"")</f>
        <v>542.07000732421875</v>
      </c>
      <c r="I4504" s="21">
        <f>IF(AND(ISNUMBER(E4504),ISNUMBER(H4504)),E4504/H4504-1,"")</f>
        <v>-0.96299371078476903</v>
      </c>
      <c r="L4504"/>
      <c r="M4504"/>
      <c r="N4504" s="2">
        <v>39766</v>
      </c>
      <c r="O4504" s="21">
        <v>89.410003662109375</v>
      </c>
      <c r="P4504" s="21">
        <v>92.059997558593764</v>
      </c>
      <c r="Q4504" s="21">
        <v>86.519996643066406</v>
      </c>
      <c r="R4504" s="21">
        <v>86.620002746582031</v>
      </c>
      <c r="S4504">
        <v>540352300</v>
      </c>
      <c r="T4504" s="16">
        <f>(SP500_Data[[#This Row],[Close]]-R4505)/R4505</f>
        <v>-4.9906718369477077E-2</v>
      </c>
      <c r="U4504" s="21"/>
    </row>
    <row r="4505" spans="1:21" x14ac:dyDescent="0.25">
      <c r="A4505" s="2">
        <v>39765</v>
      </c>
      <c r="B4505" s="21">
        <v>20.149999618530273</v>
      </c>
      <c r="C4505" s="21">
        <v>21.25</v>
      </c>
      <c r="D4505" s="21">
        <v>18.739999771118164</v>
      </c>
      <c r="E4505" s="21">
        <v>21.25</v>
      </c>
      <c r="F4505" s="16">
        <f>(StockData[[#This Row],[Close]]-E4506)/E4506</f>
        <v>4.6798068898696858E-2</v>
      </c>
      <c r="G4505" s="21">
        <v>148413700</v>
      </c>
      <c r="H4505" s="21">
        <f>IF(ISNUMBER(E4505),MAX($E$2:E4505),"")</f>
        <v>542.07000732421875</v>
      </c>
      <c r="I4505" s="21">
        <f>IF(AND(ISNUMBER(E4505),ISNUMBER(H4505)),E4505/H4505-1,"")</f>
        <v>-0.96079842139782856</v>
      </c>
      <c r="L4505"/>
      <c r="M4505"/>
      <c r="N4505" s="2">
        <v>39765</v>
      </c>
      <c r="O4505" s="21">
        <v>86.129997253417969</v>
      </c>
      <c r="P4505" s="21">
        <v>91.730003356933594</v>
      </c>
      <c r="Q4505" s="21">
        <v>82.089996337890625</v>
      </c>
      <c r="R4505" s="21">
        <v>91.169998168945327</v>
      </c>
      <c r="S4505">
        <v>753141900</v>
      </c>
      <c r="T4505" s="16">
        <f>(SP500_Data[[#This Row],[Close]]-R4506)/R4506</f>
        <v>6.2339763378532906E-2</v>
      </c>
      <c r="U4505" s="21"/>
    </row>
    <row r="4506" spans="1:21" x14ac:dyDescent="0.25">
      <c r="A4506" s="2">
        <v>39764</v>
      </c>
      <c r="B4506" s="21">
        <v>20.889999389648441</v>
      </c>
      <c r="C4506" s="21">
        <v>21</v>
      </c>
      <c r="D4506" s="21">
        <v>20.280000686645508</v>
      </c>
      <c r="E4506" s="21">
        <v>20.299999237060547</v>
      </c>
      <c r="F4506" s="16">
        <f>(StockData[[#This Row],[Close]]-E4507)/E4507</f>
        <v>-4.2452900636316675E-2</v>
      </c>
      <c r="G4506" s="21">
        <v>90162300</v>
      </c>
      <c r="H4506" s="21">
        <f>IF(ISNUMBER(E4506),MAX($E$2:E4506),"")</f>
        <v>542.07000732421875</v>
      </c>
      <c r="I4506" s="21">
        <f>IF(AND(ISNUMBER(E4506),ISNUMBER(H4506)),E4506/H4506-1,"")</f>
        <v>-0.96255096396632245</v>
      </c>
      <c r="L4506"/>
      <c r="M4506"/>
      <c r="N4506" s="2">
        <v>39764</v>
      </c>
      <c r="O4506" s="21">
        <v>88.230003356933594</v>
      </c>
      <c r="P4506" s="21">
        <v>88.949996948242188</v>
      </c>
      <c r="Q4506" s="21">
        <v>85.120002746582031</v>
      </c>
      <c r="R4506" s="21">
        <v>85.819999694824219</v>
      </c>
      <c r="S4506">
        <v>454330600</v>
      </c>
      <c r="T4506" s="16">
        <f>(SP500_Data[[#This Row],[Close]]-R4507)/R4507</f>
        <v>-4.4001304399595015E-2</v>
      </c>
      <c r="U4506" s="21"/>
    </row>
    <row r="4507" spans="1:21" x14ac:dyDescent="0.25">
      <c r="A4507" s="2">
        <v>39763</v>
      </c>
      <c r="B4507" s="21">
        <v>21.290000915527344</v>
      </c>
      <c r="C4507" s="21">
        <v>21.299999237060547</v>
      </c>
      <c r="D4507" s="21">
        <v>20.790000915527344</v>
      </c>
      <c r="E4507" s="21">
        <v>21.200000762939453</v>
      </c>
      <c r="F4507" s="16">
        <f>(StockData[[#This Row],[Close]]-E4508)/E4508</f>
        <v>-4.6947642114044405E-3</v>
      </c>
      <c r="G4507" s="21">
        <v>78014500</v>
      </c>
      <c r="H4507" s="21">
        <f>IF(ISNUMBER(E4507),MAX($E$2:E4507),"")</f>
        <v>542.07000732421875</v>
      </c>
      <c r="I4507" s="21">
        <f>IF(AND(ISNUMBER(E4507),ISNUMBER(H4507)),E4507/H4507-1,"")</f>
        <v>-0.96089065899884873</v>
      </c>
      <c r="L4507"/>
      <c r="M4507"/>
      <c r="N4507" s="2">
        <v>39763</v>
      </c>
      <c r="O4507" s="21">
        <v>90.760002136230483</v>
      </c>
      <c r="P4507" s="21">
        <v>92.139999389648438</v>
      </c>
      <c r="Q4507" s="21">
        <v>88.650001525878906</v>
      </c>
      <c r="R4507" s="21">
        <v>89.769996643066406</v>
      </c>
      <c r="S4507">
        <v>418498200</v>
      </c>
      <c r="T4507" s="16">
        <f>(SP500_Data[[#This Row],[Close]]-R4508)/R4508</f>
        <v>-3.0875533792008369E-2</v>
      </c>
      <c r="U4507" s="21"/>
    </row>
    <row r="4508" spans="1:21" x14ac:dyDescent="0.25">
      <c r="A4508" s="2">
        <v>39762</v>
      </c>
      <c r="B4508" s="21">
        <v>21.850000381469727</v>
      </c>
      <c r="C4508" s="21">
        <v>21.969999313354492</v>
      </c>
      <c r="D4508" s="21">
        <v>21.190000534057617</v>
      </c>
      <c r="E4508" s="21">
        <v>21.299999237060547</v>
      </c>
      <c r="F4508" s="16">
        <f>(StockData[[#This Row],[Close]]-E4509)/E4509</f>
        <v>-9.3023610669513077E-3</v>
      </c>
      <c r="G4508" s="21">
        <v>67106800</v>
      </c>
      <c r="H4508" s="21">
        <f>IF(ISNUMBER(E4508),MAX($E$2:E4508),"")</f>
        <v>542.07000732421875</v>
      </c>
      <c r="I4508" s="21">
        <f>IF(AND(ISNUMBER(E4508),ISNUMBER(H4508)),E4508/H4508-1,"")</f>
        <v>-0.9607061837968085</v>
      </c>
      <c r="L4508"/>
      <c r="M4508"/>
      <c r="N4508" s="2">
        <v>39762</v>
      </c>
      <c r="O4508" s="21">
        <v>95.209999084472656</v>
      </c>
      <c r="P4508" s="21">
        <v>95.529998779296875</v>
      </c>
      <c r="Q4508" s="21">
        <v>90.919998168945327</v>
      </c>
      <c r="R4508" s="21">
        <v>92.629997253417955</v>
      </c>
      <c r="S4508">
        <v>301773000</v>
      </c>
      <c r="T4508" s="16">
        <f>(SP500_Data[[#This Row],[Close]]-R4509)/R4509</f>
        <v>-1.3104659588058369E-2</v>
      </c>
      <c r="U4508" s="21"/>
    </row>
    <row r="4509" spans="1:21" x14ac:dyDescent="0.25">
      <c r="A4509" s="2">
        <v>39759</v>
      </c>
      <c r="B4509" s="21">
        <v>21.319999694824219</v>
      </c>
      <c r="C4509" s="21">
        <v>21.540000915527344</v>
      </c>
      <c r="D4509" s="21">
        <v>21</v>
      </c>
      <c r="E4509" s="21">
        <v>21.5</v>
      </c>
      <c r="F4509" s="16">
        <f>(StockData[[#This Row],[Close]]-E4510)/E4510</f>
        <v>2.9693527976685768E-2</v>
      </c>
      <c r="G4509" s="21">
        <v>71256300</v>
      </c>
      <c r="H4509" s="21">
        <f>IF(ISNUMBER(E4509),MAX($E$2:E4509),"")</f>
        <v>542.07000732421875</v>
      </c>
      <c r="I4509" s="21">
        <f>IF(AND(ISNUMBER(E4509),ISNUMBER(H4509)),E4509/H4509-1,"")</f>
        <v>-0.96033722635545005</v>
      </c>
      <c r="L4509"/>
      <c r="M4509"/>
      <c r="N4509" s="2">
        <v>39759</v>
      </c>
      <c r="O4509" s="21">
        <v>91.650001525878906</v>
      </c>
      <c r="P4509" s="21">
        <v>94</v>
      </c>
      <c r="Q4509" s="21">
        <v>90.5</v>
      </c>
      <c r="R4509" s="21">
        <v>93.860000610351563</v>
      </c>
      <c r="S4509">
        <v>380391000</v>
      </c>
      <c r="T4509" s="16">
        <f>(SP500_Data[[#This Row],[Close]]-R4510)/R4510</f>
        <v>3.3017829406202029E-2</v>
      </c>
      <c r="U4509" s="21"/>
    </row>
    <row r="4510" spans="1:21" x14ac:dyDescent="0.25">
      <c r="A4510" s="2">
        <v>39758</v>
      </c>
      <c r="B4510" s="21">
        <v>21.870000839233398</v>
      </c>
      <c r="C4510" s="21">
        <v>22.079999923706055</v>
      </c>
      <c r="D4510" s="21">
        <v>20.860000610351559</v>
      </c>
      <c r="E4510" s="21">
        <v>20.879999160766602</v>
      </c>
      <c r="F4510" s="16">
        <f>(StockData[[#This Row],[Close]]-E4511)/E4511</f>
        <v>-5.4347860828164216E-2</v>
      </c>
      <c r="G4510" s="21">
        <v>95509700</v>
      </c>
      <c r="H4510" s="21">
        <f>IF(ISNUMBER(E4510),MAX($E$2:E4510),"")</f>
        <v>542.07000732421875</v>
      </c>
      <c r="I4510" s="21">
        <f>IF(AND(ISNUMBER(E4510),ISNUMBER(H4510)),E4510/H4510-1,"")</f>
        <v>-0.96148099160874989</v>
      </c>
      <c r="L4510"/>
      <c r="M4510"/>
      <c r="N4510" s="2">
        <v>39758</v>
      </c>
      <c r="O4510" s="21">
        <v>94.459999084472656</v>
      </c>
      <c r="P4510" s="21">
        <v>95.440002441406236</v>
      </c>
      <c r="Q4510" s="21">
        <v>90.05999755859375</v>
      </c>
      <c r="R4510" s="21">
        <v>90.860000610351563</v>
      </c>
      <c r="S4510">
        <v>477721900</v>
      </c>
      <c r="T4510" s="16">
        <f>(SP500_Data[[#This Row],[Close]]-R4511)/R4511</f>
        <v>-5.5411183031224304E-2</v>
      </c>
      <c r="U4510" s="21"/>
    </row>
    <row r="4511" spans="1:21" x14ac:dyDescent="0.25">
      <c r="A4511" s="2">
        <v>39757</v>
      </c>
      <c r="B4511" s="21">
        <v>23.329999923706055</v>
      </c>
      <c r="C4511" s="21">
        <v>23.340000152587891</v>
      </c>
      <c r="D4511" s="21">
        <v>22.049999237060547</v>
      </c>
      <c r="E4511" s="21">
        <v>22.079999923706055</v>
      </c>
      <c r="F4511" s="16">
        <f>(StockData[[#This Row],[Close]]-E4512)/E4512</f>
        <v>-6.1623490039352337E-2</v>
      </c>
      <c r="G4511" s="21">
        <v>81179700</v>
      </c>
      <c r="H4511" s="21">
        <f>IF(ISNUMBER(E4511),MAX($E$2:E4511),"")</f>
        <v>542.07000732421875</v>
      </c>
      <c r="I4511" s="21">
        <f>IF(AND(ISNUMBER(E4511),ISNUMBER(H4511)),E4511/H4511-1,"")</f>
        <v>-0.9592672539978776</v>
      </c>
      <c r="L4511"/>
      <c r="M4511"/>
      <c r="N4511" s="2">
        <v>39757</v>
      </c>
      <c r="O4511" s="21">
        <v>99.199996948242202</v>
      </c>
      <c r="P4511" s="21">
        <v>100.70999908447266</v>
      </c>
      <c r="Q4511" s="21">
        <v>95</v>
      </c>
      <c r="R4511" s="21">
        <v>96.190002441406236</v>
      </c>
      <c r="S4511">
        <v>387844100</v>
      </c>
      <c r="T4511" s="16">
        <f>(SP500_Data[[#This Row],[Close]]-R4512)/R4512</f>
        <v>-4.2027697109781055E-2</v>
      </c>
      <c r="U4511" s="21"/>
    </row>
    <row r="4512" spans="1:21" x14ac:dyDescent="0.25">
      <c r="A4512" s="2">
        <v>39756</v>
      </c>
      <c r="B4512" s="21">
        <v>23.129999160766602</v>
      </c>
      <c r="C4512" s="21">
        <v>23.659999847412109</v>
      </c>
      <c r="D4512" s="21">
        <v>22.870000839233398</v>
      </c>
      <c r="E4512" s="21">
        <v>23.530000686645508</v>
      </c>
      <c r="F4512" s="16">
        <f>(StockData[[#This Row],[Close]]-E4513)/E4513</f>
        <v>4.0229876819180069E-2</v>
      </c>
      <c r="G4512" s="21">
        <v>72123000</v>
      </c>
      <c r="H4512" s="21">
        <f>IF(ISNUMBER(E4512),MAX($E$2:E4512),"")</f>
        <v>542.07000732421875</v>
      </c>
      <c r="I4512" s="21">
        <f>IF(AND(ISNUMBER(E4512),ISNUMBER(H4512)),E4512/H4512-1,"")</f>
        <v>-0.95659232134462679</v>
      </c>
      <c r="L4512"/>
      <c r="M4512"/>
      <c r="N4512" s="2">
        <v>39756</v>
      </c>
      <c r="O4512" s="21">
        <v>99.059997558593764</v>
      </c>
      <c r="P4512" s="21">
        <v>100.86000061035156</v>
      </c>
      <c r="Q4512" s="21">
        <v>96.709999084472656</v>
      </c>
      <c r="R4512" s="21">
        <v>100.41000366210938</v>
      </c>
      <c r="S4512">
        <v>346793400</v>
      </c>
      <c r="T4512" s="16">
        <f>(SP500_Data[[#This Row],[Close]]-R4513)/R4513</f>
        <v>3.3982113387053613E-2</v>
      </c>
      <c r="U4512" s="21"/>
    </row>
    <row r="4513" spans="1:21" x14ac:dyDescent="0.25">
      <c r="A4513" s="2">
        <v>39755</v>
      </c>
      <c r="B4513" s="21">
        <v>22.479999542236328</v>
      </c>
      <c r="C4513" s="21">
        <v>22.909999847412109</v>
      </c>
      <c r="D4513" s="21">
        <v>22.209999084472656</v>
      </c>
      <c r="E4513" s="21">
        <v>22.620000839233398</v>
      </c>
      <c r="F4513" s="16">
        <f>(StockData[[#This Row],[Close]]-E4514)/E4514</f>
        <v>1.2987054031266338E-2</v>
      </c>
      <c r="G4513" s="21">
        <v>61923500</v>
      </c>
      <c r="H4513" s="21">
        <f>IF(ISNUMBER(E4513),MAX($E$2:E4513),"")</f>
        <v>542.07000732421875</v>
      </c>
      <c r="I4513" s="21">
        <f>IF(AND(ISNUMBER(E4513),ISNUMBER(H4513)),E4513/H4513-1,"")</f>
        <v>-0.95827107101739339</v>
      </c>
      <c r="L4513"/>
      <c r="M4513"/>
      <c r="N4513" s="2">
        <v>39755</v>
      </c>
      <c r="O4513" s="21">
        <v>96.779998779296875</v>
      </c>
      <c r="P4513" s="21">
        <v>97.690002441406236</v>
      </c>
      <c r="Q4513" s="21">
        <v>95.949996948242202</v>
      </c>
      <c r="R4513" s="21">
        <v>97.110000610351563</v>
      </c>
      <c r="S4513">
        <v>205419400</v>
      </c>
      <c r="T4513" s="16">
        <f>(SP500_Data[[#This Row],[Close]]-R4514)/R4514</f>
        <v>2.8916531447083981E-3</v>
      </c>
      <c r="U4513" s="21"/>
    </row>
    <row r="4514" spans="1:21" x14ac:dyDescent="0.25">
      <c r="A4514" s="2">
        <v>39752</v>
      </c>
      <c r="B4514" s="21">
        <v>22.530000686645508</v>
      </c>
      <c r="C4514" s="21">
        <v>22.909999847412109</v>
      </c>
      <c r="D4514" s="21">
        <v>22.120000839233398</v>
      </c>
      <c r="E4514" s="21">
        <v>22.329999923706055</v>
      </c>
      <c r="F4514" s="16">
        <f>(StockData[[#This Row],[Close]]-E4515)/E4515</f>
        <v>-1.3256705620239373E-2</v>
      </c>
      <c r="G4514" s="21">
        <v>93055200</v>
      </c>
      <c r="H4514" s="21">
        <f>IF(ISNUMBER(E4514),MAX($E$2:E4514),"")</f>
        <v>542.07000732421875</v>
      </c>
      <c r="I4514" s="21">
        <f>IF(AND(ISNUMBER(E4514),ISNUMBER(H4514)),E4514/H4514-1,"")</f>
        <v>-0.95880605895549909</v>
      </c>
      <c r="L4514"/>
      <c r="M4514"/>
      <c r="N4514" s="2">
        <v>39752</v>
      </c>
      <c r="O4514" s="21">
        <v>95.080001831054673</v>
      </c>
      <c r="P4514" s="21">
        <v>98.569999694824219</v>
      </c>
      <c r="Q4514" s="21">
        <v>94.480003356933594</v>
      </c>
      <c r="R4514" s="21">
        <v>96.830001831054673</v>
      </c>
      <c r="S4514">
        <v>411394000</v>
      </c>
      <c r="T4514" s="16">
        <f>(SP500_Data[[#This Row],[Close]]-R4515)/R4515</f>
        <v>5.5036216251417944E-3</v>
      </c>
      <c r="U4514" s="21"/>
    </row>
    <row r="4515" spans="1:21" x14ac:dyDescent="0.25">
      <c r="A4515" s="2">
        <v>39751</v>
      </c>
      <c r="B4515" s="21">
        <v>23.690000534057617</v>
      </c>
      <c r="C4515" s="21">
        <v>23.879999160766602</v>
      </c>
      <c r="D4515" s="21">
        <v>22.389999389648441</v>
      </c>
      <c r="E4515" s="21">
        <v>22.629999160766602</v>
      </c>
      <c r="F4515" s="16">
        <f>(StockData[[#This Row],[Close]]-E4516)/E4516</f>
        <v>-1.6086993010147758E-2</v>
      </c>
      <c r="G4515" s="21">
        <v>95323000</v>
      </c>
      <c r="H4515" s="21">
        <f>IF(ISNUMBER(E4515),MAX($E$2:E4515),"")</f>
        <v>542.07000732421875</v>
      </c>
      <c r="I4515" s="21">
        <f>IF(AND(ISNUMBER(E4515),ISNUMBER(H4515)),E4515/H4515-1,"")</f>
        <v>-0.95825262631210051</v>
      </c>
      <c r="L4515"/>
      <c r="M4515"/>
      <c r="N4515" s="2">
        <v>39751</v>
      </c>
      <c r="O4515" s="21">
        <v>95.779998779296875</v>
      </c>
      <c r="P4515" s="21">
        <v>96.540000915527344</v>
      </c>
      <c r="Q4515" s="21">
        <v>92.900001525878906</v>
      </c>
      <c r="R4515" s="21">
        <v>96.300003051757798</v>
      </c>
      <c r="S4515">
        <v>414582100</v>
      </c>
      <c r="T4515" s="16">
        <f>(SP500_Data[[#This Row],[Close]]-R4516)/R4516</f>
        <v>3.4593910156422263E-2</v>
      </c>
      <c r="U4515" s="21"/>
    </row>
    <row r="4516" spans="1:21" x14ac:dyDescent="0.25">
      <c r="A4516" s="2">
        <v>39750</v>
      </c>
      <c r="B4516" s="21">
        <v>23.129999160766602</v>
      </c>
      <c r="C4516" s="21">
        <v>23.969999313354492</v>
      </c>
      <c r="D4516" s="21">
        <v>22.700000762939453</v>
      </c>
      <c r="E4516" s="21">
        <v>23</v>
      </c>
      <c r="F4516" s="16">
        <f>(StockData[[#This Row],[Close]]-E4517)/E4517</f>
        <v>-4.3290207713565449E-3</v>
      </c>
      <c r="G4516" s="21">
        <v>111701800</v>
      </c>
      <c r="H4516" s="21">
        <f>IF(ISNUMBER(E4516),MAX($E$2:E4516),"")</f>
        <v>542.07000732421875</v>
      </c>
      <c r="I4516" s="21">
        <f>IF(AND(ISNUMBER(E4516),ISNUMBER(H4516)),E4516/H4516-1,"")</f>
        <v>-0.95757005610117918</v>
      </c>
      <c r="L4516"/>
      <c r="M4516"/>
      <c r="N4516" s="2">
        <v>39750</v>
      </c>
      <c r="O4516" s="21">
        <v>93.769996643066406</v>
      </c>
      <c r="P4516" s="21">
        <v>97.169998168945327</v>
      </c>
      <c r="Q4516" s="21">
        <v>92.099998474121094</v>
      </c>
      <c r="R4516" s="21">
        <v>93.080001831054673</v>
      </c>
      <c r="S4516">
        <v>531270100</v>
      </c>
      <c r="T4516" s="16">
        <f>(SP500_Data[[#This Row],[Close]]-R4517)/R4517</f>
        <v>-7.2525628165813127E-3</v>
      </c>
      <c r="U4516" s="21"/>
    </row>
    <row r="4517" spans="1:21" x14ac:dyDescent="0.25">
      <c r="A4517" s="2">
        <v>39749</v>
      </c>
      <c r="B4517" s="21">
        <v>21.639999389648441</v>
      </c>
      <c r="C4517" s="21">
        <v>23.209999084472656</v>
      </c>
      <c r="D4517" s="21">
        <v>21.340000152587891</v>
      </c>
      <c r="E4517" s="21">
        <v>23.100000381469727</v>
      </c>
      <c r="F4517" s="16">
        <f>(StockData[[#This Row],[Close]]-E4518)/E4518</f>
        <v>9.0651560369654605E-2</v>
      </c>
      <c r="G4517" s="21">
        <v>134088800</v>
      </c>
      <c r="H4517" s="21">
        <f>IF(ISNUMBER(E4517),MAX($E$2:E4517),"")</f>
        <v>542.07000732421875</v>
      </c>
      <c r="I4517" s="21">
        <f>IF(AND(ISNUMBER(E4517),ISNUMBER(H4517)),E4517/H4517-1,"")</f>
        <v>-0.95738557738050001</v>
      </c>
      <c r="L4517"/>
      <c r="M4517"/>
      <c r="N4517" s="2">
        <v>39749</v>
      </c>
      <c r="O4517" s="21">
        <v>87.339996337890625</v>
      </c>
      <c r="P4517" s="21">
        <v>94.239997863769517</v>
      </c>
      <c r="Q4517" s="21">
        <v>84.529998779296875</v>
      </c>
      <c r="R4517" s="21">
        <v>93.760002136230483</v>
      </c>
      <c r="S4517">
        <v>639939500</v>
      </c>
      <c r="T4517" s="16">
        <f>(SP500_Data[[#This Row],[Close]]-R4518)/R4518</f>
        <v>0.11685533704112547</v>
      </c>
      <c r="U4517" s="21"/>
    </row>
    <row r="4518" spans="1:21" x14ac:dyDescent="0.25">
      <c r="A4518" s="2">
        <v>39748</v>
      </c>
      <c r="B4518" s="21">
        <v>21.670000076293945</v>
      </c>
      <c r="C4518" s="21">
        <v>21.959999084472656</v>
      </c>
      <c r="D4518" s="21">
        <v>21.020000457763672</v>
      </c>
      <c r="E4518" s="21">
        <v>21.180000305175781</v>
      </c>
      <c r="F4518" s="16">
        <f>(StockData[[#This Row],[Close]]-E4519)/E4519</f>
        <v>-3.5519071576300375E-2</v>
      </c>
      <c r="G4518" s="21">
        <v>117683900</v>
      </c>
      <c r="H4518" s="21">
        <f>IF(ISNUMBER(E4518),MAX($E$2:E4518),"")</f>
        <v>542.07000732421875</v>
      </c>
      <c r="I4518" s="21">
        <f>IF(AND(ISNUMBER(E4518),ISNUMBER(H4518)),E4518/H4518-1,"")</f>
        <v>-0.96092755544671227</v>
      </c>
      <c r="L4518"/>
      <c r="M4518"/>
      <c r="N4518" s="2">
        <v>39748</v>
      </c>
      <c r="O4518" s="21">
        <v>85.970001220703125</v>
      </c>
      <c r="P4518" s="21">
        <v>89.510002136230469</v>
      </c>
      <c r="Q4518" s="21">
        <v>83.699996948242188</v>
      </c>
      <c r="R4518" s="21">
        <v>83.949996948242188</v>
      </c>
      <c r="S4518">
        <v>397288600</v>
      </c>
      <c r="T4518" s="16">
        <f>(SP500_Data[[#This Row],[Close]]-R4519)/R4519</f>
        <v>-3.5500964324253821E-2</v>
      </c>
      <c r="U4518" s="21"/>
    </row>
    <row r="4519" spans="1:21" x14ac:dyDescent="0.25">
      <c r="A4519" s="2">
        <v>39745</v>
      </c>
      <c r="B4519" s="21">
        <v>21.059999465942383</v>
      </c>
      <c r="C4519" s="21">
        <v>22.860000610351559</v>
      </c>
      <c r="D4519" s="21">
        <v>20.950000762939453</v>
      </c>
      <c r="E4519" s="21">
        <v>21.959999084472656</v>
      </c>
      <c r="F4519" s="16">
        <f>(StockData[[#This Row],[Close]]-E4520)/E4520</f>
        <v>-1.6129059824093232E-2</v>
      </c>
      <c r="G4519" s="21">
        <v>153919700</v>
      </c>
      <c r="H4519" s="21">
        <f>IF(ISNUMBER(E4519),MAX($E$2:E4519),"")</f>
        <v>542.07000732421875</v>
      </c>
      <c r="I4519" s="21">
        <f>IF(AND(ISNUMBER(E4519),ISNUMBER(H4519)),E4519/H4519-1,"")</f>
        <v>-0.95948862916642041</v>
      </c>
      <c r="L4519"/>
      <c r="M4519"/>
      <c r="N4519" s="2">
        <v>39745</v>
      </c>
      <c r="O4519" s="21">
        <v>84.05999755859375</v>
      </c>
      <c r="P4519" s="21">
        <v>89.919998168945313</v>
      </c>
      <c r="Q4519" s="21">
        <v>84</v>
      </c>
      <c r="R4519" s="21">
        <v>87.040000915527344</v>
      </c>
      <c r="S4519">
        <v>545812600</v>
      </c>
      <c r="T4519" s="16">
        <f>(SP500_Data[[#This Row],[Close]]-R4520)/R4520</f>
        <v>-5.0714378907890621E-2</v>
      </c>
      <c r="U4519" s="21"/>
    </row>
    <row r="4520" spans="1:21" x14ac:dyDescent="0.25">
      <c r="A4520" s="2">
        <v>39744</v>
      </c>
      <c r="B4520" s="21">
        <v>21.549999237060547</v>
      </c>
      <c r="C4520" s="21">
        <v>22.590000152587891</v>
      </c>
      <c r="D4520" s="21">
        <v>20.889999389648441</v>
      </c>
      <c r="E4520" s="21">
        <v>22.319999694824219</v>
      </c>
      <c r="F4520" s="16">
        <f>(StockData[[#This Row],[Close]]-E4521)/E4521</f>
        <v>3.6692939293249835E-2</v>
      </c>
      <c r="G4520" s="21">
        <v>154774100</v>
      </c>
      <c r="H4520" s="21">
        <f>IF(ISNUMBER(E4520),MAX($E$2:E4520),"")</f>
        <v>542.07000732421875</v>
      </c>
      <c r="I4520" s="21">
        <f>IF(AND(ISNUMBER(E4520),ISNUMBER(H4520)),E4520/H4520-1,"")</f>
        <v>-0.95882450717943091</v>
      </c>
      <c r="L4520"/>
      <c r="M4520"/>
      <c r="N4520" s="2">
        <v>39744</v>
      </c>
      <c r="O4520" s="21">
        <v>90.290000915527344</v>
      </c>
      <c r="P4520" s="21">
        <v>92.449996948242202</v>
      </c>
      <c r="Q4520" s="21">
        <v>85.80999755859375</v>
      </c>
      <c r="R4520" s="21">
        <v>91.690002441406236</v>
      </c>
      <c r="S4520">
        <v>634666400</v>
      </c>
      <c r="T4520" s="16">
        <f>(SP500_Data[[#This Row],[Close]]-R4521)/R4521</f>
        <v>1.1584323243913373E-2</v>
      </c>
      <c r="U4520" s="21"/>
    </row>
    <row r="4521" spans="1:21" x14ac:dyDescent="0.25">
      <c r="A4521" s="2">
        <v>39743</v>
      </c>
      <c r="B4521" s="21">
        <v>23.040000915527344</v>
      </c>
      <c r="C4521" s="21">
        <v>23.059999465942383</v>
      </c>
      <c r="D4521" s="21">
        <v>20.899999618530273</v>
      </c>
      <c r="E4521" s="21">
        <v>21.530000686645508</v>
      </c>
      <c r="F4521" s="16">
        <f>(StockData[[#This Row],[Close]]-E4522)/E4522</f>
        <v>-7.8339035783035041E-2</v>
      </c>
      <c r="G4521" s="21">
        <v>150054800</v>
      </c>
      <c r="H4521" s="21">
        <f>IF(ISNUMBER(E4521),MAX($E$2:E4521),"")</f>
        <v>542.07000732421875</v>
      </c>
      <c r="I4521" s="21">
        <f>IF(AND(ISNUMBER(E4521),ISNUMBER(H4521)),E4521/H4521-1,"")</f>
        <v>-0.96028188168365469</v>
      </c>
      <c r="L4521"/>
      <c r="M4521"/>
      <c r="N4521" s="2">
        <v>39743</v>
      </c>
      <c r="O4521" s="21">
        <v>93.199996948242202</v>
      </c>
      <c r="P4521" s="21">
        <v>95.860000610351563</v>
      </c>
      <c r="Q4521" s="21">
        <v>87.529998779296875</v>
      </c>
      <c r="R4521" s="21">
        <v>90.639999389648438</v>
      </c>
      <c r="S4521">
        <v>516168000</v>
      </c>
      <c r="T4521" s="16">
        <f>(SP500_Data[[#This Row],[Close]]-R4522)/R4522</f>
        <v>-5.4454425072676629E-2</v>
      </c>
      <c r="U4521" s="21"/>
    </row>
    <row r="4522" spans="1:21" x14ac:dyDescent="0.25">
      <c r="A4522" s="2">
        <v>39742</v>
      </c>
      <c r="B4522" s="21">
        <v>24.299999237060547</v>
      </c>
      <c r="C4522" s="21">
        <v>25.010000228881836</v>
      </c>
      <c r="D4522" s="21">
        <v>23.270000457763672</v>
      </c>
      <c r="E4522" s="21">
        <v>23.360000610351559</v>
      </c>
      <c r="F4522" s="16">
        <f>(StockData[[#This Row],[Close]]-E4523)/E4523</f>
        <v>-5.5016130290433334E-2</v>
      </c>
      <c r="G4522" s="21">
        <v>100385600</v>
      </c>
      <c r="H4522" s="21">
        <f>IF(ISNUMBER(E4522),MAX($E$2:E4522),"")</f>
        <v>542.07000732421875</v>
      </c>
      <c r="I4522" s="21">
        <f>IF(AND(ISNUMBER(E4522),ISNUMBER(H4522)),E4522/H4522-1,"")</f>
        <v>-0.95690593411418967</v>
      </c>
      <c r="L4522"/>
      <c r="M4522"/>
      <c r="N4522" s="2">
        <v>39742</v>
      </c>
      <c r="O4522" s="21">
        <v>96.970001220703125</v>
      </c>
      <c r="P4522" s="21">
        <v>98.639999389648438</v>
      </c>
      <c r="Q4522" s="21">
        <v>95.220001220703125</v>
      </c>
      <c r="R4522" s="21">
        <v>95.860000610351563</v>
      </c>
      <c r="S4522">
        <v>356502000</v>
      </c>
      <c r="T4522" s="16">
        <f>(SP500_Data[[#This Row],[Close]]-R4523)/R4523</f>
        <v>-2.9855247658445397E-2</v>
      </c>
      <c r="U4522" s="21"/>
    </row>
    <row r="4523" spans="1:21" x14ac:dyDescent="0.25">
      <c r="A4523" s="2">
        <v>39741</v>
      </c>
      <c r="B4523" s="21">
        <v>24.200000762939453</v>
      </c>
      <c r="C4523" s="21">
        <v>24.75</v>
      </c>
      <c r="D4523" s="21">
        <v>23.010000228881836</v>
      </c>
      <c r="E4523" s="21">
        <v>24.719999313354492</v>
      </c>
      <c r="F4523" s="16">
        <f>(StockData[[#This Row],[Close]]-E4524)/E4524</f>
        <v>3.301291258269827E-2</v>
      </c>
      <c r="G4523" s="21">
        <v>93484300</v>
      </c>
      <c r="H4523" s="21">
        <f>IF(ISNUMBER(E4523),MAX($E$2:E4523),"")</f>
        <v>542.07000732421875</v>
      </c>
      <c r="I4523" s="21">
        <f>IF(AND(ISNUMBER(E4523),ISNUMBER(H4523)),E4523/H4523-1,"")</f>
        <v>-0.95439703547632515</v>
      </c>
      <c r="L4523"/>
      <c r="M4523"/>
      <c r="N4523" s="2">
        <v>39741</v>
      </c>
      <c r="O4523" s="21">
        <v>95.349998474121094</v>
      </c>
      <c r="P4523" s="21">
        <v>99.099998474121094</v>
      </c>
      <c r="Q4523" s="21">
        <v>94.089996337890625</v>
      </c>
      <c r="R4523" s="21">
        <v>98.809997558593764</v>
      </c>
      <c r="S4523">
        <v>321294200</v>
      </c>
      <c r="T4523" s="16">
        <f>(SP500_Data[[#This Row],[Close]]-R4524)/R4524</f>
        <v>6.0079374843100726E-2</v>
      </c>
      <c r="U4523" s="21"/>
    </row>
    <row r="4524" spans="1:21" x14ac:dyDescent="0.25">
      <c r="A4524" s="2">
        <v>39738</v>
      </c>
      <c r="B4524" s="21">
        <v>23.569999694824219</v>
      </c>
      <c r="C4524" s="21">
        <v>25.110000610351559</v>
      </c>
      <c r="D4524" s="21">
        <v>23.309999465942383</v>
      </c>
      <c r="E4524" s="21">
        <v>23.930000305175781</v>
      </c>
      <c r="F4524" s="16">
        <f>(StockData[[#This Row],[Close]]-E4525)/E4525</f>
        <v>-1.0748252300192225E-2</v>
      </c>
      <c r="G4524" s="21">
        <v>133673100</v>
      </c>
      <c r="H4524" s="21">
        <f>IF(ISNUMBER(E4524),MAX($E$2:E4524),"")</f>
        <v>542.07000732421875</v>
      </c>
      <c r="I4524" s="21">
        <f>IF(AND(ISNUMBER(E4524),ISNUMBER(H4524)),E4524/H4524-1,"")</f>
        <v>-0.95585440998054894</v>
      </c>
      <c r="L4524"/>
      <c r="M4524"/>
      <c r="N4524" s="2">
        <v>39738</v>
      </c>
      <c r="O4524" s="21">
        <v>91.989997863769517</v>
      </c>
      <c r="P4524" s="21">
        <v>98.589996337890625</v>
      </c>
      <c r="Q4524" s="21">
        <v>91.650001525878906</v>
      </c>
      <c r="R4524" s="21">
        <v>93.209999084472656</v>
      </c>
      <c r="S4524">
        <v>476649000</v>
      </c>
      <c r="T4524" s="16">
        <f>(SP500_Data[[#This Row],[Close]]-R4525)/R4525</f>
        <v>-5.9720334717017149E-3</v>
      </c>
      <c r="U4524" s="21"/>
    </row>
    <row r="4525" spans="1:21" x14ac:dyDescent="0.25">
      <c r="A4525" s="2">
        <v>39737</v>
      </c>
      <c r="B4525" s="21">
        <v>22.940000534057617</v>
      </c>
      <c r="C4525" s="21">
        <v>24.190000534057617</v>
      </c>
      <c r="D4525" s="21">
        <v>21.309999465942383</v>
      </c>
      <c r="E4525" s="21">
        <v>24.190000534057617</v>
      </c>
      <c r="F4525" s="16">
        <f>(StockData[[#This Row],[Close]]-E4526)/E4526</f>
        <v>6.7519889538756636E-2</v>
      </c>
      <c r="G4525" s="21">
        <v>161147800</v>
      </c>
      <c r="H4525" s="21">
        <f>IF(ISNUMBER(E4525),MAX($E$2:E4525),"")</f>
        <v>542.07000732421875</v>
      </c>
      <c r="I4525" s="21">
        <f>IF(AND(ISNUMBER(E4525),ISNUMBER(H4525)),E4525/H4525-1,"")</f>
        <v>-0.95537476671423871</v>
      </c>
      <c r="L4525"/>
      <c r="M4525"/>
      <c r="N4525" s="2">
        <v>39737</v>
      </c>
      <c r="O4525" s="21">
        <v>91.290000915527344</v>
      </c>
      <c r="P4525" s="21">
        <v>94.769996643066406</v>
      </c>
      <c r="Q4525" s="21">
        <v>86.540000915527344</v>
      </c>
      <c r="R4525" s="21">
        <v>93.769996643066406</v>
      </c>
      <c r="S4525">
        <v>708811200</v>
      </c>
      <c r="T4525" s="16">
        <f>(SP500_Data[[#This Row],[Close]]-R4526)/R4526</f>
        <v>4.1657411018008912E-2</v>
      </c>
      <c r="U4525" s="21"/>
    </row>
    <row r="4526" spans="1:21" x14ac:dyDescent="0.25">
      <c r="A4526" s="2">
        <v>39736</v>
      </c>
      <c r="B4526" s="21">
        <v>23.780000686645508</v>
      </c>
      <c r="C4526" s="21">
        <v>24.25</v>
      </c>
      <c r="D4526" s="21">
        <v>22.479999542236328</v>
      </c>
      <c r="E4526" s="21">
        <v>22.659999847412109</v>
      </c>
      <c r="F4526" s="16">
        <f>(StockData[[#This Row],[Close]]-E4527)/E4527</f>
        <v>-5.9751058558688681E-2</v>
      </c>
      <c r="G4526" s="21">
        <v>113280200</v>
      </c>
      <c r="H4526" s="21">
        <f>IF(ISNUMBER(E4526),MAX($E$2:E4526),"")</f>
        <v>542.07000732421875</v>
      </c>
      <c r="I4526" s="21">
        <f>IF(AND(ISNUMBER(E4526),ISNUMBER(H4526)),E4526/H4526-1,"")</f>
        <v>-0.95819728164030504</v>
      </c>
      <c r="L4526"/>
      <c r="M4526"/>
      <c r="N4526" s="2">
        <v>39736</v>
      </c>
      <c r="O4526" s="21">
        <v>97.459999084472656</v>
      </c>
      <c r="P4526" s="21">
        <v>97.800003051757798</v>
      </c>
      <c r="Q4526" s="21">
        <v>89.709999084472656</v>
      </c>
      <c r="R4526" s="21">
        <v>90.019996643066406</v>
      </c>
      <c r="S4526">
        <v>484627500</v>
      </c>
      <c r="T4526" s="16">
        <f>(SP500_Data[[#This Row],[Close]]-R4527)/R4527</f>
        <v>-9.8447691349764083E-2</v>
      </c>
      <c r="U4526" s="21"/>
    </row>
    <row r="4527" spans="1:21" x14ac:dyDescent="0.25">
      <c r="A4527" s="2">
        <v>39735</v>
      </c>
      <c r="B4527" s="21">
        <v>25.639999389648441</v>
      </c>
      <c r="C4527" s="21">
        <v>25.729999542236328</v>
      </c>
      <c r="D4527" s="21">
        <v>23.600000381469727</v>
      </c>
      <c r="E4527" s="21">
        <v>24.100000381469727</v>
      </c>
      <c r="F4527" s="16">
        <f>(StockData[[#This Row],[Close]]-E4528)/E4528</f>
        <v>-5.4901945824716608E-2</v>
      </c>
      <c r="G4527" s="21">
        <v>165674900</v>
      </c>
      <c r="H4527" s="21">
        <f>IF(ISNUMBER(E4527),MAX($E$2:E4527),"")</f>
        <v>542.07000732421875</v>
      </c>
      <c r="I4527" s="21">
        <f>IF(AND(ISNUMBER(E4527),ISNUMBER(H4527)),E4527/H4527-1,"")</f>
        <v>-0.95554079721098606</v>
      </c>
      <c r="L4527"/>
      <c r="M4527"/>
      <c r="N4527" s="2">
        <v>39735</v>
      </c>
      <c r="O4527" s="21">
        <v>104.6999969482422</v>
      </c>
      <c r="P4527" s="21">
        <v>105.52999877929688</v>
      </c>
      <c r="Q4527" s="21">
        <v>97.110000610351563</v>
      </c>
      <c r="R4527" s="21">
        <v>99.849998474121094</v>
      </c>
      <c r="S4527">
        <v>546268300</v>
      </c>
      <c r="T4527" s="16">
        <f>(SP500_Data[[#This Row],[Close]]-R4528)/R4528</f>
        <v>-1.4800197558789436E-2</v>
      </c>
      <c r="U4527" s="21"/>
    </row>
    <row r="4528" spans="1:21" x14ac:dyDescent="0.25">
      <c r="A4528" s="2">
        <v>39734</v>
      </c>
      <c r="B4528" s="21">
        <v>22.860000610351559</v>
      </c>
      <c r="C4528" s="21">
        <v>25.5</v>
      </c>
      <c r="D4528" s="21">
        <v>22.629999160766602</v>
      </c>
      <c r="E4528" s="21">
        <v>25.5</v>
      </c>
      <c r="F4528" s="16">
        <f>(StockData[[#This Row],[Close]]-E4529)/E4529</f>
        <v>0.18604651162790697</v>
      </c>
      <c r="G4528" s="21">
        <v>144935400</v>
      </c>
      <c r="H4528" s="21">
        <f>IF(ISNUMBER(E4528),MAX($E$2:E4528),"")</f>
        <v>542.07000732421875</v>
      </c>
      <c r="I4528" s="21">
        <f>IF(AND(ISNUMBER(E4528),ISNUMBER(H4528)),E4528/H4528-1,"")</f>
        <v>-0.95295810567739425</v>
      </c>
      <c r="L4528"/>
      <c r="M4528"/>
      <c r="N4528" s="2">
        <v>39734</v>
      </c>
      <c r="O4528" s="21">
        <v>93.870002746582045</v>
      </c>
      <c r="P4528" s="21">
        <v>101.34999847412109</v>
      </c>
      <c r="Q4528" s="21">
        <v>89.949996948242188</v>
      </c>
      <c r="R4528" s="21">
        <v>101.34999847412109</v>
      </c>
      <c r="S4528">
        <v>455584000</v>
      </c>
      <c r="T4528" s="16">
        <f>(SP500_Data[[#This Row],[Close]]-R4529)/R4529</f>
        <v>0.14519772287142479</v>
      </c>
      <c r="U4528" s="21"/>
    </row>
    <row r="4529" spans="1:21" x14ac:dyDescent="0.25">
      <c r="A4529" s="2">
        <v>39731</v>
      </c>
      <c r="B4529" s="21">
        <v>21.790000915527344</v>
      </c>
      <c r="C4529" s="21">
        <v>22.350000381469727</v>
      </c>
      <c r="D4529" s="21">
        <v>20.649999618530273</v>
      </c>
      <c r="E4529" s="21">
        <v>21.5</v>
      </c>
      <c r="F4529" s="16">
        <f>(StockData[[#This Row],[Close]]-E4530)/E4530</f>
        <v>-3.5874406476706137E-2</v>
      </c>
      <c r="G4529" s="21">
        <v>228467500</v>
      </c>
      <c r="H4529" s="21">
        <f>IF(ISNUMBER(E4529),MAX($E$2:E4529),"")</f>
        <v>542.07000732421875</v>
      </c>
      <c r="I4529" s="21">
        <f>IF(AND(ISNUMBER(E4529),ISNUMBER(H4529)),E4529/H4529-1,"")</f>
        <v>-0.96033722635545005</v>
      </c>
      <c r="L4529"/>
      <c r="M4529"/>
      <c r="N4529" s="2">
        <v>39731</v>
      </c>
      <c r="O4529" s="21">
        <v>86.760002136230469</v>
      </c>
      <c r="P4529" s="21">
        <v>93.940002441406236</v>
      </c>
      <c r="Q4529" s="21">
        <v>83.580001831054688</v>
      </c>
      <c r="R4529" s="21">
        <v>88.5</v>
      </c>
      <c r="S4529">
        <v>871026300</v>
      </c>
      <c r="T4529" s="16">
        <f>(SP500_Data[[#This Row],[Close]]-R4530)/R4530</f>
        <v>-2.4255755482523622E-2</v>
      </c>
      <c r="U4529" s="21"/>
    </row>
    <row r="4530" spans="1:21" x14ac:dyDescent="0.25">
      <c r="A4530" s="2">
        <v>39730</v>
      </c>
      <c r="B4530" s="21">
        <v>23.770000457763672</v>
      </c>
      <c r="C4530" s="21">
        <v>23.909999847412109</v>
      </c>
      <c r="D4530" s="21">
        <v>22.069999694824219</v>
      </c>
      <c r="E4530" s="21">
        <v>22.299999237060547</v>
      </c>
      <c r="F4530" s="16">
        <f>(StockData[[#This Row],[Close]]-E4531)/E4531</f>
        <v>-3.0856192297212825E-2</v>
      </c>
      <c r="G4530" s="21">
        <v>131948700</v>
      </c>
      <c r="H4530" s="21">
        <f>IF(ISNUMBER(E4530),MAX($E$2:E4530),"")</f>
        <v>542.07000732421875</v>
      </c>
      <c r="I4530" s="21">
        <f>IF(AND(ISNUMBER(E4530),ISNUMBER(H4530)),E4530/H4530-1,"")</f>
        <v>-0.95886140362729455</v>
      </c>
      <c r="L4530"/>
      <c r="M4530"/>
      <c r="N4530" s="2">
        <v>39730</v>
      </c>
      <c r="O4530" s="21">
        <v>99.660003662109375</v>
      </c>
      <c r="P4530" s="21">
        <v>100.62000274658205</v>
      </c>
      <c r="Q4530" s="21">
        <v>90.25</v>
      </c>
      <c r="R4530" s="21">
        <v>90.699996948242202</v>
      </c>
      <c r="S4530">
        <v>534485200</v>
      </c>
      <c r="T4530" s="16">
        <f>(SP500_Data[[#This Row],[Close]]-R4531)/R4531</f>
        <v>-6.9839042547389901E-2</v>
      </c>
      <c r="U4530" s="21"/>
    </row>
    <row r="4531" spans="1:21" x14ac:dyDescent="0.25">
      <c r="A4531" s="2">
        <v>39729</v>
      </c>
      <c r="B4531" s="21">
        <v>22.899999618530273</v>
      </c>
      <c r="C4531" s="21">
        <v>24.299999237060547</v>
      </c>
      <c r="D4531" s="21">
        <v>22.5</v>
      </c>
      <c r="E4531" s="21">
        <v>23.010000228881836</v>
      </c>
      <c r="F4531" s="16">
        <f>(StockData[[#This Row],[Close]]-E4532)/E4532</f>
        <v>-9.4704828966739214E-3</v>
      </c>
      <c r="G4531" s="21">
        <v>171598600</v>
      </c>
      <c r="H4531" s="21">
        <f>IF(ISNUMBER(E4531),MAX($E$2:E4531),"")</f>
        <v>542.07000732421875</v>
      </c>
      <c r="I4531" s="21">
        <f>IF(AND(ISNUMBER(E4531),ISNUMBER(H4531)),E4531/H4531-1,"")</f>
        <v>-0.95755160787724736</v>
      </c>
      <c r="L4531"/>
      <c r="M4531"/>
      <c r="N4531" s="2">
        <v>39729</v>
      </c>
      <c r="O4531" s="21">
        <v>97.519996643066406</v>
      </c>
      <c r="P4531" s="21">
        <v>102.18000030517578</v>
      </c>
      <c r="Q4531" s="21">
        <v>96.809997558593764</v>
      </c>
      <c r="R4531" s="21">
        <v>97.510002136230483</v>
      </c>
      <c r="S4531">
        <v>725414800</v>
      </c>
      <c r="T4531" s="16">
        <f>(SP500_Data[[#This Row],[Close]]-R4532)/R4532</f>
        <v>-2.5192409015483801E-2</v>
      </c>
      <c r="U4531" s="21"/>
    </row>
    <row r="4532" spans="1:21" x14ac:dyDescent="0.25">
      <c r="A4532" s="2">
        <v>39728</v>
      </c>
      <c r="B4532" s="21">
        <v>24.979999542236328</v>
      </c>
      <c r="C4532" s="21">
        <v>25.209999084472656</v>
      </c>
      <c r="D4532" s="21">
        <v>23.139999389648441</v>
      </c>
      <c r="E4532" s="21">
        <v>23.229999542236328</v>
      </c>
      <c r="F4532" s="16">
        <f>(StockData[[#This Row],[Close]]-E4533)/E4533</f>
        <v>-6.7442806722871812E-2</v>
      </c>
      <c r="G4532" s="21">
        <v>145941200</v>
      </c>
      <c r="H4532" s="21">
        <f>IF(ISNUMBER(E4532),MAX($E$2:E4532),"")</f>
        <v>542.07000732421875</v>
      </c>
      <c r="I4532" s="21">
        <f>IF(AND(ISNUMBER(E4532),ISNUMBER(H4532)),E4532/H4532-1,"")</f>
        <v>-0.95714575750666431</v>
      </c>
      <c r="L4532"/>
      <c r="M4532"/>
      <c r="N4532" s="2">
        <v>39728</v>
      </c>
      <c r="O4532" s="21">
        <v>106.83999633789063</v>
      </c>
      <c r="P4532" s="21">
        <v>107.33000183105467</v>
      </c>
      <c r="Q4532" s="21">
        <v>99.650001525878906</v>
      </c>
      <c r="R4532" s="21">
        <v>100.02999877929688</v>
      </c>
      <c r="S4532">
        <v>540012100</v>
      </c>
      <c r="T4532" s="16">
        <f>(SP500_Data[[#This Row],[Close]]-R4533)/R4533</f>
        <v>-4.4786119048278214E-2</v>
      </c>
      <c r="U4532" s="21"/>
    </row>
    <row r="4533" spans="1:21" x14ac:dyDescent="0.25">
      <c r="A4533" s="2">
        <v>39727</v>
      </c>
      <c r="B4533" s="21">
        <v>25.629999160766602</v>
      </c>
      <c r="C4533" s="21">
        <v>25.989999771118164</v>
      </c>
      <c r="D4533" s="21">
        <v>24.139999389648441</v>
      </c>
      <c r="E4533" s="21">
        <v>24.909999847412109</v>
      </c>
      <c r="F4533" s="16">
        <f>(StockData[[#This Row],[Close]]-E4534)/E4534</f>
        <v>-5.3571423395167565E-2</v>
      </c>
      <c r="G4533" s="21">
        <v>146374600</v>
      </c>
      <c r="H4533" s="21">
        <f>IF(ISNUMBER(E4533),MAX($E$2:E4533),"")</f>
        <v>542.07000732421875</v>
      </c>
      <c r="I4533" s="21">
        <f>IF(AND(ISNUMBER(E4533),ISNUMBER(H4533)),E4533/H4533-1,"")</f>
        <v>-0.95404652625889863</v>
      </c>
      <c r="L4533"/>
      <c r="M4533"/>
      <c r="N4533" s="2">
        <v>39727</v>
      </c>
      <c r="O4533" s="21">
        <v>107.15000152587891</v>
      </c>
      <c r="P4533" s="21">
        <v>107.62000274658205</v>
      </c>
      <c r="Q4533" s="21">
        <v>100.63999938964844</v>
      </c>
      <c r="R4533" s="21">
        <v>104.72000122070313</v>
      </c>
      <c r="S4533">
        <v>610637500</v>
      </c>
      <c r="T4533" s="16">
        <f>(SP500_Data[[#This Row],[Close]]-R4534)/R4534</f>
        <v>-5.0933435777699043E-2</v>
      </c>
      <c r="U4533" s="21"/>
    </row>
    <row r="4534" spans="1:21" x14ac:dyDescent="0.25">
      <c r="A4534" s="2">
        <v>39724</v>
      </c>
      <c r="B4534" s="21">
        <v>26.370000839233398</v>
      </c>
      <c r="C4534" s="21">
        <v>27.469999313354492</v>
      </c>
      <c r="D4534" s="21">
        <v>26.239999771118164</v>
      </c>
      <c r="E4534" s="21">
        <v>26.319999694824219</v>
      </c>
      <c r="F4534" s="16">
        <f>(StockData[[#This Row],[Close]]-E4535)/E4535</f>
        <v>2.666655040922619E-3</v>
      </c>
      <c r="G4534" s="21">
        <v>114289400</v>
      </c>
      <c r="H4534" s="21">
        <f>IF(ISNUMBER(E4534),MAX($E$2:E4534),"")</f>
        <v>542.07000732421875</v>
      </c>
      <c r="I4534" s="21">
        <f>IF(AND(ISNUMBER(E4534),ISNUMBER(H4534)),E4534/H4534-1,"")</f>
        <v>-0.95144538650137511</v>
      </c>
      <c r="L4534"/>
      <c r="M4534"/>
      <c r="N4534" s="2">
        <v>39724</v>
      </c>
      <c r="O4534" s="21">
        <v>112.86000061035156</v>
      </c>
      <c r="P4534" s="21">
        <v>115.4499969482422</v>
      </c>
      <c r="Q4534" s="21">
        <v>109.68000030517578</v>
      </c>
      <c r="R4534" s="21">
        <v>110.33999633789063</v>
      </c>
      <c r="S4534">
        <v>461798000</v>
      </c>
      <c r="T4534" s="16">
        <f>(SP500_Data[[#This Row],[Close]]-R4535)/R4535</f>
        <v>-1.3500242796872636E-2</v>
      </c>
      <c r="U4534" s="21"/>
    </row>
    <row r="4535" spans="1:21" x14ac:dyDescent="0.25">
      <c r="A4535" s="2">
        <v>39723</v>
      </c>
      <c r="B4535" s="21">
        <v>26.180000305175781</v>
      </c>
      <c r="C4535" s="21">
        <v>26.530000686645508</v>
      </c>
      <c r="D4535" s="21">
        <v>25.700000762939453</v>
      </c>
      <c r="E4535" s="21">
        <v>26.25</v>
      </c>
      <c r="F4535" s="16">
        <f>(StockData[[#This Row],[Close]]-E4536)/E4536</f>
        <v>-8.6857834672343006E-3</v>
      </c>
      <c r="G4535" s="21">
        <v>93819800</v>
      </c>
      <c r="H4535" s="21">
        <f>IF(ISNUMBER(E4535),MAX($E$2:E4535),"")</f>
        <v>542.07000732421875</v>
      </c>
      <c r="I4535" s="21">
        <f>IF(AND(ISNUMBER(E4535),ISNUMBER(H4535)),E4535/H4535-1,"")</f>
        <v>-0.95157452055025882</v>
      </c>
      <c r="L4535"/>
      <c r="M4535"/>
      <c r="N4535" s="2">
        <v>39723</v>
      </c>
      <c r="O4535" s="21">
        <v>114.9499969482422</v>
      </c>
      <c r="P4535" s="21">
        <v>115.11000061035156</v>
      </c>
      <c r="Q4535" s="21">
        <v>111.05999755859376</v>
      </c>
      <c r="R4535" s="21">
        <v>111.84999847412109</v>
      </c>
      <c r="S4535">
        <v>365337800</v>
      </c>
      <c r="T4535" s="16">
        <f>(SP500_Data[[#This Row],[Close]]-R4536)/R4536</f>
        <v>-3.6274333732836936E-2</v>
      </c>
      <c r="U4535" s="21"/>
    </row>
    <row r="4536" spans="1:21" x14ac:dyDescent="0.25">
      <c r="A4536" s="2">
        <v>39722</v>
      </c>
      <c r="B4536" s="21">
        <v>26.379999160766602</v>
      </c>
      <c r="C4536" s="21">
        <v>26.989999771118164</v>
      </c>
      <c r="D4536" s="21">
        <v>26.280000686645508</v>
      </c>
      <c r="E4536" s="21">
        <v>26.479999542236328</v>
      </c>
      <c r="F4536" s="16">
        <f>(StockData[[#This Row],[Close]]-E4537)/E4537</f>
        <v>-7.8681524023695142E-3</v>
      </c>
      <c r="G4536" s="21">
        <v>88957000</v>
      </c>
      <c r="H4536" s="21">
        <f>IF(ISNUMBER(E4536),MAX($E$2:E4536),"")</f>
        <v>542.07000732421875</v>
      </c>
      <c r="I4536" s="21">
        <f>IF(AND(ISNUMBER(E4536),ISNUMBER(H4536)),E4536/H4536-1,"")</f>
        <v>-0.95115022195574395</v>
      </c>
      <c r="L4536"/>
      <c r="M4536"/>
      <c r="N4536" s="2">
        <v>39722</v>
      </c>
      <c r="O4536" s="21">
        <v>115.26999664306641</v>
      </c>
      <c r="P4536" s="21">
        <v>116.69000244140624</v>
      </c>
      <c r="Q4536" s="21">
        <v>113.9499969482422</v>
      </c>
      <c r="R4536" s="21">
        <v>116.05999755859376</v>
      </c>
      <c r="S4536">
        <v>332783000</v>
      </c>
      <c r="T4536" s="16">
        <f>(SP500_Data[[#This Row],[Close]]-R4537)/R4537</f>
        <v>6.0349768181271939E-4</v>
      </c>
      <c r="U4536" s="21"/>
    </row>
    <row r="4537" spans="1:21" x14ac:dyDescent="0.25">
      <c r="A4537" s="2">
        <v>39721</v>
      </c>
      <c r="B4537" s="21">
        <v>25.770000457763672</v>
      </c>
      <c r="C4537" s="21">
        <v>26.690000534057617</v>
      </c>
      <c r="D4537" s="21">
        <v>25.540000915527344</v>
      </c>
      <c r="E4537" s="21">
        <v>26.690000534057617</v>
      </c>
      <c r="F4537" s="16">
        <f>(StockData[[#This Row],[Close]]-E4538)/E4538</f>
        <v>6.7173142335108724E-2</v>
      </c>
      <c r="G4537" s="21">
        <v>107192700</v>
      </c>
      <c r="H4537" s="21">
        <f>IF(ISNUMBER(E4537),MAX($E$2:E4537),"")</f>
        <v>542.07000732421875</v>
      </c>
      <c r="I4537" s="21">
        <f>IF(AND(ISNUMBER(E4537),ISNUMBER(H4537)),E4537/H4537-1,"")</f>
        <v>-0.95076281629045378</v>
      </c>
      <c r="L4537"/>
      <c r="M4537"/>
      <c r="N4537" s="2">
        <v>39721</v>
      </c>
      <c r="O4537" s="21">
        <v>113.51000213623048</v>
      </c>
      <c r="P4537" s="21">
        <v>116.8000030517578</v>
      </c>
      <c r="Q4537" s="21">
        <v>110.52999877929688</v>
      </c>
      <c r="R4537" s="21">
        <v>115.98999786376952</v>
      </c>
      <c r="S4537">
        <v>328154400</v>
      </c>
      <c r="T4537" s="16">
        <f>(SP500_Data[[#This Row],[Close]]-R4538)/R4538</f>
        <v>4.138984309599715E-2</v>
      </c>
      <c r="U4537" s="21"/>
    </row>
    <row r="4538" spans="1:21" x14ac:dyDescent="0.25">
      <c r="A4538" s="2">
        <v>39720</v>
      </c>
      <c r="B4538" s="21">
        <v>26.940000534057617</v>
      </c>
      <c r="C4538" s="21">
        <v>27.659999847412109</v>
      </c>
      <c r="D4538" s="21">
        <v>25.010000228881836</v>
      </c>
      <c r="E4538" s="21">
        <v>25.010000228881836</v>
      </c>
      <c r="F4538" s="16">
        <f>(StockData[[#This Row],[Close]]-E4539)/E4539</f>
        <v>-8.722625631104429E-2</v>
      </c>
      <c r="G4538" s="21">
        <v>134383100</v>
      </c>
      <c r="H4538" s="21">
        <f>IF(ISNUMBER(E4538),MAX($E$2:E4538),"")</f>
        <v>542.07000732421875</v>
      </c>
      <c r="I4538" s="21">
        <f>IF(AND(ISNUMBER(E4538),ISNUMBER(H4538)),E4538/H4538-1,"")</f>
        <v>-0.95386204753821946</v>
      </c>
      <c r="L4538"/>
      <c r="M4538"/>
      <c r="N4538" s="2">
        <v>39720</v>
      </c>
      <c r="O4538" s="21">
        <v>119.13999938964844</v>
      </c>
      <c r="P4538" s="21">
        <v>119.33999633789063</v>
      </c>
      <c r="Q4538" s="21">
        <v>110.97000122070313</v>
      </c>
      <c r="R4538" s="21">
        <v>111.37999725341795</v>
      </c>
      <c r="S4538">
        <v>459562300</v>
      </c>
      <c r="T4538" s="16">
        <f>(SP500_Data[[#This Row],[Close]]-R4539)/R4539</f>
        <v>-7.836161638620999E-2</v>
      </c>
      <c r="U4538" s="21"/>
    </row>
    <row r="4539" spans="1:21" x14ac:dyDescent="0.25">
      <c r="A4539" s="2">
        <v>39717</v>
      </c>
      <c r="B4539" s="21">
        <v>26.170000076293945</v>
      </c>
      <c r="C4539" s="21">
        <v>27.559999465942383</v>
      </c>
      <c r="D4539" s="21">
        <v>26.139999389648441</v>
      </c>
      <c r="E4539" s="21">
        <v>27.399999618530273</v>
      </c>
      <c r="F4539" s="16">
        <f>(StockData[[#This Row],[Close]]-E4540)/E4540</f>
        <v>2.9688049231813882E-2</v>
      </c>
      <c r="G4539" s="21">
        <v>100744300</v>
      </c>
      <c r="H4539" s="21">
        <f>IF(ISNUMBER(E4539),MAX($E$2:E4539),"")</f>
        <v>542.07000732421875</v>
      </c>
      <c r="I4539" s="21">
        <f>IF(AND(ISNUMBER(E4539),ISNUMBER(H4539)),E4539/H4539-1,"")</f>
        <v>-0.94945302405904553</v>
      </c>
      <c r="L4539"/>
      <c r="M4539"/>
      <c r="N4539" s="2">
        <v>39717</v>
      </c>
      <c r="O4539" s="21">
        <v>118.83000183105467</v>
      </c>
      <c r="P4539" s="21">
        <v>121.5</v>
      </c>
      <c r="Q4539" s="21">
        <v>118.51000213623048</v>
      </c>
      <c r="R4539" s="21">
        <v>120.84999847412109</v>
      </c>
      <c r="S4539">
        <v>285917400</v>
      </c>
      <c r="T4539" s="16">
        <f>(SP500_Data[[#This Row],[Close]]-R4540)/R4540</f>
        <v>4.9670964598889597E-4</v>
      </c>
      <c r="U4539" s="21"/>
    </row>
    <row r="4540" spans="1:21" x14ac:dyDescent="0.25">
      <c r="A4540" s="2">
        <v>39716</v>
      </c>
      <c r="B4540" s="21">
        <v>25.819999694824219</v>
      </c>
      <c r="C4540" s="21">
        <v>26.879999160766602</v>
      </c>
      <c r="D4540" s="21">
        <v>25.739999771118164</v>
      </c>
      <c r="E4540" s="21">
        <v>26.610000610351559</v>
      </c>
      <c r="F4540" s="16">
        <f>(StockData[[#This Row],[Close]]-E4541)/E4541</f>
        <v>3.4603472813273167E-2</v>
      </c>
      <c r="G4540" s="21">
        <v>96203500</v>
      </c>
      <c r="H4540" s="21">
        <f>IF(ISNUMBER(E4540),MAX($E$2:E4540),"")</f>
        <v>542.07000732421875</v>
      </c>
      <c r="I4540" s="21">
        <f>IF(AND(ISNUMBER(E4540),ISNUMBER(H4540)),E4540/H4540-1,"")</f>
        <v>-0.95091039856326931</v>
      </c>
      <c r="L4540"/>
      <c r="M4540"/>
      <c r="N4540" s="2">
        <v>39716</v>
      </c>
      <c r="O4540" s="21">
        <v>119.40000152587891</v>
      </c>
      <c r="P4540" s="21">
        <v>121.91000366210938</v>
      </c>
      <c r="Q4540" s="21">
        <v>118.44000244140624</v>
      </c>
      <c r="R4540" s="21">
        <v>120.79000091552734</v>
      </c>
      <c r="S4540">
        <v>328253000</v>
      </c>
      <c r="T4540" s="16">
        <f>(SP500_Data[[#This Row],[Close]]-R4541)/R4541</f>
        <v>1.5639456870249549E-2</v>
      </c>
      <c r="U4540" s="21"/>
    </row>
    <row r="4541" spans="1:21" x14ac:dyDescent="0.25">
      <c r="A4541" s="2">
        <v>39715</v>
      </c>
      <c r="B4541" s="21">
        <v>25.579999923706055</v>
      </c>
      <c r="C4541" s="21">
        <v>26.090000152587891</v>
      </c>
      <c r="D4541" s="21">
        <v>25.459999084472656</v>
      </c>
      <c r="E4541" s="21">
        <v>25.719999313354492</v>
      </c>
      <c r="F4541" s="16">
        <f>(StockData[[#This Row],[Close]]-E4542)/E4542</f>
        <v>1.100624109351054E-2</v>
      </c>
      <c r="G4541" s="21">
        <v>80250300</v>
      </c>
      <c r="H4541" s="21">
        <f>IF(ISNUMBER(E4541),MAX($E$2:E4541),"")</f>
        <v>542.07000732421875</v>
      </c>
      <c r="I4541" s="21">
        <f>IF(AND(ISNUMBER(E4541),ISNUMBER(H4541)),E4541/H4541-1,"")</f>
        <v>-0.9525522553068112</v>
      </c>
      <c r="L4541"/>
      <c r="M4541"/>
      <c r="N4541" s="2">
        <v>39715</v>
      </c>
      <c r="O4541" s="21">
        <v>119.34999847412109</v>
      </c>
      <c r="P4541" s="21">
        <v>120</v>
      </c>
      <c r="Q4541" s="21">
        <v>117.79000091552734</v>
      </c>
      <c r="R4541" s="21">
        <v>118.93000030517578</v>
      </c>
      <c r="S4541">
        <v>311818400</v>
      </c>
      <c r="T4541" s="16">
        <f>(SP500_Data[[#This Row],[Close]]-R4542)/R4542</f>
        <v>3.2053753153602179E-3</v>
      </c>
      <c r="U4541" s="21"/>
    </row>
    <row r="4542" spans="1:21" x14ac:dyDescent="0.25">
      <c r="A4542" s="2">
        <v>39714</v>
      </c>
      <c r="B4542" s="21">
        <v>25.659999847412109</v>
      </c>
      <c r="C4542" s="21">
        <v>26.170000076293945</v>
      </c>
      <c r="D4542" s="21">
        <v>25.340000152587891</v>
      </c>
      <c r="E4542" s="21">
        <v>25.440000534057617</v>
      </c>
      <c r="F4542" s="16">
        <f>(StockData[[#This Row],[Close]]-E4543)/E4543</f>
        <v>1.5748392176416234E-3</v>
      </c>
      <c r="G4542" s="21">
        <v>92181300</v>
      </c>
      <c r="H4542" s="21">
        <f>IF(ISNUMBER(E4542),MAX($E$2:E4542),"")</f>
        <v>542.07000732421875</v>
      </c>
      <c r="I4542" s="21">
        <f>IF(AND(ISNUMBER(E4542),ISNUMBER(H4542)),E4542/H4542-1,"")</f>
        <v>-0.95306879150234625</v>
      </c>
      <c r="L4542"/>
      <c r="M4542"/>
      <c r="N4542" s="2">
        <v>39714</v>
      </c>
      <c r="O4542" s="21">
        <v>120.84999847412109</v>
      </c>
      <c r="P4542" s="21">
        <v>122.01999664306641</v>
      </c>
      <c r="Q4542" s="21">
        <v>118.27999877929688</v>
      </c>
      <c r="R4542" s="21">
        <v>118.5500030517578</v>
      </c>
      <c r="S4542">
        <v>327470400</v>
      </c>
      <c r="T4542" s="16">
        <f>(SP500_Data[[#This Row],[Close]]-R4543)/R4543</f>
        <v>-2.2751583236186819E-2</v>
      </c>
      <c r="U4542" s="21"/>
    </row>
    <row r="4543" spans="1:21" x14ac:dyDescent="0.25">
      <c r="A4543" s="2">
        <v>39713</v>
      </c>
      <c r="B4543" s="21">
        <v>26.219999313354492</v>
      </c>
      <c r="C4543" s="21">
        <v>26.319999694824219</v>
      </c>
      <c r="D4543" s="21">
        <v>25.319999694824219</v>
      </c>
      <c r="E4543" s="21">
        <v>25.399999618530273</v>
      </c>
      <c r="F4543" s="16">
        <f>(StockData[[#This Row],[Close]]-E4544)/E4544</f>
        <v>9.5389416762198358E-3</v>
      </c>
      <c r="G4543" s="21">
        <v>105207700</v>
      </c>
      <c r="H4543" s="21">
        <f>IF(ISNUMBER(E4543),MAX($E$2:E4543),"")</f>
        <v>542.07000732421875</v>
      </c>
      <c r="I4543" s="21">
        <f>IF(AND(ISNUMBER(E4543),ISNUMBER(H4543)),E4543/H4543-1,"")</f>
        <v>-0.95314258439807342</v>
      </c>
      <c r="L4543"/>
      <c r="M4543"/>
      <c r="N4543" s="2">
        <v>39713</v>
      </c>
      <c r="O4543" s="21">
        <v>124.4499969482422</v>
      </c>
      <c r="P4543" s="21">
        <v>124.75</v>
      </c>
      <c r="Q4543" s="21">
        <v>120.36000061035156</v>
      </c>
      <c r="R4543" s="21">
        <v>121.30999755859376</v>
      </c>
      <c r="S4543">
        <v>249966500</v>
      </c>
      <c r="T4543" s="16">
        <f>(SP500_Data[[#This Row],[Close]]-R4544)/R4544</f>
        <v>-2.2639422541147678E-2</v>
      </c>
      <c r="U4543" s="21"/>
    </row>
    <row r="4544" spans="1:21" x14ac:dyDescent="0.25">
      <c r="A4544" s="2">
        <v>39710</v>
      </c>
      <c r="B4544" s="21">
        <v>26.370000839233398</v>
      </c>
      <c r="C4544" s="21">
        <v>26.399999618530273</v>
      </c>
      <c r="D4544" s="21">
        <v>23.5</v>
      </c>
      <c r="E4544" s="21">
        <v>25.159999847412109</v>
      </c>
      <c r="F4544" s="16">
        <f>(StockData[[#This Row],[Close]]-E4545)/E4545</f>
        <v>-3.9588432527165179E-3</v>
      </c>
      <c r="G4544" s="21">
        <v>134926100</v>
      </c>
      <c r="H4544" s="21">
        <f>IF(ISNUMBER(E4544),MAX($E$2:E4544),"")</f>
        <v>542.07000732421875</v>
      </c>
      <c r="I4544" s="21">
        <f>IF(AND(ISNUMBER(E4544),ISNUMBER(H4544)),E4544/H4544-1,"")</f>
        <v>-0.95358533121652012</v>
      </c>
      <c r="L4544"/>
      <c r="M4544"/>
      <c r="N4544" s="2">
        <v>39710</v>
      </c>
      <c r="O4544" s="21">
        <v>126.6999969482422</v>
      </c>
      <c r="P4544" s="21">
        <v>128</v>
      </c>
      <c r="Q4544" s="21">
        <v>123.33000183105467</v>
      </c>
      <c r="R4544" s="21">
        <v>124.12000274658205</v>
      </c>
      <c r="S4544">
        <v>501087800</v>
      </c>
      <c r="T4544" s="16">
        <f>(SP500_Data[[#This Row],[Close]]-R4545)/R4545</f>
        <v>3.3730349479899328E-2</v>
      </c>
      <c r="U4544" s="21"/>
    </row>
    <row r="4545" spans="1:21" x14ac:dyDescent="0.25">
      <c r="A4545" s="2">
        <v>39709</v>
      </c>
      <c r="B4545" s="21">
        <v>24.799999237060547</v>
      </c>
      <c r="C4545" s="21">
        <v>25.350000381469727</v>
      </c>
      <c r="D4545" s="21">
        <v>24.010000228881836</v>
      </c>
      <c r="E4545" s="21">
        <v>25.260000228881836</v>
      </c>
      <c r="F4545" s="16">
        <f>(StockData[[#This Row],[Close]]-E4546)/E4546</f>
        <v>2.8083050168005046E-2</v>
      </c>
      <c r="G4545" s="21">
        <v>132291300</v>
      </c>
      <c r="H4545" s="21">
        <f>IF(ISNUMBER(E4545),MAX($E$2:E4545),"")</f>
        <v>542.07000732421875</v>
      </c>
      <c r="I4545" s="21">
        <f>IF(AND(ISNUMBER(E4545),ISNUMBER(H4545)),E4545/H4545-1,"")</f>
        <v>-0.95340085249584094</v>
      </c>
      <c r="L4545"/>
      <c r="M4545"/>
      <c r="N4545" s="2">
        <v>39709</v>
      </c>
      <c r="O4545" s="21">
        <v>118.0500030517578</v>
      </c>
      <c r="P4545" s="21">
        <v>121.79000091552734</v>
      </c>
      <c r="Q4545" s="21">
        <v>113.8000030517578</v>
      </c>
      <c r="R4545" s="21">
        <v>120.06999969482422</v>
      </c>
      <c r="S4545">
        <v>776114700</v>
      </c>
      <c r="T4545" s="16">
        <f>(SP500_Data[[#This Row],[Close]]-R4546)/R4546</f>
        <v>2.9671546748671479E-2</v>
      </c>
      <c r="U4545" s="21"/>
    </row>
    <row r="4546" spans="1:21" x14ac:dyDescent="0.25">
      <c r="A4546" s="2">
        <v>39708</v>
      </c>
      <c r="B4546" s="21">
        <v>25.729999542236328</v>
      </c>
      <c r="C4546" s="21">
        <v>25.870000839233398</v>
      </c>
      <c r="D4546" s="21">
        <v>24.5</v>
      </c>
      <c r="E4546" s="21">
        <v>24.569999694824219</v>
      </c>
      <c r="F4546" s="16">
        <f>(StockData[[#This Row],[Close]]-E4547)/E4547</f>
        <v>-5.4636402031520787E-2</v>
      </c>
      <c r="G4546" s="21">
        <v>106972100</v>
      </c>
      <c r="H4546" s="21">
        <f>IF(ISNUMBER(E4546),MAX($E$2:E4546),"")</f>
        <v>542.07000732421875</v>
      </c>
      <c r="I4546" s="21">
        <f>IF(AND(ISNUMBER(E4546),ISNUMBER(H4546)),E4546/H4546-1,"")</f>
        <v>-0.95467375179802449</v>
      </c>
      <c r="L4546"/>
      <c r="M4546"/>
      <c r="N4546" s="2">
        <v>39708</v>
      </c>
      <c r="O4546" s="21">
        <v>119.63999938964844</v>
      </c>
      <c r="P4546" s="21">
        <v>121.84999847412109</v>
      </c>
      <c r="Q4546" s="21">
        <v>116</v>
      </c>
      <c r="R4546" s="21">
        <v>116.61000061035156</v>
      </c>
      <c r="S4546">
        <v>624095600</v>
      </c>
      <c r="T4546" s="16">
        <f>(SP500_Data[[#This Row],[Close]]-R4547)/R4547</f>
        <v>-4.4963128029302371E-2</v>
      </c>
      <c r="U4546" s="21"/>
    </row>
    <row r="4547" spans="1:21" x14ac:dyDescent="0.25">
      <c r="A4547" s="2">
        <v>39707</v>
      </c>
      <c r="B4547" s="21">
        <v>26.090000152587891</v>
      </c>
      <c r="C4547" s="21">
        <v>26.489999771118164</v>
      </c>
      <c r="D4547" s="21">
        <v>25.520000457763672</v>
      </c>
      <c r="E4547" s="21">
        <v>25.989999771118164</v>
      </c>
      <c r="F4547" s="16">
        <f>(StockData[[#This Row],[Close]]-E4548)/E4548</f>
        <v>-3.0947051944457325E-2</v>
      </c>
      <c r="G4547" s="21">
        <v>111729700</v>
      </c>
      <c r="H4547" s="21">
        <f>IF(ISNUMBER(E4547),MAX($E$2:E4547),"")</f>
        <v>542.07000732421875</v>
      </c>
      <c r="I4547" s="21">
        <f>IF(AND(ISNUMBER(E4547),ISNUMBER(H4547)),E4547/H4547-1,"")</f>
        <v>-0.95205416381656915</v>
      </c>
      <c r="L4547"/>
      <c r="M4547"/>
      <c r="N4547" s="2">
        <v>39707</v>
      </c>
      <c r="O4547" s="21">
        <v>117.1999969482422</v>
      </c>
      <c r="P4547" s="21">
        <v>122.31999969482422</v>
      </c>
      <c r="Q4547" s="21">
        <v>117</v>
      </c>
      <c r="R4547" s="21">
        <v>122.09999847412109</v>
      </c>
      <c r="S4547">
        <v>581744300</v>
      </c>
      <c r="T4547" s="16">
        <f>(SP500_Data[[#This Row],[Close]]-R4548)/R4548</f>
        <v>1.6737465213797126E-2</v>
      </c>
      <c r="U4547" s="21"/>
    </row>
    <row r="4548" spans="1:21" x14ac:dyDescent="0.25">
      <c r="A4548" s="2">
        <v>39706</v>
      </c>
      <c r="B4548" s="21">
        <v>26.920000076293945</v>
      </c>
      <c r="C4548" s="21">
        <v>27.489999771118164</v>
      </c>
      <c r="D4548" s="21">
        <v>26.729999542236328</v>
      </c>
      <c r="E4548" s="21">
        <v>26.819999694824219</v>
      </c>
      <c r="F4548" s="16">
        <f>(StockData[[#This Row],[Close]]-E4549)/E4549</f>
        <v>-2.8964559018868734E-2</v>
      </c>
      <c r="G4548" s="21">
        <v>82349400</v>
      </c>
      <c r="H4548" s="21">
        <f>IF(ISNUMBER(E4548),MAX($E$2:E4548),"")</f>
        <v>542.07000732421875</v>
      </c>
      <c r="I4548" s="21">
        <f>IF(AND(ISNUMBER(E4548),ISNUMBER(H4548)),E4548/H4548-1,"")</f>
        <v>-0.95052299641661808</v>
      </c>
      <c r="L4548"/>
      <c r="M4548"/>
      <c r="N4548" s="2">
        <v>39706</v>
      </c>
      <c r="O4548" s="21">
        <v>121.62999725341795</v>
      </c>
      <c r="P4548" s="21">
        <v>125.65000152587891</v>
      </c>
      <c r="Q4548" s="21">
        <v>119.88999938964844</v>
      </c>
      <c r="R4548" s="21">
        <v>120.08999633789063</v>
      </c>
      <c r="S4548">
        <v>483607000</v>
      </c>
      <c r="T4548" s="16">
        <f>(SP500_Data[[#This Row],[Close]]-R4549)/R4549</f>
        <v>-4.7585059673738543E-2</v>
      </c>
      <c r="U4548" s="21"/>
    </row>
    <row r="4549" spans="1:21" x14ac:dyDescent="0.25">
      <c r="A4549" s="2">
        <v>39703</v>
      </c>
      <c r="B4549" s="21">
        <v>27.139999389648441</v>
      </c>
      <c r="C4549" s="21">
        <v>27.739999771118164</v>
      </c>
      <c r="D4549" s="21">
        <v>26.940000534057617</v>
      </c>
      <c r="E4549" s="21">
        <v>27.620000839233398</v>
      </c>
      <c r="F4549" s="16">
        <f>(StockData[[#This Row],[Close]]-E4550)/E4550</f>
        <v>1.0241429593371971E-2</v>
      </c>
      <c r="G4549" s="21">
        <v>75628500</v>
      </c>
      <c r="H4549" s="21">
        <f>IF(ISNUMBER(E4549),MAX($E$2:E4549),"")</f>
        <v>542.07000732421875</v>
      </c>
      <c r="I4549" s="21">
        <f>IF(AND(ISNUMBER(E4549),ISNUMBER(H4549)),E4549/H4549-1,"")</f>
        <v>-0.94904717016982354</v>
      </c>
      <c r="L4549"/>
      <c r="M4549"/>
      <c r="N4549" s="2">
        <v>39703</v>
      </c>
      <c r="O4549" s="21">
        <v>124.29000091552734</v>
      </c>
      <c r="P4549" s="21">
        <v>126.20999908447266</v>
      </c>
      <c r="Q4549" s="21">
        <v>123.83000183105467</v>
      </c>
      <c r="R4549" s="21">
        <v>126.08999633789063</v>
      </c>
      <c r="S4549">
        <v>297851200</v>
      </c>
      <c r="T4549" s="16">
        <f>(SP500_Data[[#This Row],[Close]]-R4550)/R4550</f>
        <v>4.621099448557155E-3</v>
      </c>
      <c r="U4549" s="21"/>
    </row>
    <row r="4550" spans="1:21" x14ac:dyDescent="0.25">
      <c r="A4550" s="2">
        <v>39702</v>
      </c>
      <c r="B4550" s="21">
        <v>26.100000381469727</v>
      </c>
      <c r="C4550" s="21">
        <v>27.459999084472656</v>
      </c>
      <c r="D4550" s="21">
        <v>26.030000686645508</v>
      </c>
      <c r="E4550" s="21">
        <v>27.340000152587891</v>
      </c>
      <c r="F4550" s="16">
        <f>(StockData[[#This Row],[Close]]-E4551)/E4551</f>
        <v>3.4039319226600445E-2</v>
      </c>
      <c r="G4550" s="21">
        <v>72913300</v>
      </c>
      <c r="H4550" s="21">
        <f>IF(ISNUMBER(E4550),MAX($E$2:E4550),"")</f>
        <v>542.07000732421875</v>
      </c>
      <c r="I4550" s="21">
        <f>IF(AND(ISNUMBER(E4550),ISNUMBER(H4550)),E4550/H4550-1,"")</f>
        <v>-0.94956370988399752</v>
      </c>
      <c r="L4550"/>
      <c r="M4550"/>
      <c r="N4550" s="2">
        <v>39702</v>
      </c>
      <c r="O4550" s="21">
        <v>122.12000274658205</v>
      </c>
      <c r="P4550" s="21">
        <v>125.73999786376952</v>
      </c>
      <c r="Q4550" s="21">
        <v>121.59999847412109</v>
      </c>
      <c r="R4550" s="21">
        <v>125.51000213623048</v>
      </c>
      <c r="S4550">
        <v>375369400</v>
      </c>
      <c r="T4550" s="16">
        <f>(SP500_Data[[#This Row],[Close]]-R4551)/R4551</f>
        <v>1.4468161153136344E-2</v>
      </c>
      <c r="U4550" s="21"/>
    </row>
    <row r="4551" spans="1:21" x14ac:dyDescent="0.25">
      <c r="A4551" s="2">
        <v>39701</v>
      </c>
      <c r="B4551" s="21">
        <v>26.520000457763672</v>
      </c>
      <c r="C4551" s="21">
        <v>26.860000610351559</v>
      </c>
      <c r="D4551" s="21">
        <v>26.25</v>
      </c>
      <c r="E4551" s="21">
        <v>26.440000534057617</v>
      </c>
      <c r="F4551" s="16">
        <f>(StockData[[#This Row],[Close]]-E4552)/E4552</f>
        <v>1.3026825579254829E-2</v>
      </c>
      <c r="G4551" s="21">
        <v>75064900</v>
      </c>
      <c r="H4551" s="21">
        <f>IF(ISNUMBER(E4551),MAX($E$2:E4551),"")</f>
        <v>542.07000732421875</v>
      </c>
      <c r="I4551" s="21">
        <f>IF(AND(ISNUMBER(E4551),ISNUMBER(H4551)),E4551/H4551-1,"")</f>
        <v>-0.9512240113328323</v>
      </c>
      <c r="L4551"/>
      <c r="M4551"/>
      <c r="N4551" s="2">
        <v>39701</v>
      </c>
      <c r="O4551" s="21">
        <v>123.88999938964844</v>
      </c>
      <c r="P4551" s="21">
        <v>124.90000152587891</v>
      </c>
      <c r="Q4551" s="21">
        <v>122.5500030517578</v>
      </c>
      <c r="R4551" s="21">
        <v>123.72000122070313</v>
      </c>
      <c r="S4551">
        <v>298916600</v>
      </c>
      <c r="T4551" s="16">
        <f>(SP500_Data[[#This Row],[Close]]-R4552)/R4552</f>
        <v>4.0577827872638524E-3</v>
      </c>
      <c r="U4551" s="21"/>
    </row>
    <row r="4552" spans="1:21" x14ac:dyDescent="0.25">
      <c r="A4552" s="2">
        <v>39700</v>
      </c>
      <c r="B4552" s="21">
        <v>26.200000762939453</v>
      </c>
      <c r="C4552" s="21">
        <v>26.600000381469727</v>
      </c>
      <c r="D4552" s="21">
        <v>26.049999237060547</v>
      </c>
      <c r="E4552" s="21">
        <v>26.100000381469727</v>
      </c>
      <c r="F4552" s="16">
        <f>(StockData[[#This Row],[Close]]-E4553)/E4553</f>
        <v>-7.6571428487974243E-4</v>
      </c>
      <c r="G4552" s="21">
        <v>85735700</v>
      </c>
      <c r="H4552" s="21">
        <f>IF(ISNUMBER(E4552),MAX($E$2:E4552),"")</f>
        <v>542.07000732421875</v>
      </c>
      <c r="I4552" s="21">
        <f>IF(AND(ISNUMBER(E4552),ISNUMBER(H4552)),E4552/H4552-1,"")</f>
        <v>-0.95185123687195816</v>
      </c>
      <c r="L4552"/>
      <c r="M4552"/>
      <c r="N4552" s="2">
        <v>39700</v>
      </c>
      <c r="O4552" s="21">
        <v>127.09999847412109</v>
      </c>
      <c r="P4552" s="21">
        <v>127.36000061035156</v>
      </c>
      <c r="Q4552" s="21">
        <v>122.8000030517578</v>
      </c>
      <c r="R4552" s="21">
        <v>123.22000122070313</v>
      </c>
      <c r="S4552">
        <v>377326800</v>
      </c>
      <c r="T4552" s="16">
        <f>(SP500_Data[[#This Row],[Close]]-R4553)/R4553</f>
        <v>-2.9687351023587813E-2</v>
      </c>
      <c r="U4552" s="21"/>
    </row>
    <row r="4553" spans="1:21" x14ac:dyDescent="0.25">
      <c r="A4553" s="2">
        <v>39699</v>
      </c>
      <c r="B4553" s="21">
        <v>26.209999084472656</v>
      </c>
      <c r="C4553" s="21">
        <v>26.329999923706055</v>
      </c>
      <c r="D4553" s="21">
        <v>25.670000076293945</v>
      </c>
      <c r="E4553" s="21">
        <v>26.120000839233398</v>
      </c>
      <c r="F4553" s="16">
        <f>(StockData[[#This Row],[Close]]-E4554)/E4554</f>
        <v>1.8323634607915668E-2</v>
      </c>
      <c r="G4553" s="21">
        <v>62110800</v>
      </c>
      <c r="H4553" s="21">
        <f>IF(ISNUMBER(E4553),MAX($E$2:E4553),"")</f>
        <v>542.07000732421875</v>
      </c>
      <c r="I4553" s="21">
        <f>IF(AND(ISNUMBER(E4553),ISNUMBER(H4553)),E4553/H4553-1,"")</f>
        <v>-0.95181434042409452</v>
      </c>
      <c r="L4553"/>
      <c r="M4553"/>
      <c r="N4553" s="2">
        <v>39699</v>
      </c>
      <c r="O4553" s="21">
        <v>128.03999328613281</v>
      </c>
      <c r="P4553" s="21">
        <v>128.24000549316406</v>
      </c>
      <c r="Q4553" s="21">
        <v>124.41999816894533</v>
      </c>
      <c r="R4553" s="21">
        <v>126.98999786376952</v>
      </c>
      <c r="S4553">
        <v>364075300</v>
      </c>
      <c r="T4553" s="16">
        <f>(SP500_Data[[#This Row],[Close]]-R4554)/R4554</f>
        <v>2.0655840963238744E-2</v>
      </c>
      <c r="U4553" s="21"/>
    </row>
    <row r="4554" spans="1:21" x14ac:dyDescent="0.25">
      <c r="A4554" s="2">
        <v>39696</v>
      </c>
      <c r="B4554" s="21">
        <v>26.030000686645508</v>
      </c>
      <c r="C4554" s="21">
        <v>26.219999313354492</v>
      </c>
      <c r="D4554" s="21">
        <v>25.629999160766602</v>
      </c>
      <c r="E4554" s="21">
        <v>25.649999618530273</v>
      </c>
      <c r="F4554" s="16">
        <f>(StockData[[#This Row],[Close]]-E4555)/E4555</f>
        <v>-2.6565493465105183E-2</v>
      </c>
      <c r="G4554" s="21">
        <v>82305200</v>
      </c>
      <c r="H4554" s="21">
        <f>IF(ISNUMBER(E4554),MAX($E$2:E4554),"")</f>
        <v>542.07000732421875</v>
      </c>
      <c r="I4554" s="21">
        <f>IF(AND(ISNUMBER(E4554),ISNUMBER(H4554)),E4554/H4554-1,"")</f>
        <v>-0.95268138935569502</v>
      </c>
      <c r="L4554"/>
      <c r="M4554"/>
      <c r="N4554" s="2">
        <v>39696</v>
      </c>
      <c r="O4554" s="21">
        <v>123.29000091552734</v>
      </c>
      <c r="P4554" s="21">
        <v>124.9499969482422</v>
      </c>
      <c r="Q4554" s="21">
        <v>122</v>
      </c>
      <c r="R4554" s="21">
        <v>124.41999816894533</v>
      </c>
      <c r="S4554">
        <v>289503400</v>
      </c>
      <c r="T4554" s="16">
        <f>(SP500_Data[[#This Row],[Close]]-R4555)/R4555</f>
        <v>3.1443956582022522E-3</v>
      </c>
      <c r="U4554" s="21"/>
    </row>
    <row r="4555" spans="1:21" x14ac:dyDescent="0.25">
      <c r="A4555" s="2">
        <v>39695</v>
      </c>
      <c r="B4555" s="21">
        <v>26.739999771118164</v>
      </c>
      <c r="C4555" s="21">
        <v>26.889999389648441</v>
      </c>
      <c r="D4555" s="21">
        <v>26.350000381469727</v>
      </c>
      <c r="E4555" s="21">
        <v>26.350000381469727</v>
      </c>
      <c r="F4555" s="16">
        <f>(StockData[[#This Row],[Close]]-E4556)/E4556</f>
        <v>-2.0446068582159964E-2</v>
      </c>
      <c r="G4555" s="21">
        <v>66141900</v>
      </c>
      <c r="H4555" s="21">
        <f>IF(ISNUMBER(E4555),MAX($E$2:E4555),"")</f>
        <v>542.07000732421875</v>
      </c>
      <c r="I4555" s="21">
        <f>IF(AND(ISNUMBER(E4555),ISNUMBER(H4555)),E4555/H4555-1,"")</f>
        <v>-0.95139004182957965</v>
      </c>
      <c r="L4555"/>
      <c r="M4555"/>
      <c r="N4555" s="2">
        <v>39695</v>
      </c>
      <c r="O4555" s="21">
        <v>126.97000122070313</v>
      </c>
      <c r="P4555" s="21">
        <v>127.23000335693359</v>
      </c>
      <c r="Q4555" s="21">
        <v>123.95999908447266</v>
      </c>
      <c r="R4555" s="21">
        <v>124.02999877929688</v>
      </c>
      <c r="S4555">
        <v>340042500</v>
      </c>
      <c r="T4555" s="16">
        <f>(SP500_Data[[#This Row],[Close]]-R4556)/R4556</f>
        <v>-3.0106338417349141E-2</v>
      </c>
      <c r="U4555" s="21"/>
    </row>
    <row r="4556" spans="1:21" x14ac:dyDescent="0.25">
      <c r="A4556" s="2">
        <v>39694</v>
      </c>
      <c r="B4556" s="21">
        <v>27</v>
      </c>
      <c r="C4556" s="21">
        <v>27.180000305175781</v>
      </c>
      <c r="D4556" s="21">
        <v>26.840000152587891</v>
      </c>
      <c r="E4556" s="21">
        <v>26.899999618530273</v>
      </c>
      <c r="F4556" s="16">
        <f>(StockData[[#This Row],[Close]]-E4557)/E4557</f>
        <v>-7.3801018496002834E-3</v>
      </c>
      <c r="G4556" s="21">
        <v>57127700</v>
      </c>
      <c r="H4556" s="21">
        <f>IF(ISNUMBER(E4556),MAX($E$2:E4556),"")</f>
        <v>542.07000732421875</v>
      </c>
      <c r="I4556" s="21">
        <f>IF(AND(ISNUMBER(E4556),ISNUMBER(H4556)),E4556/H4556-1,"")</f>
        <v>-0.95037541414380255</v>
      </c>
      <c r="L4556"/>
      <c r="M4556"/>
      <c r="N4556" s="2">
        <v>39694</v>
      </c>
      <c r="O4556" s="21">
        <v>127.87999725341795</v>
      </c>
      <c r="P4556" s="21">
        <v>128.5</v>
      </c>
      <c r="Q4556" s="21">
        <v>126.93000030517578</v>
      </c>
      <c r="R4556" s="21">
        <v>127.87999725341795</v>
      </c>
      <c r="S4556">
        <v>251947000</v>
      </c>
      <c r="T4556" s="16">
        <f>(SP500_Data[[#This Row],[Close]]-R4557)/R4557</f>
        <v>-8.5944692700632255E-4</v>
      </c>
      <c r="U4556" s="21"/>
    </row>
    <row r="4557" spans="1:21" x14ac:dyDescent="0.25">
      <c r="A4557" s="2">
        <v>39693</v>
      </c>
      <c r="B4557" s="21">
        <v>27.670000076293945</v>
      </c>
      <c r="C4557" s="21">
        <v>27.760000228881836</v>
      </c>
      <c r="D4557" s="21">
        <v>27.059999465942383</v>
      </c>
      <c r="E4557" s="21">
        <v>27.100000381469727</v>
      </c>
      <c r="F4557" s="16">
        <f>(StockData[[#This Row],[Close]]-E4558)/E4558</f>
        <v>-6.9622765732305827E-3</v>
      </c>
      <c r="G4557" s="21">
        <v>66079200</v>
      </c>
      <c r="H4557" s="21">
        <f>IF(ISNUMBER(E4557),MAX($E$2:E4557),"")</f>
        <v>542.07000732421875</v>
      </c>
      <c r="I4557" s="21">
        <f>IF(AND(ISNUMBER(E4557),ISNUMBER(H4557)),E4557/H4557-1,"")</f>
        <v>-0.95000645670244421</v>
      </c>
      <c r="L4557"/>
      <c r="M4557"/>
      <c r="N4557" s="2">
        <v>39693</v>
      </c>
      <c r="O4557" s="21">
        <v>130.02999877929688</v>
      </c>
      <c r="P4557" s="21">
        <v>130.71000671386719</v>
      </c>
      <c r="Q4557" s="21">
        <v>127.51999664306641</v>
      </c>
      <c r="R4557" s="21">
        <v>127.98999786376952</v>
      </c>
      <c r="S4557">
        <v>252364900</v>
      </c>
      <c r="T4557" s="16">
        <f>(SP500_Data[[#This Row],[Close]]-R4558)/R4558</f>
        <v>-6.2116271765458135E-3</v>
      </c>
      <c r="U4557" s="21"/>
    </row>
    <row r="4558" spans="1:21" x14ac:dyDescent="0.25">
      <c r="A4558" s="2">
        <v>39689</v>
      </c>
      <c r="B4558" s="21">
        <v>27.680000305175781</v>
      </c>
      <c r="C4558" s="21">
        <v>27.780000686645508</v>
      </c>
      <c r="D4558" s="21">
        <v>27.290000915527344</v>
      </c>
      <c r="E4558" s="21">
        <v>27.290000915527344</v>
      </c>
      <c r="F4558" s="16">
        <f>(StockData[[#This Row],[Close]]-E4559)/E4559</f>
        <v>-2.3264123339509349E-2</v>
      </c>
      <c r="G4558" s="21">
        <v>50735500</v>
      </c>
      <c r="H4558" s="21">
        <f>IF(ISNUMBER(E4558),MAX($E$2:E4558),"")</f>
        <v>542.07000732421875</v>
      </c>
      <c r="I4558" s="21">
        <f>IF(AND(ISNUMBER(E4558),ISNUMBER(H4558)),E4558/H4558-1,"")</f>
        <v>-0.94965594748501769</v>
      </c>
      <c r="L4558"/>
      <c r="M4558"/>
      <c r="N4558" s="2">
        <v>39689</v>
      </c>
      <c r="O4558" s="21">
        <v>129.72999572753906</v>
      </c>
      <c r="P4558" s="21">
        <v>130.13999938964844</v>
      </c>
      <c r="Q4558" s="21">
        <v>128.50999450683594</v>
      </c>
      <c r="R4558" s="21">
        <v>128.78999328613281</v>
      </c>
      <c r="S4558">
        <v>189195800</v>
      </c>
      <c r="T4558" s="16">
        <f>(SP500_Data[[#This Row],[Close]]-R4559)/R4559</f>
        <v>-1.0753584215527842E-2</v>
      </c>
      <c r="U4558" s="21"/>
    </row>
    <row r="4559" spans="1:21" x14ac:dyDescent="0.25">
      <c r="A4559" s="2">
        <v>39688</v>
      </c>
      <c r="B4559" s="21">
        <v>27.610000610351559</v>
      </c>
      <c r="C4559" s="21">
        <v>28.010000228881836</v>
      </c>
      <c r="D4559" s="21">
        <v>27.600000381469727</v>
      </c>
      <c r="E4559" s="21">
        <v>27.940000534057617</v>
      </c>
      <c r="F4559" s="16">
        <f>(StockData[[#This Row],[Close]]-E4560)/E4560</f>
        <v>1.3788137716941014E-2</v>
      </c>
      <c r="G4559" s="21">
        <v>48372600</v>
      </c>
      <c r="H4559" s="21">
        <f>IF(ISNUMBER(E4559),MAX($E$2:E4559),"")</f>
        <v>542.07000732421875</v>
      </c>
      <c r="I4559" s="21">
        <f>IF(AND(ISNUMBER(E4559),ISNUMBER(H4559)),E4559/H4559-1,"")</f>
        <v>-0.94845684107856132</v>
      </c>
      <c r="L4559"/>
      <c r="M4559"/>
      <c r="N4559" s="2">
        <v>39688</v>
      </c>
      <c r="O4559" s="21">
        <v>129.27999877929688</v>
      </c>
      <c r="P4559" s="21">
        <v>130.33999633789063</v>
      </c>
      <c r="Q4559" s="21">
        <v>129.11000061035156</v>
      </c>
      <c r="R4559" s="21">
        <v>130.19000244140625</v>
      </c>
      <c r="S4559">
        <v>167537100</v>
      </c>
      <c r="T4559" s="16">
        <f>(SP500_Data[[#This Row],[Close]]-R4560)/R4560</f>
        <v>1.2127789002379152E-2</v>
      </c>
      <c r="U4559" s="21"/>
    </row>
    <row r="4560" spans="1:21" x14ac:dyDescent="0.25">
      <c r="A4560" s="2">
        <v>39687</v>
      </c>
      <c r="B4560" s="21">
        <v>27.340000152587891</v>
      </c>
      <c r="C4560" s="21">
        <v>27.790000915527344</v>
      </c>
      <c r="D4560" s="21">
        <v>27.129999160766602</v>
      </c>
      <c r="E4560" s="21">
        <v>27.559999465942383</v>
      </c>
      <c r="F4560" s="16">
        <f>(StockData[[#This Row],[Close]]-E4561)/E4561</f>
        <v>1.0634360224080937E-2</v>
      </c>
      <c r="G4560" s="21">
        <v>33975300</v>
      </c>
      <c r="H4560" s="21">
        <f>IF(ISNUMBER(E4560),MAX($E$2:E4560),"")</f>
        <v>542.07000732421875</v>
      </c>
      <c r="I4560" s="21">
        <f>IF(AND(ISNUMBER(E4560),ISNUMBER(H4560)),E4560/H4560-1,"")</f>
        <v>-0.94915785951341447</v>
      </c>
      <c r="L4560"/>
      <c r="M4560"/>
      <c r="N4560" s="2">
        <v>39687</v>
      </c>
      <c r="O4560" s="21">
        <v>127.5500030517578</v>
      </c>
      <c r="P4560" s="21">
        <v>128.83000183105469</v>
      </c>
      <c r="Q4560" s="21">
        <v>127.3000030517578</v>
      </c>
      <c r="R4560" s="21">
        <v>128.6300048828125</v>
      </c>
      <c r="S4560">
        <v>171032800</v>
      </c>
      <c r="T4560" s="16">
        <f>(SP500_Data[[#This Row],[Close]]-R4561)/R4561</f>
        <v>9.7339312277665638E-3</v>
      </c>
      <c r="U4560" s="21"/>
    </row>
    <row r="4561" spans="1:21" x14ac:dyDescent="0.25">
      <c r="A4561" s="2">
        <v>39686</v>
      </c>
      <c r="B4561" s="21">
        <v>27.579999923706055</v>
      </c>
      <c r="C4561" s="21">
        <v>27.719999313354492</v>
      </c>
      <c r="D4561" s="21">
        <v>27.170000076293945</v>
      </c>
      <c r="E4561" s="21">
        <v>27.270000457763672</v>
      </c>
      <c r="F4561" s="16">
        <f>(StockData[[#This Row],[Close]]-E4562)/E4562</f>
        <v>-1.409976109182539E-2</v>
      </c>
      <c r="G4561" s="21">
        <v>44774400</v>
      </c>
      <c r="H4561" s="21">
        <f>IF(ISNUMBER(E4561),MAX($E$2:E4561),"")</f>
        <v>542.07000732421875</v>
      </c>
      <c r="I4561" s="21">
        <f>IF(AND(ISNUMBER(E4561),ISNUMBER(H4561)),E4561/H4561-1,"")</f>
        <v>-0.94969284393288123</v>
      </c>
      <c r="L4561"/>
      <c r="M4561"/>
      <c r="N4561" s="2">
        <v>39686</v>
      </c>
      <c r="O4561" s="21">
        <v>127.01999664306641</v>
      </c>
      <c r="P4561" s="21">
        <v>127.87000274658205</v>
      </c>
      <c r="Q4561" s="21">
        <v>126.58000183105467</v>
      </c>
      <c r="R4561" s="21">
        <v>127.38999938964844</v>
      </c>
      <c r="S4561">
        <v>159117200</v>
      </c>
      <c r="T4561" s="16">
        <f>(SP500_Data[[#This Row],[Close]]-R4562)/R4562</f>
        <v>2.9129487983042585E-3</v>
      </c>
      <c r="U4561" s="21"/>
    </row>
    <row r="4562" spans="1:21" x14ac:dyDescent="0.25">
      <c r="A4562" s="2">
        <v>39685</v>
      </c>
      <c r="B4562" s="21">
        <v>27.610000610351559</v>
      </c>
      <c r="C4562" s="21">
        <v>27.840000152587891</v>
      </c>
      <c r="D4562" s="21">
        <v>27.459999084472656</v>
      </c>
      <c r="E4562" s="21">
        <v>27.659999847412109</v>
      </c>
      <c r="F4562" s="16">
        <f>(StockData[[#This Row],[Close]]-E4563)/E4563</f>
        <v>-6.465528167716234E-3</v>
      </c>
      <c r="G4562" s="21">
        <v>51381300</v>
      </c>
      <c r="H4562" s="21">
        <f>IF(ISNUMBER(E4562),MAX($E$2:E4562),"")</f>
        <v>542.07000732421875</v>
      </c>
      <c r="I4562" s="21">
        <f>IF(AND(ISNUMBER(E4562),ISNUMBER(H4562)),E4562/H4562-1,"")</f>
        <v>-0.9489733807927353</v>
      </c>
      <c r="L4562"/>
      <c r="M4562"/>
      <c r="N4562" s="2">
        <v>39685</v>
      </c>
      <c r="O4562" s="21">
        <v>128.80000305175781</v>
      </c>
      <c r="P4562" s="21">
        <v>129.64999389648438</v>
      </c>
      <c r="Q4562" s="21">
        <v>126.75</v>
      </c>
      <c r="R4562" s="21">
        <v>127.01999664306641</v>
      </c>
      <c r="S4562">
        <v>171936900</v>
      </c>
      <c r="T4562" s="16">
        <f>(SP500_Data[[#This Row],[Close]]-R4563)/R4563</f>
        <v>-2.0285363495796387E-2</v>
      </c>
      <c r="U4562" s="21"/>
    </row>
    <row r="4563" spans="1:21" x14ac:dyDescent="0.25">
      <c r="A4563" s="2">
        <v>39682</v>
      </c>
      <c r="B4563" s="21">
        <v>27.229999542236328</v>
      </c>
      <c r="C4563" s="21">
        <v>27.879999160766602</v>
      </c>
      <c r="D4563" s="21">
        <v>27.219999313354492</v>
      </c>
      <c r="E4563" s="21">
        <v>27.840000152587891</v>
      </c>
      <c r="F4563" s="16">
        <f>(StockData[[#This Row],[Close]]-E4564)/E4564</f>
        <v>2.4282554819781522E-2</v>
      </c>
      <c r="G4563" s="21">
        <v>47930400</v>
      </c>
      <c r="H4563" s="21">
        <f>IF(ISNUMBER(E4563),MAX($E$2:E4563),"")</f>
        <v>542.07000732421875</v>
      </c>
      <c r="I4563" s="21">
        <f>IF(AND(ISNUMBER(E4563),ISNUMBER(H4563)),E4563/H4563-1,"")</f>
        <v>-0.94864131979924049</v>
      </c>
      <c r="L4563"/>
      <c r="M4563"/>
      <c r="N4563" s="2">
        <v>39682</v>
      </c>
      <c r="O4563" s="21">
        <v>128.66999816894531</v>
      </c>
      <c r="P4563" s="21">
        <v>129.64999389648438</v>
      </c>
      <c r="Q4563" s="21">
        <v>127.8000030517578</v>
      </c>
      <c r="R4563" s="21">
        <v>129.64999389648438</v>
      </c>
      <c r="S4563">
        <v>167715300</v>
      </c>
      <c r="T4563" s="16">
        <f>(SP500_Data[[#This Row],[Close]]-R4564)/R4564</f>
        <v>1.4475671365808558E-2</v>
      </c>
      <c r="U4563" s="21"/>
    </row>
    <row r="4564" spans="1:21" x14ac:dyDescent="0.25">
      <c r="A4564" s="2">
        <v>39681</v>
      </c>
      <c r="B4564" s="21">
        <v>27.100000381469727</v>
      </c>
      <c r="C4564" s="21">
        <v>27.229999542236328</v>
      </c>
      <c r="D4564" s="21">
        <v>26.860000610351559</v>
      </c>
      <c r="E4564" s="21">
        <v>27.180000305175781</v>
      </c>
      <c r="F4564" s="16">
        <f>(StockData[[#This Row],[Close]]-E4565)/E4565</f>
        <v>-4.0308027358465512E-3</v>
      </c>
      <c r="G4564" s="21">
        <v>43614200</v>
      </c>
      <c r="H4564" s="21">
        <f>IF(ISNUMBER(E4564),MAX($E$2:E4564),"")</f>
        <v>542.07000732421875</v>
      </c>
      <c r="I4564" s="21">
        <f>IF(AND(ISNUMBER(E4564),ISNUMBER(H4564)),E4564/H4564-1,"")</f>
        <v>-0.94985887442962857</v>
      </c>
      <c r="L4564"/>
      <c r="M4564"/>
      <c r="N4564" s="2">
        <v>39681</v>
      </c>
      <c r="O4564" s="21">
        <v>126.75</v>
      </c>
      <c r="P4564" s="21">
        <v>128.44000244140625</v>
      </c>
      <c r="Q4564" s="21">
        <v>126.59999847412109</v>
      </c>
      <c r="R4564" s="21">
        <v>127.8000030517578</v>
      </c>
      <c r="S4564">
        <v>180609800</v>
      </c>
      <c r="T4564" s="16">
        <f>(SP500_Data[[#This Row],[Close]]-R4565)/R4565</f>
        <v>1.724417757843093E-3</v>
      </c>
      <c r="U4564" s="21"/>
    </row>
    <row r="4565" spans="1:21" x14ac:dyDescent="0.25">
      <c r="A4565" s="2">
        <v>39680</v>
      </c>
      <c r="B4565" s="21">
        <v>27.540000915527344</v>
      </c>
      <c r="C4565" s="21">
        <v>27.579999923706055</v>
      </c>
      <c r="D4565" s="21">
        <v>27.170000076293945</v>
      </c>
      <c r="E4565" s="21">
        <v>27.290000915527344</v>
      </c>
      <c r="F4565" s="16">
        <f>(StockData[[#This Row],[Close]]-E4566)/E4566</f>
        <v>-1.0980519631029965E-3</v>
      </c>
      <c r="G4565" s="21">
        <v>41497200</v>
      </c>
      <c r="H4565" s="21">
        <f>IF(ISNUMBER(E4565),MAX($E$2:E4565),"")</f>
        <v>542.07000732421875</v>
      </c>
      <c r="I4565" s="21">
        <f>IF(AND(ISNUMBER(E4565),ISNUMBER(H4565)),E4565/H4565-1,"")</f>
        <v>-0.94965594748501769</v>
      </c>
      <c r="L4565"/>
      <c r="M4565"/>
      <c r="N4565" s="2">
        <v>39680</v>
      </c>
      <c r="O4565" s="21">
        <v>127.38999938964844</v>
      </c>
      <c r="P4565" s="21">
        <v>127.9499969482422</v>
      </c>
      <c r="Q4565" s="21">
        <v>126.33999633789063</v>
      </c>
      <c r="R4565" s="21">
        <v>127.58000183105467</v>
      </c>
      <c r="S4565">
        <v>225498200</v>
      </c>
      <c r="T4565" s="16">
        <f>(SP500_Data[[#This Row],[Close]]-R4566)/R4566</f>
        <v>4.6460664399576735E-3</v>
      </c>
      <c r="U4565" s="21"/>
    </row>
    <row r="4566" spans="1:21" x14ac:dyDescent="0.25">
      <c r="A4566" s="2">
        <v>39679</v>
      </c>
      <c r="B4566" s="21">
        <v>27.540000915527344</v>
      </c>
      <c r="C4566" s="21">
        <v>27.75</v>
      </c>
      <c r="D4566" s="21">
        <v>27.270000457763672</v>
      </c>
      <c r="E4566" s="21">
        <v>27.319999694824219</v>
      </c>
      <c r="F4566" s="16">
        <f>(StockData[[#This Row],[Close]]-E4567)/E4567</f>
        <v>-1.3362254680288354E-2</v>
      </c>
      <c r="G4566" s="21">
        <v>40332900</v>
      </c>
      <c r="H4566" s="21">
        <f>IF(ISNUMBER(E4566),MAX($E$2:E4566),"")</f>
        <v>542.07000732421875</v>
      </c>
      <c r="I4566" s="21">
        <f>IF(AND(ISNUMBER(E4566),ISNUMBER(H4566)),E4566/H4566-1,"")</f>
        <v>-0.94960060633186116</v>
      </c>
      <c r="L4566"/>
      <c r="M4566"/>
      <c r="N4566" s="2">
        <v>39679</v>
      </c>
      <c r="O4566" s="21">
        <v>127.41999816894533</v>
      </c>
      <c r="P4566" s="21">
        <v>127.69000244140624</v>
      </c>
      <c r="Q4566" s="21">
        <v>126.52999877929688</v>
      </c>
      <c r="R4566" s="21">
        <v>126.98999786376952</v>
      </c>
      <c r="S4566">
        <v>194673700</v>
      </c>
      <c r="T4566" s="16">
        <f>(SP500_Data[[#This Row],[Close]]-R4567)/R4567</f>
        <v>-1.0904287970514601E-2</v>
      </c>
      <c r="U4566" s="21"/>
    </row>
    <row r="4567" spans="1:21" x14ac:dyDescent="0.25">
      <c r="A4567" s="2">
        <v>39678</v>
      </c>
      <c r="B4567" s="21">
        <v>27.780000686645508</v>
      </c>
      <c r="C4567" s="21">
        <v>28.049999237060547</v>
      </c>
      <c r="D4567" s="21">
        <v>27.549999237060547</v>
      </c>
      <c r="E4567" s="21">
        <v>27.690000534057617</v>
      </c>
      <c r="F4567" s="16">
        <f>(StockData[[#This Row],[Close]]-E4568)/E4568</f>
        <v>-4.3149562815246638E-3</v>
      </c>
      <c r="G4567" s="21">
        <v>38078200</v>
      </c>
      <c r="H4567" s="21">
        <f>IF(ISNUMBER(E4567),MAX($E$2:E4567),"")</f>
        <v>542.07000732421875</v>
      </c>
      <c r="I4567" s="21">
        <f>IF(AND(ISNUMBER(E4567),ISNUMBER(H4567)),E4567/H4567-1,"")</f>
        <v>-0.94891803612093983</v>
      </c>
      <c r="L4567"/>
      <c r="M4567"/>
      <c r="N4567" s="2">
        <v>39678</v>
      </c>
      <c r="O4567" s="21">
        <v>130.42999267578125</v>
      </c>
      <c r="P4567" s="21">
        <v>130.47999572753906</v>
      </c>
      <c r="Q4567" s="21">
        <v>127.66000366210938</v>
      </c>
      <c r="R4567" s="21">
        <v>128.38999938964844</v>
      </c>
      <c r="S4567">
        <v>172275100</v>
      </c>
      <c r="T4567" s="16">
        <f>(SP500_Data[[#This Row],[Close]]-R4568)/R4568</f>
        <v>-1.3674416565533375E-2</v>
      </c>
      <c r="U4567" s="21"/>
    </row>
    <row r="4568" spans="1:21" x14ac:dyDescent="0.25">
      <c r="A4568" s="2">
        <v>39675</v>
      </c>
      <c r="B4568" s="21">
        <v>27.979999542236328</v>
      </c>
      <c r="C4568" s="21">
        <v>28.149999618530273</v>
      </c>
      <c r="D4568" s="21">
        <v>27.579999923706055</v>
      </c>
      <c r="E4568" s="21">
        <v>27.809999465942383</v>
      </c>
      <c r="F4568" s="16">
        <f>(StockData[[#This Row],[Close]]-E4569)/E4569</f>
        <v>-3.5829588683784558E-3</v>
      </c>
      <c r="G4568" s="21">
        <v>47267400</v>
      </c>
      <c r="H4568" s="21">
        <f>IF(ISNUMBER(E4568),MAX($E$2:E4568),"")</f>
        <v>542.07000732421875</v>
      </c>
      <c r="I4568" s="21">
        <f>IF(AND(ISNUMBER(E4568),ISNUMBER(H4568)),E4568/H4568-1,"")</f>
        <v>-0.94869666447103596</v>
      </c>
      <c r="L4568"/>
      <c r="M4568"/>
      <c r="N4568" s="2">
        <v>39675</v>
      </c>
      <c r="O4568" s="21">
        <v>129.92999267578125</v>
      </c>
      <c r="P4568" s="21">
        <v>130.5</v>
      </c>
      <c r="Q4568" s="21">
        <v>129.30000305175781</v>
      </c>
      <c r="R4568" s="21">
        <v>130.16999816894531</v>
      </c>
      <c r="S4568">
        <v>181000800</v>
      </c>
      <c r="T4568" s="16">
        <f>(SP500_Data[[#This Row],[Close]]-R4569)/R4569</f>
        <v>4.8634006134377471E-3</v>
      </c>
      <c r="U4568" s="21"/>
    </row>
    <row r="4569" spans="1:21" x14ac:dyDescent="0.25">
      <c r="A4569" s="2">
        <v>39674</v>
      </c>
      <c r="B4569" s="21">
        <v>27.819999694824219</v>
      </c>
      <c r="C4569" s="21">
        <v>28.280000686645508</v>
      </c>
      <c r="D4569" s="21">
        <v>27.559999465942383</v>
      </c>
      <c r="E4569" s="21">
        <v>27.909999847412109</v>
      </c>
      <c r="F4569" s="16">
        <f>(StockData[[#This Row],[Close]]-E4570)/E4570</f>
        <v>0</v>
      </c>
      <c r="G4569" s="21">
        <v>49732300</v>
      </c>
      <c r="H4569" s="21">
        <f>IF(ISNUMBER(E4569),MAX($E$2:E4569),"")</f>
        <v>542.07000732421875</v>
      </c>
      <c r="I4569" s="21">
        <f>IF(AND(ISNUMBER(E4569),ISNUMBER(H4569)),E4569/H4569-1,"")</f>
        <v>-0.94851218575035678</v>
      </c>
      <c r="L4569"/>
      <c r="M4569"/>
      <c r="N4569" s="2">
        <v>39674</v>
      </c>
      <c r="O4569" s="21">
        <v>127.83999633789063</v>
      </c>
      <c r="P4569" s="21">
        <v>130.27999877929688</v>
      </c>
      <c r="Q4569" s="21">
        <v>127.75</v>
      </c>
      <c r="R4569" s="21">
        <v>129.53999328613281</v>
      </c>
      <c r="S4569">
        <v>239555300</v>
      </c>
      <c r="T4569" s="16">
        <f>(SP500_Data[[#This Row],[Close]]-R4570)/R4570</f>
        <v>7.5444186564291044E-3</v>
      </c>
      <c r="U4569" s="21"/>
    </row>
    <row r="4570" spans="1:21" x14ac:dyDescent="0.25">
      <c r="A4570" s="2">
        <v>39673</v>
      </c>
      <c r="B4570" s="21">
        <v>28.069999694824219</v>
      </c>
      <c r="C4570" s="21">
        <v>28.5</v>
      </c>
      <c r="D4570" s="21">
        <v>27.760000228881836</v>
      </c>
      <c r="E4570" s="21">
        <v>27.909999847412109</v>
      </c>
      <c r="F4570" s="16">
        <f>(StockData[[#This Row],[Close]]-E4571)/E4571</f>
        <v>-7.468029358245711E-3</v>
      </c>
      <c r="G4570" s="21">
        <v>51165200</v>
      </c>
      <c r="H4570" s="21">
        <f>IF(ISNUMBER(E4570),MAX($E$2:E4570),"")</f>
        <v>542.07000732421875</v>
      </c>
      <c r="I4570" s="21">
        <f>IF(AND(ISNUMBER(E4570),ISNUMBER(H4570)),E4570/H4570-1,"")</f>
        <v>-0.94851218575035678</v>
      </c>
      <c r="L4570"/>
      <c r="M4570"/>
      <c r="N4570" s="2">
        <v>39673</v>
      </c>
      <c r="O4570" s="21">
        <v>128.78999328613281</v>
      </c>
      <c r="P4570" s="21">
        <v>129.64999389648438</v>
      </c>
      <c r="Q4570" s="21">
        <v>127.66999816894533</v>
      </c>
      <c r="R4570" s="21">
        <v>128.57000732421875</v>
      </c>
      <c r="S4570">
        <v>256393200</v>
      </c>
      <c r="T4570" s="16">
        <f>(SP500_Data[[#This Row],[Close]]-R4571)/R4571</f>
        <v>-6.0301410320202165E-3</v>
      </c>
      <c r="U4570" s="21"/>
    </row>
    <row r="4571" spans="1:21" x14ac:dyDescent="0.25">
      <c r="A4571" s="2">
        <v>39672</v>
      </c>
      <c r="B4571" s="21">
        <v>27.780000686645508</v>
      </c>
      <c r="C4571" s="21">
        <v>28.360000610351559</v>
      </c>
      <c r="D4571" s="21">
        <v>27.579999923706055</v>
      </c>
      <c r="E4571" s="21">
        <v>28.120000839233398</v>
      </c>
      <c r="F4571" s="16">
        <f>(StockData[[#This Row],[Close]]-E4572)/E4572</f>
        <v>7.8853485201127865E-3</v>
      </c>
      <c r="G4571" s="21">
        <v>62813000</v>
      </c>
      <c r="H4571" s="21">
        <f>IF(ISNUMBER(E4571),MAX($E$2:E4571),"")</f>
        <v>542.07000732421875</v>
      </c>
      <c r="I4571" s="21">
        <f>IF(AND(ISNUMBER(E4571),ISNUMBER(H4571)),E4571/H4571-1,"")</f>
        <v>-0.94812478008506662</v>
      </c>
      <c r="L4571"/>
      <c r="M4571"/>
      <c r="N4571" s="2">
        <v>39672</v>
      </c>
      <c r="O4571" s="21">
        <v>130.27999877929688</v>
      </c>
      <c r="P4571" s="21">
        <v>130.69999694824219</v>
      </c>
      <c r="Q4571" s="21">
        <v>128.72999572753906</v>
      </c>
      <c r="R4571" s="21">
        <v>129.35000610351563</v>
      </c>
      <c r="S4571">
        <v>213200800</v>
      </c>
      <c r="T4571" s="16">
        <f>(SP500_Data[[#This Row],[Close]]-R4572)/R4572</f>
        <v>-1.0404716857896682E-2</v>
      </c>
      <c r="U4571" s="21"/>
    </row>
    <row r="4572" spans="1:21" x14ac:dyDescent="0.25">
      <c r="A4572" s="2">
        <v>39671</v>
      </c>
      <c r="B4572" s="21">
        <v>27.860000610351559</v>
      </c>
      <c r="C4572" s="21">
        <v>28.399999618530273</v>
      </c>
      <c r="D4572" s="21">
        <v>27.659999847412109</v>
      </c>
      <c r="E4572" s="21">
        <v>27.899999618530273</v>
      </c>
      <c r="F4572" s="16">
        <f>(StockData[[#This Row],[Close]]-E4573)/E4573</f>
        <v>-8.1763081798136867E-3</v>
      </c>
      <c r="G4572" s="21">
        <v>68743800</v>
      </c>
      <c r="H4572" s="21">
        <f>IF(ISNUMBER(E4572),MAX($E$2:E4572),"")</f>
        <v>542.07000732421875</v>
      </c>
      <c r="I4572" s="21">
        <f>IF(AND(ISNUMBER(E4572),ISNUMBER(H4572)),E4572/H4572-1,"")</f>
        <v>-0.94853063397428861</v>
      </c>
      <c r="L4572"/>
      <c r="M4572"/>
      <c r="N4572" s="2">
        <v>39671</v>
      </c>
      <c r="O4572" s="21">
        <v>129.47000122070313</v>
      </c>
      <c r="P4572" s="21">
        <v>131.50999450683594</v>
      </c>
      <c r="Q4572" s="21">
        <v>129.22999572753906</v>
      </c>
      <c r="R4572" s="21">
        <v>130.71000671386719</v>
      </c>
      <c r="S4572">
        <v>249425800</v>
      </c>
      <c r="T4572" s="16">
        <f>(SP500_Data[[#This Row],[Close]]-R4573)/R4573</f>
        <v>1.0357978258141403E-2</v>
      </c>
      <c r="U4572" s="21"/>
    </row>
    <row r="4573" spans="1:21" x14ac:dyDescent="0.25">
      <c r="A4573" s="2">
        <v>39668</v>
      </c>
      <c r="B4573" s="21">
        <v>27.350000381469727</v>
      </c>
      <c r="C4573" s="21">
        <v>28.229999542236328</v>
      </c>
      <c r="D4573" s="21">
        <v>27.190000534057617</v>
      </c>
      <c r="E4573" s="21">
        <v>28.129999160766602</v>
      </c>
      <c r="F4573" s="16">
        <f>(StockData[[#This Row],[Close]]-E4574)/E4574</f>
        <v>2.7017151792921548E-2</v>
      </c>
      <c r="G4573" s="21">
        <v>80814100</v>
      </c>
      <c r="H4573" s="21">
        <f>IF(ISNUMBER(E4573),MAX($E$2:E4573),"")</f>
        <v>542.07000732421875</v>
      </c>
      <c r="I4573" s="21">
        <f>IF(AND(ISNUMBER(E4573),ISNUMBER(H4573)),E4573/H4573-1,"")</f>
        <v>-0.94810633537977373</v>
      </c>
      <c r="L4573"/>
      <c r="M4573"/>
      <c r="N4573" s="2">
        <v>39668</v>
      </c>
      <c r="O4573" s="21">
        <v>126.58000183105467</v>
      </c>
      <c r="P4573" s="21">
        <v>129.92999267578125</v>
      </c>
      <c r="Q4573" s="21">
        <v>126.37999725341795</v>
      </c>
      <c r="R4573" s="21">
        <v>129.3699951171875</v>
      </c>
      <c r="S4573">
        <v>260811700</v>
      </c>
      <c r="T4573" s="16">
        <f>(SP500_Data[[#This Row],[Close]]-R4574)/R4574</f>
        <v>1.8581158501404457E-2</v>
      </c>
      <c r="U4573" s="21"/>
    </row>
    <row r="4574" spans="1:21" x14ac:dyDescent="0.25">
      <c r="A4574" s="2">
        <v>39667</v>
      </c>
      <c r="B4574" s="21">
        <v>26.899999618530273</v>
      </c>
      <c r="C4574" s="21">
        <v>27.75</v>
      </c>
      <c r="D4574" s="21">
        <v>26.729999542236328</v>
      </c>
      <c r="E4574" s="21">
        <v>27.389999389648441</v>
      </c>
      <c r="F4574" s="16">
        <f>(StockData[[#This Row],[Close]]-E4575)/E4575</f>
        <v>1.3693520563152218E-2</v>
      </c>
      <c r="G4574" s="21">
        <v>82565800</v>
      </c>
      <c r="H4574" s="21">
        <f>IF(ISNUMBER(E4574),MAX($E$2:E4574),"")</f>
        <v>542.07000732421875</v>
      </c>
      <c r="I4574" s="21">
        <f>IF(AND(ISNUMBER(E4574),ISNUMBER(H4574)),E4574/H4574-1,"")</f>
        <v>-0.94947147228297735</v>
      </c>
      <c r="L4574"/>
      <c r="M4574"/>
      <c r="N4574" s="2">
        <v>39667</v>
      </c>
      <c r="O4574" s="21">
        <v>127.95999908447266</v>
      </c>
      <c r="P4574" s="21">
        <v>128.44000244140625</v>
      </c>
      <c r="Q4574" s="21">
        <v>126.54000091552734</v>
      </c>
      <c r="R4574" s="21">
        <v>127.01000213623048</v>
      </c>
      <c r="S4574">
        <v>246312500</v>
      </c>
      <c r="T4574" s="16">
        <f>(SP500_Data[[#This Row],[Close]]-R4575)/R4575</f>
        <v>-1.4891729222221744E-2</v>
      </c>
      <c r="U4574" s="21"/>
    </row>
    <row r="4575" spans="1:21" x14ac:dyDescent="0.25">
      <c r="A4575" s="2">
        <v>39666</v>
      </c>
      <c r="B4575" s="21">
        <v>26.729999542236328</v>
      </c>
      <c r="C4575" s="21">
        <v>27.159999847412109</v>
      </c>
      <c r="D4575" s="21">
        <v>26.379999160766602</v>
      </c>
      <c r="E4575" s="21">
        <v>27.020000457763672</v>
      </c>
      <c r="F4575" s="16">
        <f>(StockData[[#This Row],[Close]]-E4576)/E4576</f>
        <v>3.0904288499989958E-2</v>
      </c>
      <c r="G4575" s="21">
        <v>95550000</v>
      </c>
      <c r="H4575" s="21">
        <f>IF(ISNUMBER(E4575),MAX($E$2:E4575),"")</f>
        <v>542.07000732421875</v>
      </c>
      <c r="I4575" s="21">
        <f>IF(AND(ISNUMBER(E4575),ISNUMBER(H4575)),E4575/H4575-1,"")</f>
        <v>-0.95015403897525974</v>
      </c>
      <c r="L4575"/>
      <c r="M4575"/>
      <c r="N4575" s="2">
        <v>39666</v>
      </c>
      <c r="O4575" s="21">
        <v>128.02000427246094</v>
      </c>
      <c r="P4575" s="21">
        <v>129.30000305175781</v>
      </c>
      <c r="Q4575" s="21">
        <v>127.48000335693359</v>
      </c>
      <c r="R4575" s="21">
        <v>128.92999267578125</v>
      </c>
      <c r="S4575">
        <v>209555400</v>
      </c>
      <c r="T4575" s="16">
        <f>(SP500_Data[[#This Row],[Close]]-R4576)/R4576</f>
        <v>4.4405738759689646E-3</v>
      </c>
      <c r="U4575" s="21"/>
    </row>
    <row r="4576" spans="1:21" x14ac:dyDescent="0.25">
      <c r="A4576" s="2">
        <v>39665</v>
      </c>
      <c r="B4576" s="21">
        <v>25.639999389648441</v>
      </c>
      <c r="C4576" s="21">
        <v>26.280000686645508</v>
      </c>
      <c r="D4576" s="21">
        <v>25.5</v>
      </c>
      <c r="E4576" s="21">
        <v>26.209999084472656</v>
      </c>
      <c r="F4576" s="16">
        <f>(StockData[[#This Row],[Close]]-E4577)/E4577</f>
        <v>3.6787910307234772E-2</v>
      </c>
      <c r="G4576" s="21">
        <v>84297600</v>
      </c>
      <c r="H4576" s="21">
        <f>IF(ISNUMBER(E4576),MAX($E$2:E4576),"")</f>
        <v>542.07000732421875</v>
      </c>
      <c r="I4576" s="21">
        <f>IF(AND(ISNUMBER(E4576),ISNUMBER(H4576)),E4576/H4576-1,"")</f>
        <v>-0.9516483134459861</v>
      </c>
      <c r="L4576"/>
      <c r="M4576"/>
      <c r="N4576" s="2">
        <v>39665</v>
      </c>
      <c r="O4576" s="21">
        <v>126.01999664306641</v>
      </c>
      <c r="P4576" s="21">
        <v>128.55999755859375</v>
      </c>
      <c r="Q4576" s="21">
        <v>124.97000122070313</v>
      </c>
      <c r="R4576" s="21">
        <v>128.36000061035156</v>
      </c>
      <c r="S4576">
        <v>251577600</v>
      </c>
      <c r="T4576" s="16">
        <f>(SP500_Data[[#This Row],[Close]]-R4577)/R4577</f>
        <v>2.6962179407788424E-2</v>
      </c>
      <c r="U4576" s="21"/>
    </row>
    <row r="4577" spans="1:21" x14ac:dyDescent="0.25">
      <c r="A4577" s="2">
        <v>39664</v>
      </c>
      <c r="B4577" s="21">
        <v>25.389999389648441</v>
      </c>
      <c r="C4577" s="21">
        <v>25.549999237060547</v>
      </c>
      <c r="D4577" s="21">
        <v>25.110000610351559</v>
      </c>
      <c r="E4577" s="21">
        <v>25.280000686645508</v>
      </c>
      <c r="F4577" s="16">
        <f>(StockData[[#This Row],[Close]]-E4578)/E4578</f>
        <v>-6.2893020461186992E-3</v>
      </c>
      <c r="G4577" s="21">
        <v>60588300</v>
      </c>
      <c r="H4577" s="21">
        <f>IF(ISNUMBER(E4577),MAX($E$2:E4577),"")</f>
        <v>542.07000732421875</v>
      </c>
      <c r="I4577" s="21">
        <f>IF(AND(ISNUMBER(E4577),ISNUMBER(H4577)),E4577/H4577-1,"")</f>
        <v>-0.9533639560479773</v>
      </c>
      <c r="L4577"/>
      <c r="M4577"/>
      <c r="N4577" s="2">
        <v>39664</v>
      </c>
      <c r="O4577" s="21">
        <v>126.04000091552734</v>
      </c>
      <c r="P4577" s="21">
        <v>126.13999938964844</v>
      </c>
      <c r="Q4577" s="21">
        <v>124.76000213623048</v>
      </c>
      <c r="R4577" s="21">
        <v>124.98999786376952</v>
      </c>
      <c r="S4577">
        <v>188239600</v>
      </c>
      <c r="T4577" s="16">
        <f>(SP500_Data[[#This Row],[Close]]-R4578)/R4578</f>
        <v>-9.2739835476974945E-3</v>
      </c>
      <c r="U4577" s="21"/>
    </row>
    <row r="4578" spans="1:21" x14ac:dyDescent="0.25">
      <c r="A4578" s="2">
        <v>39661</v>
      </c>
      <c r="B4578" s="21">
        <v>25.920000076293945</v>
      </c>
      <c r="C4578" s="21">
        <v>25.950000762939453</v>
      </c>
      <c r="D4578" s="21">
        <v>25.069999694824219</v>
      </c>
      <c r="E4578" s="21">
        <v>25.440000534057617</v>
      </c>
      <c r="F4578" s="16">
        <f>(StockData[[#This Row],[Close]]-E4579)/E4579</f>
        <v>-1.0886422502798915E-2</v>
      </c>
      <c r="G4578" s="21">
        <v>82720200</v>
      </c>
      <c r="H4578" s="21">
        <f>IF(ISNUMBER(E4578),MAX($E$2:E4578),"")</f>
        <v>542.07000732421875</v>
      </c>
      <c r="I4578" s="21">
        <f>IF(AND(ISNUMBER(E4578),ISNUMBER(H4578)),E4578/H4578-1,"")</f>
        <v>-0.95306879150234625</v>
      </c>
      <c r="L4578"/>
      <c r="M4578"/>
      <c r="N4578" s="2">
        <v>39661</v>
      </c>
      <c r="O4578" s="21">
        <v>127.12000274658205</v>
      </c>
      <c r="P4578" s="21">
        <v>127.27999877929688</v>
      </c>
      <c r="Q4578" s="21">
        <v>125.45999908447266</v>
      </c>
      <c r="R4578" s="21">
        <v>126.16000366210938</v>
      </c>
      <c r="S4578">
        <v>248690900</v>
      </c>
      <c r="T4578" s="16">
        <f>(SP500_Data[[#This Row],[Close]]-R4579)/R4579</f>
        <v>-5.2826473174523558E-3</v>
      </c>
      <c r="U4578" s="21"/>
    </row>
    <row r="4579" spans="1:21" x14ac:dyDescent="0.25">
      <c r="A4579" s="2">
        <v>39660</v>
      </c>
      <c r="B4579" s="21">
        <v>25.850000381469727</v>
      </c>
      <c r="C4579" s="21">
        <v>26.280000686645508</v>
      </c>
      <c r="D4579" s="21">
        <v>25.709999084472656</v>
      </c>
      <c r="E4579" s="21">
        <v>25.719999313354492</v>
      </c>
      <c r="F4579" s="16">
        <f>(StockData[[#This Row],[Close]]-E4580)/E4580</f>
        <v>-1.9443394501803872E-2</v>
      </c>
      <c r="G4579" s="21">
        <v>60461000</v>
      </c>
      <c r="H4579" s="21">
        <f>IF(ISNUMBER(E4579),MAX($E$2:E4579),"")</f>
        <v>542.07000732421875</v>
      </c>
      <c r="I4579" s="21">
        <f>IF(AND(ISNUMBER(E4579),ISNUMBER(H4579)),E4579/H4579-1,"")</f>
        <v>-0.9525522553068112</v>
      </c>
      <c r="L4579"/>
      <c r="M4579"/>
      <c r="N4579" s="2">
        <v>39660</v>
      </c>
      <c r="O4579" s="21">
        <v>127.40000152587891</v>
      </c>
      <c r="P4579" s="21">
        <v>128.57000732421875</v>
      </c>
      <c r="Q4579" s="21">
        <v>126.62999725341795</v>
      </c>
      <c r="R4579" s="21">
        <v>126.83000183105467</v>
      </c>
      <c r="S4579">
        <v>277402100</v>
      </c>
      <c r="T4579" s="16">
        <f>(SP500_Data[[#This Row],[Close]]-R4580)/R4580</f>
        <v>-1.3226460471390207E-2</v>
      </c>
      <c r="U4579" s="21"/>
    </row>
    <row r="4580" spans="1:21" x14ac:dyDescent="0.25">
      <c r="A4580" s="2">
        <v>39659</v>
      </c>
      <c r="B4580" s="21">
        <v>26.200000762939453</v>
      </c>
      <c r="C4580" s="21">
        <v>26.489999771118164</v>
      </c>
      <c r="D4580" s="21">
        <v>25.899999618530273</v>
      </c>
      <c r="E4580" s="21">
        <v>26.229999542236328</v>
      </c>
      <c r="F4580" s="16">
        <f>(StockData[[#This Row],[Close]]-E4581)/E4581</f>
        <v>4.5958992370607014E-3</v>
      </c>
      <c r="G4580" s="21">
        <v>51977700</v>
      </c>
      <c r="H4580" s="21">
        <f>IF(ISNUMBER(E4580),MAX($E$2:E4580),"")</f>
        <v>542.07000732421875</v>
      </c>
      <c r="I4580" s="21">
        <f>IF(AND(ISNUMBER(E4580),ISNUMBER(H4580)),E4580/H4580-1,"")</f>
        <v>-0.95161141699812246</v>
      </c>
      <c r="L4580"/>
      <c r="M4580"/>
      <c r="N4580" s="2">
        <v>39659</v>
      </c>
      <c r="O4580" s="21">
        <v>127.11000061035156</v>
      </c>
      <c r="P4580" s="21">
        <v>128.60000610351563</v>
      </c>
      <c r="Q4580" s="21">
        <v>126.27999877929688</v>
      </c>
      <c r="R4580" s="21">
        <v>128.52999877929688</v>
      </c>
      <c r="S4580">
        <v>354710000</v>
      </c>
      <c r="T4580" s="16">
        <f>(SP500_Data[[#This Row],[Close]]-R4581)/R4581</f>
        <v>1.7817548477588985E-2</v>
      </c>
      <c r="U4580" s="21"/>
    </row>
    <row r="4581" spans="1:21" x14ac:dyDescent="0.25">
      <c r="A4581" s="2">
        <v>39658</v>
      </c>
      <c r="B4581" s="21">
        <v>25.520000457763672</v>
      </c>
      <c r="C4581" s="21">
        <v>26.190000534057617</v>
      </c>
      <c r="D4581" s="21">
        <v>25.399999618530273</v>
      </c>
      <c r="E4581" s="21">
        <v>26.110000610351559</v>
      </c>
      <c r="F4581" s="16">
        <f>(StockData[[#This Row],[Close]]-E4582)/E4582</f>
        <v>2.3921592562806234E-2</v>
      </c>
      <c r="G4581" s="21">
        <v>66368200</v>
      </c>
      <c r="H4581" s="21">
        <f>IF(ISNUMBER(E4581),MAX($E$2:E4581),"")</f>
        <v>542.07000732421875</v>
      </c>
      <c r="I4581" s="21">
        <f>IF(AND(ISNUMBER(E4581),ISNUMBER(H4581)),E4581/H4581-1,"")</f>
        <v>-0.95183278864802634</v>
      </c>
      <c r="L4581"/>
      <c r="M4581"/>
      <c r="N4581" s="2">
        <v>39658</v>
      </c>
      <c r="O4581" s="21">
        <v>123.98000335693359</v>
      </c>
      <c r="P4581" s="21">
        <v>126.37999725341795</v>
      </c>
      <c r="Q4581" s="21">
        <v>123.63999938964844</v>
      </c>
      <c r="R4581" s="21">
        <v>126.27999877929688</v>
      </c>
      <c r="S4581">
        <v>261505600</v>
      </c>
      <c r="T4581" s="16">
        <f>(SP500_Data[[#This Row],[Close]]-R4582)/R4582</f>
        <v>2.1352308336144064E-2</v>
      </c>
      <c r="U4581" s="21"/>
    </row>
    <row r="4582" spans="1:21" x14ac:dyDescent="0.25">
      <c r="A4582" s="2">
        <v>39657</v>
      </c>
      <c r="B4582" s="21">
        <v>26.059999465942383</v>
      </c>
      <c r="C4582" s="21">
        <v>26.110000610351559</v>
      </c>
      <c r="D4582" s="21">
        <v>25.340000152587891</v>
      </c>
      <c r="E4582" s="21">
        <v>25.5</v>
      </c>
      <c r="F4582" s="16">
        <f>(StockData[[#This Row],[Close]]-E4583)/E4583</f>
        <v>-2.5229352112454244E-2</v>
      </c>
      <c r="G4582" s="21">
        <v>59707800</v>
      </c>
      <c r="H4582" s="21">
        <f>IF(ISNUMBER(E4582),MAX($E$2:E4582),"")</f>
        <v>542.07000732421875</v>
      </c>
      <c r="I4582" s="21">
        <f>IF(AND(ISNUMBER(E4582),ISNUMBER(H4582)),E4582/H4582-1,"")</f>
        <v>-0.95295810567739425</v>
      </c>
      <c r="L4582"/>
      <c r="M4582"/>
      <c r="N4582" s="2">
        <v>39657</v>
      </c>
      <c r="O4582" s="21">
        <v>125.51000213623048</v>
      </c>
      <c r="P4582" s="21">
        <v>126.05999755859376</v>
      </c>
      <c r="Q4582" s="21">
        <v>123.41999816894533</v>
      </c>
      <c r="R4582" s="21">
        <v>123.63999938964844</v>
      </c>
      <c r="S4582">
        <v>205201300</v>
      </c>
      <c r="T4582" s="16">
        <f>(SP500_Data[[#This Row],[Close]]-R4583)/R4583</f>
        <v>-1.4663722649506002E-2</v>
      </c>
      <c r="U4582" s="21"/>
    </row>
    <row r="4583" spans="1:21" x14ac:dyDescent="0.25">
      <c r="A4583" s="2">
        <v>39654</v>
      </c>
      <c r="B4583" s="21">
        <v>25.639999389648441</v>
      </c>
      <c r="C4583" s="21">
        <v>26.219999313354492</v>
      </c>
      <c r="D4583" s="21">
        <v>25.5</v>
      </c>
      <c r="E4583" s="21">
        <v>26.159999847412109</v>
      </c>
      <c r="F4583" s="16">
        <f>(StockData[[#This Row],[Close]]-E4584)/E4584</f>
        <v>2.8301859207534148E-2</v>
      </c>
      <c r="G4583" s="21">
        <v>58682300</v>
      </c>
      <c r="H4583" s="21">
        <f>IF(ISNUMBER(E4583),MAX($E$2:E4583),"")</f>
        <v>542.07000732421875</v>
      </c>
      <c r="I4583" s="21">
        <f>IF(AND(ISNUMBER(E4583),ISNUMBER(H4583)),E4583/H4583-1,"")</f>
        <v>-0.95174055104700617</v>
      </c>
      <c r="L4583"/>
      <c r="M4583"/>
      <c r="N4583" s="2">
        <v>39654</v>
      </c>
      <c r="O4583" s="21">
        <v>125.88999938964844</v>
      </c>
      <c r="P4583" s="21">
        <v>126.48999786376952</v>
      </c>
      <c r="Q4583" s="21">
        <v>125.16999816894533</v>
      </c>
      <c r="R4583" s="21">
        <v>125.48000335693359</v>
      </c>
      <c r="S4583">
        <v>219131000</v>
      </c>
      <c r="T4583" s="16">
        <f>(SP500_Data[[#This Row],[Close]]-R4584)/R4584</f>
        <v>-2.390150488909089E-4</v>
      </c>
      <c r="U4583" s="21"/>
    </row>
    <row r="4584" spans="1:21" x14ac:dyDescent="0.25">
      <c r="A4584" s="2">
        <v>39653</v>
      </c>
      <c r="B4584" s="21">
        <v>26.090000152587891</v>
      </c>
      <c r="C4584" s="21">
        <v>26.170000076293945</v>
      </c>
      <c r="D4584" s="21">
        <v>25.440000534057617</v>
      </c>
      <c r="E4584" s="21">
        <v>25.440000534057617</v>
      </c>
      <c r="F4584" s="16">
        <f>(StockData[[#This Row],[Close]]-E4585)/E4585</f>
        <v>-3.7457425640827276E-2</v>
      </c>
      <c r="G4584" s="21">
        <v>81092600</v>
      </c>
      <c r="H4584" s="21">
        <f>IF(ISNUMBER(E4584),MAX($E$2:E4584),"")</f>
        <v>542.07000732421875</v>
      </c>
      <c r="I4584" s="21">
        <f>IF(AND(ISNUMBER(E4584),ISNUMBER(H4584)),E4584/H4584-1,"")</f>
        <v>-0.95306879150234625</v>
      </c>
      <c r="L4584"/>
      <c r="M4584"/>
      <c r="N4584" s="2">
        <v>39653</v>
      </c>
      <c r="O4584" s="21">
        <v>128.33999633789063</v>
      </c>
      <c r="P4584" s="21">
        <v>128.41000366210938</v>
      </c>
      <c r="Q4584" s="21">
        <v>125.16000366210938</v>
      </c>
      <c r="R4584" s="21">
        <v>125.51000213623048</v>
      </c>
      <c r="S4584">
        <v>248634500</v>
      </c>
      <c r="T4584" s="16">
        <f>(SP500_Data[[#This Row],[Close]]-R4585)/R4585</f>
        <v>-2.0753655853287888E-2</v>
      </c>
      <c r="U4584" s="21"/>
    </row>
    <row r="4585" spans="1:21" x14ac:dyDescent="0.25">
      <c r="A4585" s="2">
        <v>39652</v>
      </c>
      <c r="B4585" s="21">
        <v>25.860000610351559</v>
      </c>
      <c r="C4585" s="21">
        <v>26.840000152587891</v>
      </c>
      <c r="D4585" s="21">
        <v>25.850000381469727</v>
      </c>
      <c r="E4585" s="21">
        <v>26.430000305175781</v>
      </c>
      <c r="F4585" s="16">
        <f>(StockData[[#This Row],[Close]]-E4586)/E4586</f>
        <v>2.4418646773069125E-2</v>
      </c>
      <c r="G4585" s="21">
        <v>79408800</v>
      </c>
      <c r="H4585" s="21">
        <f>IF(ISNUMBER(E4585),MAX($E$2:E4585),"")</f>
        <v>542.07000732421875</v>
      </c>
      <c r="I4585" s="21">
        <f>IF(AND(ISNUMBER(E4585),ISNUMBER(H4585)),E4585/H4585-1,"")</f>
        <v>-0.95124245955676412</v>
      </c>
      <c r="L4585"/>
      <c r="M4585"/>
      <c r="N4585" s="2">
        <v>39652</v>
      </c>
      <c r="O4585" s="21">
        <v>127.88999938964844</v>
      </c>
      <c r="P4585" s="21">
        <v>129.14999389648438</v>
      </c>
      <c r="Q4585" s="21">
        <v>127.5500030517578</v>
      </c>
      <c r="R4585" s="21">
        <v>128.16999816894531</v>
      </c>
      <c r="S4585">
        <v>311698400</v>
      </c>
      <c r="T4585" s="16">
        <f>(SP500_Data[[#This Row],[Close]]-R4586)/R4586</f>
        <v>5.4125729043149589E-3</v>
      </c>
      <c r="U4585" s="21"/>
    </row>
    <row r="4586" spans="1:21" x14ac:dyDescent="0.25">
      <c r="A4586" s="2">
        <v>39651</v>
      </c>
      <c r="B4586" s="21">
        <v>25.540000915527344</v>
      </c>
      <c r="C4586" s="21">
        <v>25.940000534057617</v>
      </c>
      <c r="D4586" s="21">
        <v>25.479999542236328</v>
      </c>
      <c r="E4586" s="21">
        <v>25.799999237060547</v>
      </c>
      <c r="F4586" s="16">
        <f>(StockData[[#This Row],[Close]]-E4587)/E4587</f>
        <v>6.2402438073653806E-3</v>
      </c>
      <c r="G4586" s="21">
        <v>88657200</v>
      </c>
      <c r="H4586" s="21">
        <f>IF(ISNUMBER(E4586),MAX($E$2:E4586),"")</f>
        <v>542.07000732421875</v>
      </c>
      <c r="I4586" s="21">
        <f>IF(AND(ISNUMBER(E4586),ISNUMBER(H4586)),E4586/H4586-1,"")</f>
        <v>-0.95240467303399567</v>
      </c>
      <c r="L4586"/>
      <c r="M4586"/>
      <c r="N4586" s="2">
        <v>39651</v>
      </c>
      <c r="O4586" s="21">
        <v>125.15000152587891</v>
      </c>
      <c r="P4586" s="21">
        <v>127.8000030517578</v>
      </c>
      <c r="Q4586" s="21">
        <v>124.84999847412109</v>
      </c>
      <c r="R4586" s="21">
        <v>127.48000335693359</v>
      </c>
      <c r="S4586">
        <v>296904200</v>
      </c>
      <c r="T4586" s="16">
        <f>(SP500_Data[[#This Row],[Close]]-R4587)/R4587</f>
        <v>1.1344706628754451E-2</v>
      </c>
      <c r="U4586" s="21"/>
    </row>
    <row r="4587" spans="1:21" x14ac:dyDescent="0.25">
      <c r="A4587" s="2">
        <v>39650</v>
      </c>
      <c r="B4587" s="21">
        <v>25.659999847412109</v>
      </c>
      <c r="C4587" s="21">
        <v>26.170000076293945</v>
      </c>
      <c r="D4587" s="21">
        <v>25.530000686645508</v>
      </c>
      <c r="E4587" s="21">
        <v>25.639999389648441</v>
      </c>
      <c r="F4587" s="16">
        <f>(StockData[[#This Row],[Close]]-E4588)/E4588</f>
        <v>-8.5073942579511428E-3</v>
      </c>
      <c r="G4587" s="21">
        <v>77575600</v>
      </c>
      <c r="H4587" s="21">
        <f>IF(ISNUMBER(E4587),MAX($E$2:E4587),"")</f>
        <v>542.07000732421875</v>
      </c>
      <c r="I4587" s="21">
        <f>IF(AND(ISNUMBER(E4587),ISNUMBER(H4587)),E4587/H4587-1,"")</f>
        <v>-0.95269983757962684</v>
      </c>
      <c r="L4587"/>
      <c r="M4587"/>
      <c r="N4587" s="2">
        <v>39650</v>
      </c>
      <c r="O4587" s="21">
        <v>126.51000213623048</v>
      </c>
      <c r="P4587" s="21">
        <v>126.8000030517578</v>
      </c>
      <c r="Q4587" s="21">
        <v>125.19000244140624</v>
      </c>
      <c r="R4587" s="21">
        <v>126.0500030517578</v>
      </c>
      <c r="S4587">
        <v>222863000</v>
      </c>
      <c r="T4587" s="16">
        <f>(SP500_Data[[#This Row],[Close]]-R4588)/R4588</f>
        <v>5.5564131575610047E-4</v>
      </c>
      <c r="U4587" s="21"/>
    </row>
    <row r="4588" spans="1:21" x14ac:dyDescent="0.25">
      <c r="A4588" s="2">
        <v>39647</v>
      </c>
      <c r="B4588" s="21">
        <v>26.360000610351559</v>
      </c>
      <c r="C4588" s="21">
        <v>26.469999313354492</v>
      </c>
      <c r="D4588" s="21">
        <v>25.110000610351559</v>
      </c>
      <c r="E4588" s="21">
        <v>25.860000610351559</v>
      </c>
      <c r="F4588" s="16">
        <f>(StockData[[#This Row],[Close]]-E4589)/E4589</f>
        <v>-6.0319760893892356E-2</v>
      </c>
      <c r="G4588" s="21">
        <v>150277000</v>
      </c>
      <c r="H4588" s="21">
        <f>IF(ISNUMBER(E4588),MAX($E$2:E4588),"")</f>
        <v>542.07000732421875</v>
      </c>
      <c r="I4588" s="21">
        <f>IF(AND(ISNUMBER(E4588),ISNUMBER(H4588)),E4588/H4588-1,"")</f>
        <v>-0.95229398369040485</v>
      </c>
      <c r="L4588"/>
      <c r="M4588"/>
      <c r="N4588" s="2">
        <v>39647</v>
      </c>
      <c r="O4588" s="21">
        <v>126.16999816894533</v>
      </c>
      <c r="P4588" s="21">
        <v>126.41999816894533</v>
      </c>
      <c r="Q4588" s="21">
        <v>125.15000152587891</v>
      </c>
      <c r="R4588" s="21">
        <v>125.98000335693359</v>
      </c>
      <c r="S4588">
        <v>267030100</v>
      </c>
      <c r="T4588" s="16">
        <f>(SP500_Data[[#This Row],[Close]]-R4589)/R4589</f>
        <v>6.230083288371384E-3</v>
      </c>
      <c r="U4588" s="21"/>
    </row>
    <row r="4589" spans="1:21" x14ac:dyDescent="0.25">
      <c r="A4589" s="2">
        <v>39646</v>
      </c>
      <c r="B4589" s="21">
        <v>27.579999923706055</v>
      </c>
      <c r="C4589" s="21">
        <v>27.909999847412109</v>
      </c>
      <c r="D4589" s="21">
        <v>27.110000610351559</v>
      </c>
      <c r="E4589" s="21">
        <v>27.520000457763672</v>
      </c>
      <c r="F4589" s="16">
        <f>(StockData[[#This Row],[Close]]-E4590)/E4590</f>
        <v>9.5377926155102155E-3</v>
      </c>
      <c r="G4589" s="21">
        <v>96526100</v>
      </c>
      <c r="H4589" s="21">
        <f>IF(ISNUMBER(E4589),MAX($E$2:E4589),"")</f>
        <v>542.07000732421875</v>
      </c>
      <c r="I4589" s="21">
        <f>IF(AND(ISNUMBER(E4589),ISNUMBER(H4589)),E4589/H4589-1,"")</f>
        <v>-0.94923164889050282</v>
      </c>
      <c r="L4589"/>
      <c r="M4589"/>
      <c r="N4589" s="2">
        <v>39646</v>
      </c>
      <c r="O4589" s="21">
        <v>125.13999938964844</v>
      </c>
      <c r="P4589" s="21">
        <v>126.26000213623048</v>
      </c>
      <c r="Q4589" s="21">
        <v>124.08999633789063</v>
      </c>
      <c r="R4589" s="21">
        <v>125.1999969482422</v>
      </c>
      <c r="S4589">
        <v>375490600</v>
      </c>
      <c r="T4589" s="16">
        <f>(SP500_Data[[#This Row],[Close]]-R4590)/R4590</f>
        <v>1.000320968802644E-2</v>
      </c>
      <c r="U4589" s="21"/>
    </row>
    <row r="4590" spans="1:21" x14ac:dyDescent="0.25">
      <c r="A4590" s="2">
        <v>39645</v>
      </c>
      <c r="B4590" s="21">
        <v>26.129999160766602</v>
      </c>
      <c r="C4590" s="21">
        <v>27.290000915527344</v>
      </c>
      <c r="D4590" s="21">
        <v>25.920000076293945</v>
      </c>
      <c r="E4590" s="21">
        <v>27.260000228881836</v>
      </c>
      <c r="F4590" s="16">
        <f>(StockData[[#This Row],[Close]]-E4591)/E4591</f>
        <v>4.244744269766642E-2</v>
      </c>
      <c r="G4590" s="21">
        <v>82060400</v>
      </c>
      <c r="H4590" s="21">
        <f>IF(ISNUMBER(E4590),MAX($E$2:E4590),"")</f>
        <v>542.07000732421875</v>
      </c>
      <c r="I4590" s="21">
        <f>IF(AND(ISNUMBER(E4590),ISNUMBER(H4590)),E4590/H4590-1,"")</f>
        <v>-0.94971129215681305</v>
      </c>
      <c r="L4590"/>
      <c r="M4590"/>
      <c r="N4590" s="2">
        <v>39645</v>
      </c>
      <c r="O4590" s="21">
        <v>121.4499969482422</v>
      </c>
      <c r="P4590" s="21">
        <v>124.56999969482422</v>
      </c>
      <c r="Q4590" s="21">
        <v>121.09999847412109</v>
      </c>
      <c r="R4590" s="21">
        <v>123.95999908447266</v>
      </c>
      <c r="S4590">
        <v>371642900</v>
      </c>
      <c r="T4590" s="16">
        <f>(SP500_Data[[#This Row],[Close]]-R4591)/R4591</f>
        <v>2.4547493785785964E-2</v>
      </c>
      <c r="U4590" s="21"/>
    </row>
    <row r="4591" spans="1:21" x14ac:dyDescent="0.25">
      <c r="A4591" s="2">
        <v>39644</v>
      </c>
      <c r="B4591" s="21">
        <v>24.930000305175781</v>
      </c>
      <c r="C4591" s="21">
        <v>26.639999389648441</v>
      </c>
      <c r="D4591" s="21">
        <v>24.930000305175781</v>
      </c>
      <c r="E4591" s="21">
        <v>26.149999618530273</v>
      </c>
      <c r="F4591" s="16">
        <f>(StockData[[#This Row],[Close]]-E4592)/E4592</f>
        <v>3.9761432014623566E-2</v>
      </c>
      <c r="G4591" s="21">
        <v>92719300</v>
      </c>
      <c r="H4591" s="21">
        <f>IF(ISNUMBER(E4591),MAX($E$2:E4591),"")</f>
        <v>542.07000732421875</v>
      </c>
      <c r="I4591" s="21">
        <f>IF(AND(ISNUMBER(E4591),ISNUMBER(H4591)),E4591/H4591-1,"")</f>
        <v>-0.95175899927093799</v>
      </c>
      <c r="L4591"/>
      <c r="M4591"/>
      <c r="N4591" s="2">
        <v>39644</v>
      </c>
      <c r="O4591" s="21">
        <v>121.8000030517578</v>
      </c>
      <c r="P4591" s="21">
        <v>123.48999786376952</v>
      </c>
      <c r="Q4591" s="21">
        <v>120.01999664306641</v>
      </c>
      <c r="R4591" s="21">
        <v>120.98999786376952</v>
      </c>
      <c r="S4591">
        <v>502502500</v>
      </c>
      <c r="T4591" s="16">
        <f>(SP500_Data[[#This Row],[Close]]-R4592)/R4592</f>
        <v>-1.4097158896065531E-2</v>
      </c>
      <c r="U4591" s="21"/>
    </row>
    <row r="4592" spans="1:21" x14ac:dyDescent="0.25">
      <c r="A4592" s="2">
        <v>39643</v>
      </c>
      <c r="B4592" s="21">
        <v>25.479999542236328</v>
      </c>
      <c r="C4592" s="21">
        <v>25.809999465942383</v>
      </c>
      <c r="D4592" s="21">
        <v>25.069999694824219</v>
      </c>
      <c r="E4592" s="21">
        <v>25.149999618530273</v>
      </c>
      <c r="F4592" s="16">
        <f>(StockData[[#This Row],[Close]]-E4593)/E4593</f>
        <v>-3.9604111473159039E-3</v>
      </c>
      <c r="G4592" s="21">
        <v>51216200</v>
      </c>
      <c r="H4592" s="21">
        <f>IF(ISNUMBER(E4592),MAX($E$2:E4592),"")</f>
        <v>542.07000732421875</v>
      </c>
      <c r="I4592" s="21">
        <f>IF(AND(ISNUMBER(E4592),ISNUMBER(H4592)),E4592/H4592-1,"")</f>
        <v>-0.95360377944045194</v>
      </c>
      <c r="L4592"/>
      <c r="M4592"/>
      <c r="N4592" s="2">
        <v>39643</v>
      </c>
      <c r="O4592" s="21">
        <v>125.26000213623048</v>
      </c>
      <c r="P4592" s="21">
        <v>125.5</v>
      </c>
      <c r="Q4592" s="21">
        <v>122.40000152587891</v>
      </c>
      <c r="R4592" s="21">
        <v>122.72000122070313</v>
      </c>
      <c r="S4592">
        <v>322720800</v>
      </c>
      <c r="T4592" s="16">
        <f>(SP500_Data[[#This Row],[Close]]-R4593)/R4593</f>
        <v>-9.0438884876228101E-3</v>
      </c>
      <c r="U4592" s="21"/>
    </row>
    <row r="4593" spans="1:21" x14ac:dyDescent="0.25">
      <c r="A4593" s="2">
        <v>39640</v>
      </c>
      <c r="B4593" s="21">
        <v>25.159999847412109</v>
      </c>
      <c r="C4593" s="21">
        <v>25.639999389648441</v>
      </c>
      <c r="D4593" s="21">
        <v>24.870000839233398</v>
      </c>
      <c r="E4593" s="21">
        <v>25.25</v>
      </c>
      <c r="F4593" s="16">
        <f>(StockData[[#This Row],[Close]]-E4594)/E4594</f>
        <v>-7.8585759113491364E-3</v>
      </c>
      <c r="G4593" s="21">
        <v>69532600</v>
      </c>
      <c r="H4593" s="21">
        <f>IF(ISNUMBER(E4593),MAX($E$2:E4593),"")</f>
        <v>542.07000732421875</v>
      </c>
      <c r="I4593" s="21">
        <f>IF(AND(ISNUMBER(E4593),ISNUMBER(H4593)),E4593/H4593-1,"")</f>
        <v>-0.95341930071977277</v>
      </c>
      <c r="L4593"/>
      <c r="M4593"/>
      <c r="N4593" s="2">
        <v>39640</v>
      </c>
      <c r="O4593" s="21">
        <v>123.97000122070313</v>
      </c>
      <c r="P4593" s="21">
        <v>125.90000152587891</v>
      </c>
      <c r="Q4593" s="21">
        <v>122.48999786376952</v>
      </c>
      <c r="R4593" s="21">
        <v>123.83999633789063</v>
      </c>
      <c r="S4593">
        <v>481124600</v>
      </c>
      <c r="T4593" s="16">
        <f>(SP500_Data[[#This Row],[Close]]-R4594)/R4594</f>
        <v>-1.1652088414268329E-2</v>
      </c>
      <c r="U4593" s="21"/>
    </row>
    <row r="4594" spans="1:21" x14ac:dyDescent="0.25">
      <c r="A4594" s="2">
        <v>39639</v>
      </c>
      <c r="B4594" s="21">
        <v>25.200000762939453</v>
      </c>
      <c r="C4594" s="21">
        <v>25.670000076293945</v>
      </c>
      <c r="D4594" s="21">
        <v>24.979999542236328</v>
      </c>
      <c r="E4594" s="21">
        <v>25.450000762939453</v>
      </c>
      <c r="F4594" s="16">
        <f>(StockData[[#This Row],[Close]]-E4595)/E4595</f>
        <v>8.7198265832241321E-3</v>
      </c>
      <c r="G4594" s="21">
        <v>57830600</v>
      </c>
      <c r="H4594" s="21">
        <f>IF(ISNUMBER(E4594),MAX($E$2:E4594),"")</f>
        <v>542.07000732421875</v>
      </c>
      <c r="I4594" s="21">
        <f>IF(AND(ISNUMBER(E4594),ISNUMBER(H4594)),E4594/H4594-1,"")</f>
        <v>-0.95305034327841442</v>
      </c>
      <c r="L4594"/>
      <c r="M4594"/>
      <c r="N4594" s="2">
        <v>39639</v>
      </c>
      <c r="O4594" s="21">
        <v>124.43000030517578</v>
      </c>
      <c r="P4594" s="21">
        <v>125.79000091552734</v>
      </c>
      <c r="Q4594" s="21">
        <v>123.58000183105467</v>
      </c>
      <c r="R4594" s="21">
        <v>125.3000030517578</v>
      </c>
      <c r="S4594">
        <v>436475700</v>
      </c>
      <c r="T4594" s="16">
        <f>(SP500_Data[[#This Row],[Close]]-R4595)/R4595</f>
        <v>4.0868830233897055E-3</v>
      </c>
      <c r="U4594" s="21"/>
    </row>
    <row r="4595" spans="1:21" x14ac:dyDescent="0.25">
      <c r="A4595" s="2">
        <v>39638</v>
      </c>
      <c r="B4595" s="21">
        <v>25.790000915527344</v>
      </c>
      <c r="C4595" s="21">
        <v>25.850000381469727</v>
      </c>
      <c r="D4595" s="21">
        <v>25.180000305175781</v>
      </c>
      <c r="E4595" s="21">
        <v>25.229999542236328</v>
      </c>
      <c r="F4595" s="16">
        <f>(StockData[[#This Row],[Close]]-E4596)/E4596</f>
        <v>-2.3984558223753019E-2</v>
      </c>
      <c r="G4595" s="21">
        <v>54255800</v>
      </c>
      <c r="H4595" s="21">
        <f>IF(ISNUMBER(E4595),MAX($E$2:E4595),"")</f>
        <v>542.07000732421875</v>
      </c>
      <c r="I4595" s="21">
        <f>IF(AND(ISNUMBER(E4595),ISNUMBER(H4595)),E4595/H4595-1,"")</f>
        <v>-0.95345619716763641</v>
      </c>
      <c r="L4595"/>
      <c r="M4595"/>
      <c r="N4595" s="2">
        <v>39638</v>
      </c>
      <c r="O4595" s="21">
        <v>127.5</v>
      </c>
      <c r="P4595" s="21">
        <v>127.73999786376952</v>
      </c>
      <c r="Q4595" s="21">
        <v>124.38999938964844</v>
      </c>
      <c r="R4595" s="21">
        <v>124.79000091552734</v>
      </c>
      <c r="S4595">
        <v>336729400</v>
      </c>
      <c r="T4595" s="16">
        <f>(SP500_Data[[#This Row],[Close]]-R4596)/R4596</f>
        <v>-1.9254927612190637E-2</v>
      </c>
      <c r="U4595" s="21"/>
    </row>
    <row r="4596" spans="1:21" x14ac:dyDescent="0.25">
      <c r="A4596" s="2">
        <v>39637</v>
      </c>
      <c r="B4596" s="21">
        <v>25.930000305175781</v>
      </c>
      <c r="C4596" s="21">
        <v>26.200000762939453</v>
      </c>
      <c r="D4596" s="21">
        <v>25.510000228881836</v>
      </c>
      <c r="E4596" s="21">
        <v>25.850000381469727</v>
      </c>
      <c r="F4596" s="16">
        <f>(StockData[[#This Row],[Close]]-E4597)/E4597</f>
        <v>-6.9151095054764645E-3</v>
      </c>
      <c r="G4596" s="21">
        <v>65553200</v>
      </c>
      <c r="H4596" s="21">
        <f>IF(ISNUMBER(E4596),MAX($E$2:E4596),"")</f>
        <v>542.07000732421875</v>
      </c>
      <c r="I4596" s="21">
        <f>IF(AND(ISNUMBER(E4596),ISNUMBER(H4596)),E4596/H4596-1,"")</f>
        <v>-0.95231243191433657</v>
      </c>
      <c r="L4596"/>
      <c r="M4596"/>
      <c r="N4596" s="2">
        <v>39637</v>
      </c>
      <c r="O4596" s="21">
        <v>124.98999786376952</v>
      </c>
      <c r="P4596" s="21">
        <v>127.38999938964844</v>
      </c>
      <c r="Q4596" s="21">
        <v>124.1999969482422</v>
      </c>
      <c r="R4596" s="21">
        <v>127.23999786376952</v>
      </c>
      <c r="S4596">
        <v>375973700</v>
      </c>
      <c r="T4596" s="16">
        <f>(SP500_Data[[#This Row],[Close]]-R4597)/R4597</f>
        <v>1.7757169095446716E-2</v>
      </c>
      <c r="U4596" s="21"/>
    </row>
    <row r="4597" spans="1:21" x14ac:dyDescent="0.25">
      <c r="A4597" s="2">
        <v>39636</v>
      </c>
      <c r="B4597" s="21">
        <v>26.110000610351559</v>
      </c>
      <c r="C4597" s="21">
        <v>26.389999389648441</v>
      </c>
      <c r="D4597" s="21">
        <v>25.450000762939453</v>
      </c>
      <c r="E4597" s="21">
        <v>26.030000686645508</v>
      </c>
      <c r="F4597" s="16">
        <f>(StockData[[#This Row],[Close]]-E4598)/E4598</f>
        <v>1.9246014353422752E-3</v>
      </c>
      <c r="G4597" s="21">
        <v>71527600</v>
      </c>
      <c r="H4597" s="21">
        <f>IF(ISNUMBER(E4597),MAX($E$2:E4597),"")</f>
        <v>542.07000732421875</v>
      </c>
      <c r="I4597" s="21">
        <f>IF(AND(ISNUMBER(E4597),ISNUMBER(H4597)),E4597/H4597-1,"")</f>
        <v>-0.95198037092084187</v>
      </c>
      <c r="L4597"/>
      <c r="M4597"/>
      <c r="N4597" s="2">
        <v>39636</v>
      </c>
      <c r="O4597" s="21">
        <v>126.79000091552734</v>
      </c>
      <c r="P4597" s="21">
        <v>127.33999633789063</v>
      </c>
      <c r="Q4597" s="21">
        <v>123.91999816894533</v>
      </c>
      <c r="R4597" s="21">
        <v>125.01999664306641</v>
      </c>
      <c r="S4597">
        <v>372427300</v>
      </c>
      <c r="T4597" s="16">
        <f>(SP500_Data[[#This Row],[Close]]-R4598)/R4598</f>
        <v>-1.021297554003151E-2</v>
      </c>
      <c r="U4597" s="21"/>
    </row>
    <row r="4598" spans="1:21" x14ac:dyDescent="0.25">
      <c r="A4598" s="2">
        <v>39632</v>
      </c>
      <c r="B4598" s="21">
        <v>25.969999313354492</v>
      </c>
      <c r="C4598" s="21">
        <v>26.100000381469727</v>
      </c>
      <c r="D4598" s="21">
        <v>25.600000381469727</v>
      </c>
      <c r="E4598" s="21">
        <v>25.979999542236328</v>
      </c>
      <c r="F4598" s="16">
        <f>(StockData[[#This Row],[Close]]-E4599)/E4599</f>
        <v>3.8640025004840228E-3</v>
      </c>
      <c r="G4598" s="21">
        <v>37074500</v>
      </c>
      <c r="H4598" s="21">
        <f>IF(ISNUMBER(E4598),MAX($E$2:E4598),"")</f>
        <v>542.07000732421875</v>
      </c>
      <c r="I4598" s="21">
        <f>IF(AND(ISNUMBER(E4598),ISNUMBER(H4598)),E4598/H4598-1,"")</f>
        <v>-0.95207261204050098</v>
      </c>
      <c r="L4598"/>
      <c r="M4598"/>
      <c r="N4598" s="2">
        <v>39632</v>
      </c>
      <c r="O4598" s="21">
        <v>127.11000061035156</v>
      </c>
      <c r="P4598" s="21">
        <v>127.11000061035156</v>
      </c>
      <c r="Q4598" s="21">
        <v>124.98999786376952</v>
      </c>
      <c r="R4598" s="21">
        <v>126.30999755859376</v>
      </c>
      <c r="S4598">
        <v>239352500</v>
      </c>
      <c r="T4598" s="16">
        <f>(SP500_Data[[#This Row],[Close]]-R4599)/R4599</f>
        <v>1.0302524417782127E-3</v>
      </c>
      <c r="U4598" s="21"/>
    </row>
    <row r="4599" spans="1:21" x14ac:dyDescent="0.25">
      <c r="A4599" s="2">
        <v>39631</v>
      </c>
      <c r="B4599" s="21">
        <v>26.899999618530273</v>
      </c>
      <c r="C4599" s="21">
        <v>27</v>
      </c>
      <c r="D4599" s="21">
        <v>25.879999160766602</v>
      </c>
      <c r="E4599" s="21">
        <v>25.879999160766602</v>
      </c>
      <c r="F4599" s="16">
        <f>(StockData[[#This Row],[Close]]-E4600)/E4600</f>
        <v>-3.6844125327353046E-2</v>
      </c>
      <c r="G4599" s="21">
        <v>84669000</v>
      </c>
      <c r="H4599" s="21">
        <f>IF(ISNUMBER(E4599),MAX($E$2:E4599),"")</f>
        <v>542.07000732421875</v>
      </c>
      <c r="I4599" s="21">
        <f>IF(AND(ISNUMBER(E4599),ISNUMBER(H4599)),E4599/H4599-1,"")</f>
        <v>-0.95225709076118015</v>
      </c>
      <c r="L4599"/>
      <c r="M4599"/>
      <c r="N4599" s="2">
        <v>39631</v>
      </c>
      <c r="O4599" s="21">
        <v>128.78999328613281</v>
      </c>
      <c r="P4599" s="21">
        <v>129.16000366210938</v>
      </c>
      <c r="Q4599" s="21">
        <v>125.9499969482422</v>
      </c>
      <c r="R4599" s="21">
        <v>126.18000030517578</v>
      </c>
      <c r="S4599">
        <v>288064600</v>
      </c>
      <c r="T4599" s="16">
        <f>(SP500_Data[[#This Row],[Close]]-R4600)/R4600</f>
        <v>-1.7136660647777052E-2</v>
      </c>
      <c r="U4599" s="21"/>
    </row>
    <row r="4600" spans="1:21" x14ac:dyDescent="0.25">
      <c r="A4600" s="2">
        <v>39630</v>
      </c>
      <c r="B4600" s="21">
        <v>27.270000457763672</v>
      </c>
      <c r="C4600" s="21">
        <v>27.379999160766602</v>
      </c>
      <c r="D4600" s="21">
        <v>26.440000534057617</v>
      </c>
      <c r="E4600" s="21">
        <v>26.870000839233398</v>
      </c>
      <c r="F4600" s="16">
        <f>(StockData[[#This Row],[Close]]-E4601)/E4601</f>
        <v>-2.3264245158984891E-2</v>
      </c>
      <c r="G4600" s="21">
        <v>100327800</v>
      </c>
      <c r="H4600" s="21">
        <f>IF(ISNUMBER(E4600),MAX($E$2:E4600),"")</f>
        <v>542.07000732421875</v>
      </c>
      <c r="I4600" s="21">
        <f>IF(AND(ISNUMBER(E4600),ISNUMBER(H4600)),E4600/H4600-1,"")</f>
        <v>-0.95043075529695908</v>
      </c>
      <c r="L4600"/>
      <c r="M4600"/>
      <c r="N4600" s="2">
        <v>39630</v>
      </c>
      <c r="O4600" s="21">
        <v>126.51999664306641</v>
      </c>
      <c r="P4600" s="21">
        <v>128.47000122070313</v>
      </c>
      <c r="Q4600" s="21">
        <v>125.93000030517578</v>
      </c>
      <c r="R4600" s="21">
        <v>128.3800048828125</v>
      </c>
      <c r="S4600">
        <v>388622000</v>
      </c>
      <c r="T4600" s="16">
        <f>(SP500_Data[[#This Row],[Close]]-R4601)/R4601</f>
        <v>3.125500198365445E-3</v>
      </c>
      <c r="U4600" s="21"/>
    </row>
    <row r="4601" spans="1:21" x14ac:dyDescent="0.25">
      <c r="A4601" s="2">
        <v>39629</v>
      </c>
      <c r="B4601" s="21">
        <v>27.729999542236328</v>
      </c>
      <c r="C4601" s="21">
        <v>27.979999542236328</v>
      </c>
      <c r="D4601" s="21">
        <v>27.489999771118164</v>
      </c>
      <c r="E4601" s="21">
        <v>27.510000228881836</v>
      </c>
      <c r="F4601" s="16">
        <f>(StockData[[#This Row],[Close]]-E4602)/E4602</f>
        <v>-4.3430667944123176E-3</v>
      </c>
      <c r="G4601" s="21">
        <v>57830500</v>
      </c>
      <c r="H4601" s="21">
        <f>IF(ISNUMBER(E4601),MAX($E$2:E4601),"")</f>
        <v>542.07000732421875</v>
      </c>
      <c r="I4601" s="21">
        <f>IF(AND(ISNUMBER(E4601),ISNUMBER(H4601)),E4601/H4601-1,"")</f>
        <v>-0.94925009711443453</v>
      </c>
      <c r="L4601"/>
      <c r="M4601"/>
      <c r="N4601" s="2">
        <v>39629</v>
      </c>
      <c r="O4601" s="21">
        <v>127.88999938964844</v>
      </c>
      <c r="P4601" s="21">
        <v>128.91000366210938</v>
      </c>
      <c r="Q4601" s="21">
        <v>127.3000030517578</v>
      </c>
      <c r="R4601" s="21">
        <v>127.98000335693359</v>
      </c>
      <c r="S4601">
        <v>258842600</v>
      </c>
      <c r="T4601" s="16">
        <f>(SP500_Data[[#This Row],[Close]]-R4602)/R4602</f>
        <v>3.528617438595727E-3</v>
      </c>
      <c r="U4601" s="21"/>
    </row>
    <row r="4602" spans="1:21" x14ac:dyDescent="0.25">
      <c r="A4602" s="2">
        <v>39626</v>
      </c>
      <c r="B4602" s="21">
        <v>27.680000305175781</v>
      </c>
      <c r="C4602" s="21">
        <v>27.909999847412109</v>
      </c>
      <c r="D4602" s="21">
        <v>27.459999084472656</v>
      </c>
      <c r="E4602" s="21">
        <v>27.629999160766602</v>
      </c>
      <c r="F4602" s="16">
        <f>(StockData[[#This Row],[Close]]-E4603)/E4603</f>
        <v>-4.3243545669693134E-3</v>
      </c>
      <c r="G4602" s="21">
        <v>73450200</v>
      </c>
      <c r="H4602" s="21">
        <f>IF(ISNUMBER(E4602),MAX($E$2:E4602),"")</f>
        <v>542.07000732421875</v>
      </c>
      <c r="I4602" s="21">
        <f>IF(AND(ISNUMBER(E4602),ISNUMBER(H4602)),E4602/H4602-1,"")</f>
        <v>-0.94902872546453065</v>
      </c>
      <c r="L4602"/>
      <c r="M4602"/>
      <c r="N4602" s="2">
        <v>39626</v>
      </c>
      <c r="O4602" s="21">
        <v>128.27999877929688</v>
      </c>
      <c r="P4602" s="21">
        <v>128.86000061035156</v>
      </c>
      <c r="Q4602" s="21">
        <v>127.04000091552734</v>
      </c>
      <c r="R4602" s="21">
        <v>127.52999877929688</v>
      </c>
      <c r="S4602">
        <v>303423400</v>
      </c>
      <c r="T4602" s="16">
        <f>(SP500_Data[[#This Row],[Close]]-R4603)/R4603</f>
        <v>-5.4589173482429898E-3</v>
      </c>
      <c r="U4602" s="21"/>
    </row>
    <row r="4603" spans="1:21" x14ac:dyDescent="0.25">
      <c r="A4603" s="2">
        <v>39625</v>
      </c>
      <c r="B4603" s="21">
        <v>28.030000686645508</v>
      </c>
      <c r="C4603" s="21">
        <v>28.200000762939453</v>
      </c>
      <c r="D4603" s="21">
        <v>27.75</v>
      </c>
      <c r="E4603" s="21">
        <v>27.75</v>
      </c>
      <c r="F4603" s="16">
        <f>(StockData[[#This Row],[Close]]-E4604)/E4604</f>
        <v>-2.1164034334966074E-2</v>
      </c>
      <c r="G4603" s="21">
        <v>67049100</v>
      </c>
      <c r="H4603" s="21">
        <f>IF(ISNUMBER(E4603),MAX($E$2:E4603),"")</f>
        <v>542.07000732421875</v>
      </c>
      <c r="I4603" s="21">
        <f>IF(AND(ISNUMBER(E4603),ISNUMBER(H4603)),E4603/H4603-1,"")</f>
        <v>-0.94880735029598795</v>
      </c>
      <c r="L4603"/>
      <c r="M4603"/>
      <c r="N4603" s="2">
        <v>39625</v>
      </c>
      <c r="O4603" s="21">
        <v>130.57000732421875</v>
      </c>
      <c r="P4603" s="21">
        <v>131.41999816894531</v>
      </c>
      <c r="Q4603" s="21">
        <v>128.08000183105469</v>
      </c>
      <c r="R4603" s="21">
        <v>128.22999572753906</v>
      </c>
      <c r="S4603">
        <v>297775000</v>
      </c>
      <c r="T4603" s="16">
        <f>(SP500_Data[[#This Row],[Close]]-R4604)/R4604</f>
        <v>-2.7160320896472686E-2</v>
      </c>
      <c r="U4603" s="21"/>
    </row>
    <row r="4604" spans="1:21" x14ac:dyDescent="0.25">
      <c r="A4604" s="2">
        <v>39624</v>
      </c>
      <c r="B4604" s="21">
        <v>27.809999465942383</v>
      </c>
      <c r="C4604" s="21">
        <v>28.670000076293945</v>
      </c>
      <c r="D4604" s="21">
        <v>27.760000228881836</v>
      </c>
      <c r="E4604" s="21">
        <v>28.350000381469727</v>
      </c>
      <c r="F4604" s="16">
        <f>(StockData[[#This Row],[Close]]-E4605)/E4605</f>
        <v>2.2358487178806407E-2</v>
      </c>
      <c r="G4604" s="21">
        <v>64280200</v>
      </c>
      <c r="H4604" s="21">
        <f>IF(ISNUMBER(E4604),MAX($E$2:E4604),"")</f>
        <v>542.07000732421875</v>
      </c>
      <c r="I4604" s="21">
        <f>IF(AND(ISNUMBER(E4604),ISNUMBER(H4604)),E4604/H4604-1,"")</f>
        <v>-0.94770048149055175</v>
      </c>
      <c r="L4604"/>
      <c r="M4604"/>
      <c r="N4604" s="2">
        <v>39624</v>
      </c>
      <c r="O4604" s="21">
        <v>131.72000122070313</v>
      </c>
      <c r="P4604" s="21">
        <v>133.39999389648438</v>
      </c>
      <c r="Q4604" s="21">
        <v>131.24000549316406</v>
      </c>
      <c r="R4604" s="21">
        <v>131.80999755859375</v>
      </c>
      <c r="S4604">
        <v>287853900</v>
      </c>
      <c r="T4604" s="16">
        <f>(SP500_Data[[#This Row],[Close]]-R4605)/R4605</f>
        <v>4.7259326598793998E-3</v>
      </c>
      <c r="U4604" s="21"/>
    </row>
    <row r="4605" spans="1:21" x14ac:dyDescent="0.25">
      <c r="A4605" s="2">
        <v>39623</v>
      </c>
      <c r="B4605" s="21">
        <v>27.920000076293945</v>
      </c>
      <c r="C4605" s="21">
        <v>28.010000228881836</v>
      </c>
      <c r="D4605" s="21">
        <v>27.510000228881836</v>
      </c>
      <c r="E4605" s="21">
        <v>27.729999542236328</v>
      </c>
      <c r="F4605" s="16">
        <f>(StockData[[#This Row],[Close]]-E4606)/E4606</f>
        <v>-8.5806141226315406E-3</v>
      </c>
      <c r="G4605" s="21">
        <v>65218300</v>
      </c>
      <c r="H4605" s="21">
        <f>IF(ISNUMBER(E4605),MAX($E$2:E4605),"")</f>
        <v>542.07000732421875</v>
      </c>
      <c r="I4605" s="21">
        <f>IF(AND(ISNUMBER(E4605),ISNUMBER(H4605)),E4605/H4605-1,"")</f>
        <v>-0.94884424674385148</v>
      </c>
      <c r="L4605"/>
      <c r="M4605"/>
      <c r="N4605" s="2">
        <v>39623</v>
      </c>
      <c r="O4605" s="21">
        <v>131.05000305175781</v>
      </c>
      <c r="P4605" s="21">
        <v>132.44000244140625</v>
      </c>
      <c r="Q4605" s="21">
        <v>130.19000244140625</v>
      </c>
      <c r="R4605" s="21">
        <v>131.19000244140625</v>
      </c>
      <c r="S4605">
        <v>267300600</v>
      </c>
      <c r="T4605" s="16">
        <f>(SP500_Data[[#This Row],[Close]]-R4606)/R4606</f>
        <v>-1.9778966365309927E-3</v>
      </c>
      <c r="U4605" s="21"/>
    </row>
    <row r="4606" spans="1:21" x14ac:dyDescent="0.25">
      <c r="A4606" s="2">
        <v>39622</v>
      </c>
      <c r="B4606" s="21">
        <v>28.299999237060547</v>
      </c>
      <c r="C4606" s="21">
        <v>28.409999847412109</v>
      </c>
      <c r="D4606" s="21">
        <v>27.790000915527344</v>
      </c>
      <c r="E4606" s="21">
        <v>27.969999313354492</v>
      </c>
      <c r="F4606" s="16">
        <f>(StockData[[#This Row],[Close]]-E4607)/E4607</f>
        <v>-9.2100684767223058E-3</v>
      </c>
      <c r="G4606" s="21">
        <v>57145300</v>
      </c>
      <c r="H4606" s="21">
        <f>IF(ISNUMBER(E4606),MAX($E$2:E4606),"")</f>
        <v>542.07000732421875</v>
      </c>
      <c r="I4606" s="21">
        <f>IF(AND(ISNUMBER(E4606),ISNUMBER(H4606)),E4606/H4606-1,"")</f>
        <v>-0.9484014999254049</v>
      </c>
      <c r="L4606"/>
      <c r="M4606"/>
      <c r="N4606" s="2">
        <v>39622</v>
      </c>
      <c r="O4606" s="21">
        <v>132.08999633789063</v>
      </c>
      <c r="P4606" s="21">
        <v>132.22999572753906</v>
      </c>
      <c r="Q4606" s="21">
        <v>131.32000732421875</v>
      </c>
      <c r="R4606" s="21">
        <v>131.44999694824219</v>
      </c>
      <c r="S4606">
        <v>165096400</v>
      </c>
      <c r="T4606" s="16">
        <f>(SP500_Data[[#This Row],[Close]]-R4607)/R4607</f>
        <v>-9.8802919139203923E-4</v>
      </c>
      <c r="U4606" s="21"/>
    </row>
    <row r="4607" spans="1:21" x14ac:dyDescent="0.25">
      <c r="A4607" s="2">
        <v>39619</v>
      </c>
      <c r="B4607" s="21">
        <v>28.899999618530273</v>
      </c>
      <c r="C4607" s="21">
        <v>28.920000076293945</v>
      </c>
      <c r="D4607" s="21">
        <v>28.100000381469727</v>
      </c>
      <c r="E4607" s="21">
        <v>28.229999542236328</v>
      </c>
      <c r="F4607" s="16">
        <f>(StockData[[#This Row],[Close]]-E4608)/E4608</f>
        <v>-2.4196362100079829E-2</v>
      </c>
      <c r="G4607" s="21">
        <v>97480400</v>
      </c>
      <c r="H4607" s="21">
        <f>IF(ISNUMBER(E4607),MAX($E$2:E4607),"")</f>
        <v>542.07000732421875</v>
      </c>
      <c r="I4607" s="21">
        <f>IF(AND(ISNUMBER(E4607),ISNUMBER(H4607)),E4607/H4607-1,"")</f>
        <v>-0.94792185665909456</v>
      </c>
      <c r="L4607"/>
      <c r="M4607"/>
      <c r="N4607" s="2">
        <v>39619</v>
      </c>
      <c r="O4607" s="21">
        <v>132.83999633789063</v>
      </c>
      <c r="P4607" s="21">
        <v>133.08999633789063</v>
      </c>
      <c r="Q4607" s="21">
        <v>131.22000122070313</v>
      </c>
      <c r="R4607" s="21">
        <v>131.58000183105469</v>
      </c>
      <c r="S4607">
        <v>289275700</v>
      </c>
      <c r="T4607" s="16">
        <f>(SP500_Data[[#This Row],[Close]]-R4608)/R4608</f>
        <v>-2.1127781405867789E-2</v>
      </c>
      <c r="U4607" s="21"/>
    </row>
    <row r="4608" spans="1:21" x14ac:dyDescent="0.25">
      <c r="A4608" s="2">
        <v>39618</v>
      </c>
      <c r="B4608" s="21">
        <v>28.549999237060547</v>
      </c>
      <c r="C4608" s="21">
        <v>29.190000534057617</v>
      </c>
      <c r="D4608" s="21">
        <v>28.329999923706055</v>
      </c>
      <c r="E4608" s="21">
        <v>28.930000305175781</v>
      </c>
      <c r="F4608" s="16">
        <f>(StockData[[#This Row],[Close]]-E4609)/E4609</f>
        <v>1.6514449607257738E-2</v>
      </c>
      <c r="G4608" s="21">
        <v>62037800</v>
      </c>
      <c r="H4608" s="21">
        <f>IF(ISNUMBER(E4608),MAX($E$2:E4608),"")</f>
        <v>542.07000732421875</v>
      </c>
      <c r="I4608" s="21">
        <f>IF(AND(ISNUMBER(E4608),ISNUMBER(H4608)),E4608/H4608-1,"")</f>
        <v>-0.94663050913297919</v>
      </c>
      <c r="L4608"/>
      <c r="M4608"/>
      <c r="N4608" s="2">
        <v>39618</v>
      </c>
      <c r="O4608" s="21">
        <v>134.14999389648438</v>
      </c>
      <c r="P4608" s="21">
        <v>135.24000549316406</v>
      </c>
      <c r="Q4608" s="21">
        <v>133.5</v>
      </c>
      <c r="R4608" s="21">
        <v>134.41999816894531</v>
      </c>
      <c r="S4608">
        <v>304204900</v>
      </c>
      <c r="T4608" s="16">
        <f>(SP500_Data[[#This Row],[Close]]-R4609)/R4609</f>
        <v>1.2662805880470204E-3</v>
      </c>
      <c r="U4608" s="21"/>
    </row>
    <row r="4609" spans="1:21" x14ac:dyDescent="0.25">
      <c r="A4609" s="2">
        <v>39617</v>
      </c>
      <c r="B4609" s="21">
        <v>28.549999237060547</v>
      </c>
      <c r="C4609" s="21">
        <v>28.860000610351559</v>
      </c>
      <c r="D4609" s="21">
        <v>28.459999084472656</v>
      </c>
      <c r="E4609" s="21">
        <v>28.459999084472656</v>
      </c>
      <c r="F4609" s="16">
        <f>(StockData[[#This Row],[Close]]-E4610)/E4610</f>
        <v>-1.1805561166486771E-2</v>
      </c>
      <c r="G4609" s="21">
        <v>49677800</v>
      </c>
      <c r="H4609" s="21">
        <f>IF(ISNUMBER(E4609),MAX($E$2:E4609),"")</f>
        <v>542.07000732421875</v>
      </c>
      <c r="I4609" s="21">
        <f>IF(AND(ISNUMBER(E4609),ISNUMBER(H4609)),E4609/H4609-1,"")</f>
        <v>-0.94749755806457969</v>
      </c>
      <c r="L4609"/>
      <c r="M4609"/>
      <c r="N4609" s="2">
        <v>39617</v>
      </c>
      <c r="O4609" s="21">
        <v>134.69000244140625</v>
      </c>
      <c r="P4609" s="21">
        <v>135.52000427246094</v>
      </c>
      <c r="Q4609" s="21">
        <v>133.71000671386719</v>
      </c>
      <c r="R4609" s="21">
        <v>134.25</v>
      </c>
      <c r="S4609">
        <v>265893000</v>
      </c>
      <c r="T4609" s="16">
        <f>(SP500_Data[[#This Row],[Close]]-R4610)/R4610</f>
        <v>-9.7367209036282078E-3</v>
      </c>
      <c r="U4609" s="21"/>
    </row>
    <row r="4610" spans="1:21" x14ac:dyDescent="0.25">
      <c r="A4610" s="2">
        <v>39616</v>
      </c>
      <c r="B4610" s="21">
        <v>29.040000915527344</v>
      </c>
      <c r="C4610" s="21">
        <v>29.120000839233398</v>
      </c>
      <c r="D4610" s="21">
        <v>28.790000915527344</v>
      </c>
      <c r="E4610" s="21">
        <v>28.799999237060547</v>
      </c>
      <c r="F4610" s="16">
        <f>(StockData[[#This Row],[Close]]-E4611)/E4611</f>
        <v>-4.4936421273378373E-3</v>
      </c>
      <c r="G4610" s="21">
        <v>44256700</v>
      </c>
      <c r="H4610" s="21">
        <f>IF(ISNUMBER(E4610),MAX($E$2:E4610),"")</f>
        <v>542.07000732421875</v>
      </c>
      <c r="I4610" s="21">
        <f>IF(AND(ISNUMBER(E4610),ISNUMBER(H4610)),E4610/H4610-1,"")</f>
        <v>-0.94687033252545383</v>
      </c>
      <c r="L4610"/>
      <c r="M4610"/>
      <c r="N4610" s="2">
        <v>39616</v>
      </c>
      <c r="O4610" s="21">
        <v>137.07000732421875</v>
      </c>
      <c r="P4610" s="21">
        <v>137.1199951171875</v>
      </c>
      <c r="Q4610" s="21">
        <v>135.3699951171875</v>
      </c>
      <c r="R4610" s="21">
        <v>135.57000732421875</v>
      </c>
      <c r="S4610">
        <v>191707700</v>
      </c>
      <c r="T4610" s="16">
        <f>(SP500_Data[[#This Row],[Close]]-R4611)/R4611</f>
        <v>-4.8446628790937783E-3</v>
      </c>
      <c r="U4610" s="21"/>
    </row>
    <row r="4611" spans="1:21" x14ac:dyDescent="0.25">
      <c r="A4611" s="2">
        <v>39615</v>
      </c>
      <c r="B4611" s="21">
        <v>29.020000457763672</v>
      </c>
      <c r="C4611" s="21">
        <v>29.110000610351559</v>
      </c>
      <c r="D4611" s="21">
        <v>28.639999389648441</v>
      </c>
      <c r="E4611" s="21">
        <v>28.930000305175781</v>
      </c>
      <c r="F4611" s="16">
        <f>(StockData[[#This Row],[Close]]-E4612)/E4612</f>
        <v>-4.8159405269400041E-3</v>
      </c>
      <c r="G4611" s="21">
        <v>74718900</v>
      </c>
      <c r="H4611" s="21">
        <f>IF(ISNUMBER(E4611),MAX($E$2:E4611),"")</f>
        <v>542.07000732421875</v>
      </c>
      <c r="I4611" s="21">
        <f>IF(AND(ISNUMBER(E4611),ISNUMBER(H4611)),E4611/H4611-1,"")</f>
        <v>-0.94663050913297919</v>
      </c>
      <c r="L4611"/>
      <c r="M4611"/>
      <c r="N4611" s="2">
        <v>39615</v>
      </c>
      <c r="O4611" s="21">
        <v>135.55000305175781</v>
      </c>
      <c r="P4611" s="21">
        <v>136.92999267578125</v>
      </c>
      <c r="Q4611" s="21">
        <v>135.46000671386719</v>
      </c>
      <c r="R4611" s="21">
        <v>136.22999572753906</v>
      </c>
      <c r="S4611">
        <v>185832500</v>
      </c>
      <c r="T4611" s="16">
        <f>(SP500_Data[[#This Row],[Close]]-R4612)/R4612</f>
        <v>5.876006951238893E-4</v>
      </c>
      <c r="U4611" s="21"/>
    </row>
    <row r="4612" spans="1:21" x14ac:dyDescent="0.25">
      <c r="A4612" s="2">
        <v>39612</v>
      </c>
      <c r="B4612" s="21">
        <v>28.629999160766602</v>
      </c>
      <c r="C4612" s="21">
        <v>29.569999694824219</v>
      </c>
      <c r="D4612" s="21">
        <v>28.5</v>
      </c>
      <c r="E4612" s="21">
        <v>29.069999694824219</v>
      </c>
      <c r="F4612" s="16">
        <f>(StockData[[#This Row],[Close]]-E4613)/E4613</f>
        <v>2.9390932380775683E-2</v>
      </c>
      <c r="G4612" s="21">
        <v>131969100</v>
      </c>
      <c r="H4612" s="21">
        <f>IF(ISNUMBER(E4612),MAX($E$2:E4612),"")</f>
        <v>542.07000732421875</v>
      </c>
      <c r="I4612" s="21">
        <f>IF(AND(ISNUMBER(E4612),ISNUMBER(H4612)),E4612/H4612-1,"")</f>
        <v>-0.94637224103521178</v>
      </c>
      <c r="L4612"/>
      <c r="M4612"/>
      <c r="N4612" s="2">
        <v>39612</v>
      </c>
      <c r="O4612" s="21">
        <v>135.16999816894531</v>
      </c>
      <c r="P4612" s="21">
        <v>136.52000427246094</v>
      </c>
      <c r="Q4612" s="21">
        <v>134.41999816894531</v>
      </c>
      <c r="R4612" s="21">
        <v>136.14999389648438</v>
      </c>
      <c r="S4612">
        <v>244726900</v>
      </c>
      <c r="T4612" s="16">
        <f>(SP500_Data[[#This Row],[Close]]-R4613)/R4613</f>
        <v>1.2644083204379822E-2</v>
      </c>
      <c r="U4612" s="21"/>
    </row>
    <row r="4613" spans="1:21" x14ac:dyDescent="0.25">
      <c r="A4613" s="2">
        <v>39611</v>
      </c>
      <c r="B4613" s="21">
        <v>27.399999618530273</v>
      </c>
      <c r="C4613" s="21">
        <v>28.549999237060547</v>
      </c>
      <c r="D4613" s="21">
        <v>27.190000534057617</v>
      </c>
      <c r="E4613" s="21">
        <v>28.239999771118164</v>
      </c>
      <c r="F4613" s="16">
        <f>(StockData[[#This Row],[Close]]-E4614)/E4614</f>
        <v>4.1297894440493851E-2</v>
      </c>
      <c r="G4613" s="21">
        <v>113996300</v>
      </c>
      <c r="H4613" s="21">
        <f>IF(ISNUMBER(E4613),MAX($E$2:E4613),"")</f>
        <v>542.07000732421875</v>
      </c>
      <c r="I4613" s="21">
        <f>IF(AND(ISNUMBER(E4613),ISNUMBER(H4613)),E4613/H4613-1,"")</f>
        <v>-0.94790340843516274</v>
      </c>
      <c r="L4613"/>
      <c r="M4613"/>
      <c r="N4613" s="2">
        <v>39611</v>
      </c>
      <c r="O4613" s="21">
        <v>134.60000610351563</v>
      </c>
      <c r="P4613" s="21">
        <v>135.8699951171875</v>
      </c>
      <c r="Q4613" s="21">
        <v>133.52000427246094</v>
      </c>
      <c r="R4613" s="21">
        <v>134.44999694824219</v>
      </c>
      <c r="S4613">
        <v>252791800</v>
      </c>
      <c r="T4613" s="16">
        <f>(SP500_Data[[#This Row],[Close]]-R4614)/R4614</f>
        <v>3.8076339968639394E-3</v>
      </c>
      <c r="U4613" s="21"/>
    </row>
    <row r="4614" spans="1:21" x14ac:dyDescent="0.25">
      <c r="A4614" s="2">
        <v>39610</v>
      </c>
      <c r="B4614" s="21">
        <v>27.850000381469727</v>
      </c>
      <c r="C4614" s="21">
        <v>27.940000534057617</v>
      </c>
      <c r="D4614" s="21">
        <v>27.110000610351559</v>
      </c>
      <c r="E4614" s="21">
        <v>27.120000839233398</v>
      </c>
      <c r="F4614" s="16">
        <f>(StockData[[#This Row],[Close]]-E4615)/E4615</f>
        <v>-2.7608410443380388E-2</v>
      </c>
      <c r="G4614" s="21">
        <v>59330800</v>
      </c>
      <c r="H4614" s="21">
        <f>IF(ISNUMBER(E4614),MAX($E$2:E4614),"")</f>
        <v>542.07000732421875</v>
      </c>
      <c r="I4614" s="21">
        <f>IF(AND(ISNUMBER(E4614),ISNUMBER(H4614)),E4614/H4614-1,"")</f>
        <v>-0.94996956025458057</v>
      </c>
      <c r="L4614"/>
      <c r="M4614"/>
      <c r="N4614" s="2">
        <v>39610</v>
      </c>
      <c r="O4614" s="21">
        <v>135.97000122070313</v>
      </c>
      <c r="P4614" s="21">
        <v>136.25999450683594</v>
      </c>
      <c r="Q4614" s="21">
        <v>133.92999267578125</v>
      </c>
      <c r="R4614" s="21">
        <v>133.94000244140625</v>
      </c>
      <c r="S4614">
        <v>283890100</v>
      </c>
      <c r="T4614" s="16">
        <f>(SP500_Data[[#This Row],[Close]]-R4615)/R4615</f>
        <v>-1.4712372841555988E-2</v>
      </c>
      <c r="U4614" s="21"/>
    </row>
    <row r="4615" spans="1:21" x14ac:dyDescent="0.25">
      <c r="A4615" s="2">
        <v>39609</v>
      </c>
      <c r="B4615" s="21">
        <v>27.360000610351559</v>
      </c>
      <c r="C4615" s="21">
        <v>28.290000915527344</v>
      </c>
      <c r="D4615" s="21">
        <v>27.319999694824219</v>
      </c>
      <c r="E4615" s="21">
        <v>27.889999389648441</v>
      </c>
      <c r="F4615" s="16">
        <f>(StockData[[#This Row],[Close]]-E4616)/E4616</f>
        <v>6.4958611015129286E-3</v>
      </c>
      <c r="G4615" s="21">
        <v>77433900</v>
      </c>
      <c r="H4615" s="21">
        <f>IF(ISNUMBER(E4615),MAX($E$2:E4615),"")</f>
        <v>542.07000732421875</v>
      </c>
      <c r="I4615" s="21">
        <f>IF(AND(ISNUMBER(E4615),ISNUMBER(H4615)),E4615/H4615-1,"")</f>
        <v>-0.94854908219822043</v>
      </c>
      <c r="L4615"/>
      <c r="M4615"/>
      <c r="N4615" s="2">
        <v>39609</v>
      </c>
      <c r="O4615" s="21">
        <v>135.66999816894531</v>
      </c>
      <c r="P4615" s="21">
        <v>137.10000610351563</v>
      </c>
      <c r="Q4615" s="21">
        <v>135.35000610351563</v>
      </c>
      <c r="R4615" s="21">
        <v>135.94000244140625</v>
      </c>
      <c r="S4615">
        <v>260234900</v>
      </c>
      <c r="T4615" s="16">
        <f>(SP500_Data[[#This Row],[Close]]-R4616)/R4616</f>
        <v>-4.9772558928726195E-3</v>
      </c>
      <c r="U4615" s="21"/>
    </row>
    <row r="4616" spans="1:21" x14ac:dyDescent="0.25">
      <c r="A4616" s="2">
        <v>39608</v>
      </c>
      <c r="B4616" s="21">
        <v>27.649999618530273</v>
      </c>
      <c r="C4616" s="21">
        <v>27.909999847412109</v>
      </c>
      <c r="D4616" s="21">
        <v>27.299999237060547</v>
      </c>
      <c r="E4616" s="21">
        <v>27.709999084472656</v>
      </c>
      <c r="F4616" s="16">
        <f>(StockData[[#This Row],[Close]]-E4617)/E4617</f>
        <v>8.0028852377667242E-3</v>
      </c>
      <c r="G4616" s="21">
        <v>66787100</v>
      </c>
      <c r="H4616" s="21">
        <f>IF(ISNUMBER(E4616),MAX($E$2:E4616),"")</f>
        <v>542.07000732421875</v>
      </c>
      <c r="I4616" s="21">
        <f>IF(AND(ISNUMBER(E4616),ISNUMBER(H4616)),E4616/H4616-1,"")</f>
        <v>-0.94888114319171513</v>
      </c>
      <c r="L4616"/>
      <c r="M4616"/>
      <c r="N4616" s="2">
        <v>39608</v>
      </c>
      <c r="O4616" s="21">
        <v>136.86000061035156</v>
      </c>
      <c r="P4616" s="21">
        <v>137.5</v>
      </c>
      <c r="Q4616" s="21">
        <v>135.41000366210938</v>
      </c>
      <c r="R4616" s="21">
        <v>136.6199951171875</v>
      </c>
      <c r="S4616">
        <v>228263900</v>
      </c>
      <c r="T4616" s="16">
        <f>(SP500_Data[[#This Row],[Close]]-R4617)/R4617</f>
        <v>2.4213210603207538E-3</v>
      </c>
      <c r="U4616" s="21"/>
    </row>
    <row r="4617" spans="1:21" x14ac:dyDescent="0.25">
      <c r="A4617" s="2">
        <v>39605</v>
      </c>
      <c r="B4617" s="21">
        <v>27.989999771118164</v>
      </c>
      <c r="C4617" s="21">
        <v>28.170000076293945</v>
      </c>
      <c r="D4617" s="21">
        <v>27.489999771118164</v>
      </c>
      <c r="E4617" s="21">
        <v>27.489999771118164</v>
      </c>
      <c r="F4617" s="16">
        <f>(StockData[[#This Row],[Close]]-E4618)/E4618</f>
        <v>-2.862189002753187E-2</v>
      </c>
      <c r="G4617" s="21">
        <v>78500800</v>
      </c>
      <c r="H4617" s="21">
        <f>IF(ISNUMBER(E4617),MAX($E$2:E4617),"")</f>
        <v>542.07000732421875</v>
      </c>
      <c r="I4617" s="21">
        <f>IF(AND(ISNUMBER(E4617),ISNUMBER(H4617)),E4617/H4617-1,"")</f>
        <v>-0.94928699356229818</v>
      </c>
      <c r="L4617"/>
      <c r="M4617"/>
      <c r="N4617" s="2">
        <v>39605</v>
      </c>
      <c r="O4617" s="21">
        <v>139.55000305175781</v>
      </c>
      <c r="P4617" s="21">
        <v>139.80000305175781</v>
      </c>
      <c r="Q4617" s="21">
        <v>136.22000122070313</v>
      </c>
      <c r="R4617" s="21">
        <v>136.28999328613281</v>
      </c>
      <c r="S4617">
        <v>384276300</v>
      </c>
      <c r="T4617" s="16">
        <f>(SP500_Data[[#This Row],[Close]]-R4618)/R4618</f>
        <v>-3.189377420156906E-2</v>
      </c>
      <c r="U4617" s="21"/>
    </row>
    <row r="4618" spans="1:21" x14ac:dyDescent="0.25">
      <c r="A4618" s="2">
        <v>39604</v>
      </c>
      <c r="B4618" s="21">
        <v>27.719999313354492</v>
      </c>
      <c r="C4618" s="21">
        <v>28.299999237060547</v>
      </c>
      <c r="D4618" s="21">
        <v>27.600000381469727</v>
      </c>
      <c r="E4618" s="21">
        <v>28.299999237060547</v>
      </c>
      <c r="F4618" s="16">
        <f>(StockData[[#This Row],[Close]]-E4619)/E4619</f>
        <v>2.7596161810753899E-2</v>
      </c>
      <c r="G4618" s="21">
        <v>76063400</v>
      </c>
      <c r="H4618" s="21">
        <f>IF(ISNUMBER(E4618),MAX($E$2:E4618),"")</f>
        <v>542.07000732421875</v>
      </c>
      <c r="I4618" s="21">
        <f>IF(AND(ISNUMBER(E4618),ISNUMBER(H4618)),E4618/H4618-1,"")</f>
        <v>-0.94779272261021086</v>
      </c>
      <c r="L4618"/>
      <c r="M4618"/>
      <c r="N4618" s="2">
        <v>39604</v>
      </c>
      <c r="O4618" s="21">
        <v>138.58000183105469</v>
      </c>
      <c r="P4618" s="21">
        <v>140.88999938964844</v>
      </c>
      <c r="Q4618" s="21">
        <v>138.32000732421875</v>
      </c>
      <c r="R4618" s="21">
        <v>140.77999877929688</v>
      </c>
      <c r="S4618">
        <v>237867100</v>
      </c>
      <c r="T4618" s="16">
        <f>(SP500_Data[[#This Row],[Close]]-R4619)/R4619</f>
        <v>1.9997061450509154E-2</v>
      </c>
      <c r="U4618" s="21"/>
    </row>
    <row r="4619" spans="1:21" x14ac:dyDescent="0.25">
      <c r="A4619" s="2">
        <v>39603</v>
      </c>
      <c r="B4619" s="21">
        <v>27.280000686645508</v>
      </c>
      <c r="C4619" s="21">
        <v>27.639999389648441</v>
      </c>
      <c r="D4619" s="21">
        <v>27.200000762939453</v>
      </c>
      <c r="E4619" s="21">
        <v>27.540000915527344</v>
      </c>
      <c r="F4619" s="16">
        <f>(StockData[[#This Row],[Close]]-E4620)/E4620</f>
        <v>8.4218767514730262E-3</v>
      </c>
      <c r="G4619" s="21">
        <v>79567400</v>
      </c>
      <c r="H4619" s="21">
        <f>IF(ISNUMBER(E4619),MAX($E$2:E4619),"")</f>
        <v>542.07000732421875</v>
      </c>
      <c r="I4619" s="21">
        <f>IF(AND(ISNUMBER(E4619),ISNUMBER(H4619)),E4619/H4619-1,"")</f>
        <v>-0.94919475244263918</v>
      </c>
      <c r="L4619"/>
      <c r="M4619"/>
      <c r="N4619" s="2">
        <v>39603</v>
      </c>
      <c r="O4619" s="21">
        <v>137.69999694824219</v>
      </c>
      <c r="P4619" s="21">
        <v>139.16000366210938</v>
      </c>
      <c r="Q4619" s="21">
        <v>137.46000671386719</v>
      </c>
      <c r="R4619" s="21">
        <v>138.02000427246094</v>
      </c>
      <c r="S4619">
        <v>246637700</v>
      </c>
      <c r="T4619" s="16">
        <f>(SP500_Data[[#This Row],[Close]]-R4620)/R4620</f>
        <v>-5.0685833359300565E-4</v>
      </c>
      <c r="U4619" s="21"/>
    </row>
    <row r="4620" spans="1:21" x14ac:dyDescent="0.25">
      <c r="A4620" s="2">
        <v>39602</v>
      </c>
      <c r="B4620" s="21">
        <v>27.909999847412109</v>
      </c>
      <c r="C4620" s="21">
        <v>28.309999465942383</v>
      </c>
      <c r="D4620" s="21">
        <v>27.270000457763672</v>
      </c>
      <c r="E4620" s="21">
        <v>27.309999465942383</v>
      </c>
      <c r="F4620" s="16">
        <f>(StockData[[#This Row],[Close]]-E4621)/E4621</f>
        <v>-1.7625891531138565E-2</v>
      </c>
      <c r="G4620" s="21">
        <v>86616700</v>
      </c>
      <c r="H4620" s="21">
        <f>IF(ISNUMBER(E4620),MAX($E$2:E4620),"")</f>
        <v>542.07000732421875</v>
      </c>
      <c r="I4620" s="21">
        <f>IF(AND(ISNUMBER(E4620),ISNUMBER(H4620)),E4620/H4620-1,"")</f>
        <v>-0.94961905455579299</v>
      </c>
      <c r="L4620"/>
      <c r="M4620"/>
      <c r="N4620" s="2">
        <v>39602</v>
      </c>
      <c r="O4620" s="21">
        <v>139.30000305175781</v>
      </c>
      <c r="P4620" s="21">
        <v>139.6199951171875</v>
      </c>
      <c r="Q4620" s="21">
        <v>137.22999572753906</v>
      </c>
      <c r="R4620" s="21">
        <v>138.08999633789063</v>
      </c>
      <c r="S4620">
        <v>271965700</v>
      </c>
      <c r="T4620" s="16">
        <f>(SP500_Data[[#This Row],[Close]]-R4621)/R4621</f>
        <v>-5.8315161568502517E-3</v>
      </c>
      <c r="U4620" s="21"/>
    </row>
    <row r="4621" spans="1:21" x14ac:dyDescent="0.25">
      <c r="A4621" s="2">
        <v>39601</v>
      </c>
      <c r="B4621" s="21">
        <v>28.239999771118164</v>
      </c>
      <c r="C4621" s="21">
        <v>28.360000610351559</v>
      </c>
      <c r="D4621" s="21">
        <v>27.549999237060547</v>
      </c>
      <c r="E4621" s="21">
        <v>27.799999237060547</v>
      </c>
      <c r="F4621" s="16">
        <f>(StockData[[#This Row],[Close]]-E4622)/E4622</f>
        <v>-1.8361598282739654E-2</v>
      </c>
      <c r="G4621" s="21">
        <v>77028400</v>
      </c>
      <c r="H4621" s="21">
        <f>IF(ISNUMBER(E4621),MAX($E$2:E4621),"")</f>
        <v>542.07000732421875</v>
      </c>
      <c r="I4621" s="21">
        <f>IF(AND(ISNUMBER(E4621),ISNUMBER(H4621)),E4621/H4621-1,"")</f>
        <v>-0.94871511269496778</v>
      </c>
      <c r="L4621"/>
      <c r="M4621"/>
      <c r="N4621" s="2">
        <v>39601</v>
      </c>
      <c r="O4621" s="21">
        <v>139.83000183105469</v>
      </c>
      <c r="P4621" s="21">
        <v>139.86000061035156</v>
      </c>
      <c r="Q4621" s="21">
        <v>138</v>
      </c>
      <c r="R4621" s="21">
        <v>138.89999389648438</v>
      </c>
      <c r="S4621">
        <v>181069900</v>
      </c>
      <c r="T4621" s="16">
        <f>(SP500_Data[[#This Row],[Close]]-R4622)/R4622</f>
        <v>-1.0331401097067204E-2</v>
      </c>
      <c r="U4621" s="21"/>
    </row>
    <row r="4622" spans="1:21" x14ac:dyDescent="0.25">
      <c r="A4622" s="2">
        <v>39598</v>
      </c>
      <c r="B4622" s="21">
        <v>28.379999160766602</v>
      </c>
      <c r="C4622" s="21">
        <v>28.700000762939453</v>
      </c>
      <c r="D4622" s="21">
        <v>28.200000762939453</v>
      </c>
      <c r="E4622" s="21">
        <v>28.319999694824219</v>
      </c>
      <c r="F4622" s="16">
        <f>(StockData[[#This Row],[Close]]-E4623)/E4623</f>
        <v>3.5324016497656442E-4</v>
      </c>
      <c r="G4622" s="21">
        <v>63399200</v>
      </c>
      <c r="H4622" s="21">
        <f>IF(ISNUMBER(E4622),MAX($E$2:E4622),"")</f>
        <v>542.07000732421875</v>
      </c>
      <c r="I4622" s="21">
        <f>IF(AND(ISNUMBER(E4622),ISNUMBER(H4622)),E4622/H4622-1,"")</f>
        <v>-0.94775582616234721</v>
      </c>
      <c r="L4622"/>
      <c r="M4622"/>
      <c r="N4622" s="2">
        <v>39598</v>
      </c>
      <c r="O4622" s="21">
        <v>140.47000122070313</v>
      </c>
      <c r="P4622" s="21">
        <v>140.74000549316406</v>
      </c>
      <c r="Q4622" s="21">
        <v>139.94000244140625</v>
      </c>
      <c r="R4622" s="21">
        <v>140.35000610351563</v>
      </c>
      <c r="S4622">
        <v>117362000</v>
      </c>
      <c r="T4622" s="16">
        <f>(SP500_Data[[#This Row],[Close]]-R4623)/R4623</f>
        <v>2.5000435965401788E-3</v>
      </c>
      <c r="U4622" s="21"/>
    </row>
    <row r="4623" spans="1:21" x14ac:dyDescent="0.25">
      <c r="A4623" s="2">
        <v>39597</v>
      </c>
      <c r="B4623" s="21">
        <v>28.209999084472656</v>
      </c>
      <c r="C4623" s="21">
        <v>28.680000305175781</v>
      </c>
      <c r="D4623" s="21">
        <v>28.139999389648441</v>
      </c>
      <c r="E4623" s="21">
        <v>28.309999465942383</v>
      </c>
      <c r="F4623" s="16">
        <f>(StockData[[#This Row],[Close]]-E4624)/E4624</f>
        <v>4.6131710205384487E-3</v>
      </c>
      <c r="G4623" s="21">
        <v>47699200</v>
      </c>
      <c r="H4623" s="21">
        <f>IF(ISNUMBER(E4623),MAX($E$2:E4623),"")</f>
        <v>542.07000732421875</v>
      </c>
      <c r="I4623" s="21">
        <f>IF(AND(ISNUMBER(E4623),ISNUMBER(H4623)),E4623/H4623-1,"")</f>
        <v>-0.94777427438627904</v>
      </c>
      <c r="L4623"/>
      <c r="M4623"/>
      <c r="N4623" s="2">
        <v>39597</v>
      </c>
      <c r="O4623" s="21">
        <v>139.1300048828125</v>
      </c>
      <c r="P4623" s="21">
        <v>140.92999267578125</v>
      </c>
      <c r="Q4623" s="21">
        <v>139.08000183105469</v>
      </c>
      <c r="R4623" s="21">
        <v>140</v>
      </c>
      <c r="S4623">
        <v>173927200</v>
      </c>
      <c r="T4623" s="16">
        <f>(SP500_Data[[#This Row],[Close]]-R4624)/R4624</f>
        <v>5.0251036102425574E-3</v>
      </c>
      <c r="U4623" s="21"/>
    </row>
    <row r="4624" spans="1:21" x14ac:dyDescent="0.25">
      <c r="A4624" s="2">
        <v>39596</v>
      </c>
      <c r="B4624" s="21">
        <v>28.559999465942383</v>
      </c>
      <c r="C4624" s="21">
        <v>28.569999694824219</v>
      </c>
      <c r="D4624" s="21">
        <v>28.040000915527344</v>
      </c>
      <c r="E4624" s="21">
        <v>28.180000305175781</v>
      </c>
      <c r="F4624" s="16">
        <f>(StockData[[#This Row],[Close]]-E4625)/E4625</f>
        <v>-9.1420613220621824E-3</v>
      </c>
      <c r="G4624" s="21">
        <v>52318500</v>
      </c>
      <c r="H4624" s="21">
        <f>IF(ISNUMBER(E4624),MAX($E$2:E4624),"")</f>
        <v>542.07000732421875</v>
      </c>
      <c r="I4624" s="21">
        <f>IF(AND(ISNUMBER(E4624),ISNUMBER(H4624)),E4624/H4624-1,"")</f>
        <v>-0.94801409426011474</v>
      </c>
      <c r="L4624"/>
      <c r="M4624"/>
      <c r="N4624" s="2">
        <v>39596</v>
      </c>
      <c r="O4624" s="21">
        <v>139.16999816894531</v>
      </c>
      <c r="P4624" s="21">
        <v>140</v>
      </c>
      <c r="Q4624" s="21">
        <v>138</v>
      </c>
      <c r="R4624" s="21">
        <v>139.30000305175781</v>
      </c>
      <c r="S4624">
        <v>181288100</v>
      </c>
      <c r="T4624" s="16">
        <f>(SP500_Data[[#This Row],[Close]]-R4625)/R4625</f>
        <v>4.6156019958574802E-3</v>
      </c>
      <c r="U4624" s="21"/>
    </row>
    <row r="4625" spans="1:21" x14ac:dyDescent="0.25">
      <c r="A4625" s="2">
        <v>39595</v>
      </c>
      <c r="B4625" s="21">
        <v>28.110000610351559</v>
      </c>
      <c r="C4625" s="21">
        <v>28.5</v>
      </c>
      <c r="D4625" s="21">
        <v>28.049999237060547</v>
      </c>
      <c r="E4625" s="21">
        <v>28.440000534057617</v>
      </c>
      <c r="F4625" s="16">
        <f>(StockData[[#This Row],[Close]]-E4626)/E4626</f>
        <v>1.3903789932435658E-2</v>
      </c>
      <c r="G4625" s="21">
        <v>47334500</v>
      </c>
      <c r="H4625" s="21">
        <f>IF(ISNUMBER(E4625),MAX($E$2:E4625),"")</f>
        <v>542.07000732421875</v>
      </c>
      <c r="I4625" s="21">
        <f>IF(AND(ISNUMBER(E4625),ISNUMBER(H4625)),E4625/H4625-1,"")</f>
        <v>-0.9475344509938044</v>
      </c>
      <c r="L4625"/>
      <c r="M4625"/>
      <c r="N4625" s="2">
        <v>39595</v>
      </c>
      <c r="O4625" s="21">
        <v>137.80000305175781</v>
      </c>
      <c r="P4625" s="21">
        <v>139</v>
      </c>
      <c r="Q4625" s="21">
        <v>137.52999877929688</v>
      </c>
      <c r="R4625" s="21">
        <v>138.66000366210938</v>
      </c>
      <c r="S4625">
        <v>168322900</v>
      </c>
      <c r="T4625" s="16">
        <f>(SP500_Data[[#This Row],[Close]]-R4626)/R4626</f>
        <v>7.4106675165943768E-3</v>
      </c>
      <c r="U4625" s="21"/>
    </row>
    <row r="4626" spans="1:21" x14ac:dyDescent="0.25">
      <c r="A4626" s="2">
        <v>39591</v>
      </c>
      <c r="B4626" s="21">
        <v>28.260000228881836</v>
      </c>
      <c r="C4626" s="21">
        <v>28.329999923706055</v>
      </c>
      <c r="D4626" s="21">
        <v>27.950000762939453</v>
      </c>
      <c r="E4626" s="21">
        <v>28.049999237060547</v>
      </c>
      <c r="F4626" s="16">
        <f>(StockData[[#This Row],[Close]]-E4627)/E4627</f>
        <v>-1.4752373952356748E-2</v>
      </c>
      <c r="G4626" s="21">
        <v>48890700</v>
      </c>
      <c r="H4626" s="21">
        <f>IF(ISNUMBER(E4626),MAX($E$2:E4626),"")</f>
        <v>542.07000732421875</v>
      </c>
      <c r="I4626" s="21">
        <f>IF(AND(ISNUMBER(E4626),ISNUMBER(H4626)),E4626/H4626-1,"")</f>
        <v>-0.94825391765258926</v>
      </c>
      <c r="L4626"/>
      <c r="M4626"/>
      <c r="N4626" s="2">
        <v>39591</v>
      </c>
      <c r="O4626" s="21">
        <v>139.05000305175781</v>
      </c>
      <c r="P4626" s="21">
        <v>139.66000366210938</v>
      </c>
      <c r="Q4626" s="21">
        <v>137.52000427246094</v>
      </c>
      <c r="R4626" s="21">
        <v>137.63999938964844</v>
      </c>
      <c r="S4626">
        <v>181376400</v>
      </c>
      <c r="T4626" s="16">
        <f>(SP500_Data[[#This Row],[Close]]-R4627)/R4627</f>
        <v>-1.3404022584889937E-2</v>
      </c>
      <c r="U4626" s="21"/>
    </row>
    <row r="4627" spans="1:21" x14ac:dyDescent="0.25">
      <c r="A4627" s="2">
        <v>39590</v>
      </c>
      <c r="B4627" s="21">
        <v>28.280000686645508</v>
      </c>
      <c r="C4627" s="21">
        <v>28.700000762939453</v>
      </c>
      <c r="D4627" s="21">
        <v>28.180000305175781</v>
      </c>
      <c r="E4627" s="21">
        <v>28.469999313354492</v>
      </c>
      <c r="F4627" s="16">
        <f>(StockData[[#This Row],[Close]]-E4628)/E4628</f>
        <v>7.7875863134333522E-3</v>
      </c>
      <c r="G4627" s="21">
        <v>52203100</v>
      </c>
      <c r="H4627" s="21">
        <f>IF(ISNUMBER(E4627),MAX($E$2:E4627),"")</f>
        <v>542.07000732421875</v>
      </c>
      <c r="I4627" s="21">
        <f>IF(AND(ISNUMBER(E4627),ISNUMBER(H4627)),E4627/H4627-1,"")</f>
        <v>-0.94747910984064787</v>
      </c>
      <c r="L4627"/>
      <c r="M4627"/>
      <c r="N4627" s="2">
        <v>39590</v>
      </c>
      <c r="O4627" s="21">
        <v>139.42999267578125</v>
      </c>
      <c r="P4627" s="21">
        <v>140.16999816894531</v>
      </c>
      <c r="Q4627" s="21">
        <v>139</v>
      </c>
      <c r="R4627" s="21">
        <v>139.50999450683594</v>
      </c>
      <c r="S4627">
        <v>170820400</v>
      </c>
      <c r="T4627" s="16">
        <f>(SP500_Data[[#This Row],[Close]]-R4628)/R4628</f>
        <v>1.4330068739480117E-4</v>
      </c>
      <c r="U4627" s="21"/>
    </row>
    <row r="4628" spans="1:21" x14ac:dyDescent="0.25">
      <c r="A4628" s="2">
        <v>39589</v>
      </c>
      <c r="B4628" s="21">
        <v>28.809999465942383</v>
      </c>
      <c r="C4628" s="21">
        <v>29.049999237060547</v>
      </c>
      <c r="D4628" s="21">
        <v>28.190000534057617</v>
      </c>
      <c r="E4628" s="21">
        <v>28.25</v>
      </c>
      <c r="F4628" s="16">
        <f>(StockData[[#This Row],[Close]]-E4629)/E4629</f>
        <v>-1.7732970265058455E-2</v>
      </c>
      <c r="G4628" s="21">
        <v>60125100</v>
      </c>
      <c r="H4628" s="21">
        <f>IF(ISNUMBER(E4628),MAX($E$2:E4628),"")</f>
        <v>542.07000732421875</v>
      </c>
      <c r="I4628" s="21">
        <f>IF(AND(ISNUMBER(E4628),ISNUMBER(H4628)),E4628/H4628-1,"")</f>
        <v>-0.94788496021123092</v>
      </c>
      <c r="L4628"/>
      <c r="M4628"/>
      <c r="N4628" s="2">
        <v>39589</v>
      </c>
      <c r="O4628" s="21">
        <v>141.80999755859375</v>
      </c>
      <c r="P4628" s="21">
        <v>142.1199951171875</v>
      </c>
      <c r="Q4628" s="21">
        <v>139</v>
      </c>
      <c r="R4628" s="21">
        <v>139.49000549316406</v>
      </c>
      <c r="S4628">
        <v>252724800</v>
      </c>
      <c r="T4628" s="16">
        <f>(SP500_Data[[#This Row],[Close]]-R4629)/R4629</f>
        <v>-1.6914468298034724E-2</v>
      </c>
      <c r="U4628" s="21"/>
    </row>
    <row r="4629" spans="1:21" x14ac:dyDescent="0.25">
      <c r="A4629" s="2">
        <v>39588</v>
      </c>
      <c r="B4629" s="21">
        <v>29.299999237060547</v>
      </c>
      <c r="C4629" s="21">
        <v>29.309999465942383</v>
      </c>
      <c r="D4629" s="21">
        <v>28.629999160766602</v>
      </c>
      <c r="E4629" s="21">
        <v>28.760000228881836</v>
      </c>
      <c r="F4629" s="16">
        <f>(StockData[[#This Row],[Close]]-E4630)/E4630</f>
        <v>-2.376099379988662E-2</v>
      </c>
      <c r="G4629" s="21">
        <v>75767600</v>
      </c>
      <c r="H4629" s="21">
        <f>IF(ISNUMBER(E4629),MAX($E$2:E4629),"")</f>
        <v>542.07000732421875</v>
      </c>
      <c r="I4629" s="21">
        <f>IF(AND(ISNUMBER(E4629),ISNUMBER(H4629)),E4629/H4629-1,"")</f>
        <v>-0.94694412190254218</v>
      </c>
      <c r="L4629"/>
      <c r="M4629"/>
      <c r="N4629" s="2">
        <v>39588</v>
      </c>
      <c r="O4629" s="21">
        <v>142.27000427246094</v>
      </c>
      <c r="P4629" s="21">
        <v>142.33999633789063</v>
      </c>
      <c r="Q4629" s="21">
        <v>141</v>
      </c>
      <c r="R4629" s="21">
        <v>141.88999938964844</v>
      </c>
      <c r="S4629">
        <v>178552100</v>
      </c>
      <c r="T4629" s="16">
        <f>(SP500_Data[[#This Row],[Close]]-R4630)/R4630</f>
        <v>-8.1090782059589812E-3</v>
      </c>
      <c r="U4629" s="21"/>
    </row>
    <row r="4630" spans="1:21" x14ac:dyDescent="0.25">
      <c r="A4630" s="2">
        <v>39587</v>
      </c>
      <c r="B4630" s="21">
        <v>29.870000839233398</v>
      </c>
      <c r="C4630" s="21">
        <v>29.889999389648441</v>
      </c>
      <c r="D4630" s="21">
        <v>29.309999465942383</v>
      </c>
      <c r="E4630" s="21">
        <v>29.459999084472656</v>
      </c>
      <c r="F4630" s="16">
        <f>(StockData[[#This Row],[Close]]-E4631)/E4631</f>
        <v>-1.7672580549864637E-2</v>
      </c>
      <c r="G4630" s="21">
        <v>59615000</v>
      </c>
      <c r="H4630" s="21">
        <f>IF(ISNUMBER(E4630),MAX($E$2:E4630),"")</f>
        <v>542.07000732421875</v>
      </c>
      <c r="I4630" s="21">
        <f>IF(AND(ISNUMBER(E4630),ISNUMBER(H4630)),E4630/H4630-1,"")</f>
        <v>-0.94565277789506574</v>
      </c>
      <c r="L4630"/>
      <c r="M4630"/>
      <c r="N4630" s="2">
        <v>39587</v>
      </c>
      <c r="O4630" s="21">
        <v>142.80999755859375</v>
      </c>
      <c r="P4630" s="21">
        <v>144.30000305175781</v>
      </c>
      <c r="Q4630" s="21">
        <v>142.30000305175781</v>
      </c>
      <c r="R4630" s="21">
        <v>143.05000305175781</v>
      </c>
      <c r="S4630">
        <v>165664400</v>
      </c>
      <c r="T4630" s="16">
        <f>(SP500_Data[[#This Row],[Close]]-R4631)/R4631</f>
        <v>2.7337682576551179E-3</v>
      </c>
      <c r="U4630" s="21"/>
    </row>
    <row r="4631" spans="1:21" x14ac:dyDescent="0.25">
      <c r="A4631" s="2">
        <v>39584</v>
      </c>
      <c r="B4631" s="21">
        <v>30.469999313354492</v>
      </c>
      <c r="C4631" s="21">
        <v>30.479999542236328</v>
      </c>
      <c r="D4631" s="21">
        <v>29.920000076293945</v>
      </c>
      <c r="E4631" s="21">
        <v>29.989999771118164</v>
      </c>
      <c r="F4631" s="16">
        <f>(StockData[[#This Row],[Close]]-E4632)/E4632</f>
        <v>-1.5106764541732098E-2</v>
      </c>
      <c r="G4631" s="21">
        <v>81538200</v>
      </c>
      <c r="H4631" s="21">
        <f>IF(ISNUMBER(E4631),MAX($E$2:E4631),"")</f>
        <v>542.07000732421875</v>
      </c>
      <c r="I4631" s="21">
        <f>IF(AND(ISNUMBER(E4631),ISNUMBER(H4631)),E4631/H4631-1,"")</f>
        <v>-0.94467504313851336</v>
      </c>
      <c r="L4631"/>
      <c r="M4631"/>
      <c r="N4631" s="2">
        <v>39584</v>
      </c>
      <c r="O4631" s="21">
        <v>142.86000061035156</v>
      </c>
      <c r="P4631" s="21">
        <v>142.8699951171875</v>
      </c>
      <c r="Q4631" s="21">
        <v>141.61000061035156</v>
      </c>
      <c r="R4631" s="21">
        <v>142.66000366210938</v>
      </c>
      <c r="S4631">
        <v>204236800</v>
      </c>
      <c r="T4631" s="16">
        <f>(SP500_Data[[#This Row],[Close]]-R4632)/R4632</f>
        <v>9.1212294903480909E-4</v>
      </c>
      <c r="U4631" s="21"/>
    </row>
    <row r="4632" spans="1:21" x14ac:dyDescent="0.25">
      <c r="A4632" s="2">
        <v>39583</v>
      </c>
      <c r="B4632" s="21">
        <v>29.979999542236328</v>
      </c>
      <c r="C4632" s="21">
        <v>30.530000686645508</v>
      </c>
      <c r="D4632" s="21">
        <v>29.940000534057617</v>
      </c>
      <c r="E4632" s="21">
        <v>30.450000762939453</v>
      </c>
      <c r="F4632" s="16">
        <f>(StockData[[#This Row],[Close]]-E4633)/E4633</f>
        <v>1.7373887486187175E-2</v>
      </c>
      <c r="G4632" s="21">
        <v>53355800</v>
      </c>
      <c r="H4632" s="21">
        <f>IF(ISNUMBER(E4632),MAX($E$2:E4632),"")</f>
        <v>542.07000732421875</v>
      </c>
      <c r="I4632" s="21">
        <f>IF(AND(ISNUMBER(E4632),ISNUMBER(H4632)),E4632/H4632-1,"")</f>
        <v>-0.94382644243084468</v>
      </c>
      <c r="L4632"/>
      <c r="M4632"/>
      <c r="N4632" s="2">
        <v>39583</v>
      </c>
      <c r="O4632" s="21">
        <v>141.03999328613281</v>
      </c>
      <c r="P4632" s="21">
        <v>142.6300048828125</v>
      </c>
      <c r="Q4632" s="21">
        <v>140.83000183105469</v>
      </c>
      <c r="R4632" s="21">
        <v>142.52999877929688</v>
      </c>
      <c r="S4632">
        <v>166927000</v>
      </c>
      <c r="T4632" s="16">
        <f>(SP500_Data[[#This Row],[Close]]-R4633)/R4633</f>
        <v>1.2502624518142805E-2</v>
      </c>
      <c r="U4632" s="21"/>
    </row>
    <row r="4633" spans="1:21" x14ac:dyDescent="0.25">
      <c r="A4633" s="2">
        <v>39582</v>
      </c>
      <c r="B4633" s="21">
        <v>29.889999389648441</v>
      </c>
      <c r="C4633" s="21">
        <v>30.260000228881836</v>
      </c>
      <c r="D4633" s="21">
        <v>29.729999542236328</v>
      </c>
      <c r="E4633" s="21">
        <v>29.930000305175781</v>
      </c>
      <c r="F4633" s="16">
        <f>(StockData[[#This Row],[Close]]-E4634)/E4634</f>
        <v>5.0369246162421683E-3</v>
      </c>
      <c r="G4633" s="21">
        <v>66730400</v>
      </c>
      <c r="H4633" s="21">
        <f>IF(ISNUMBER(E4633),MAX($E$2:E4633),"")</f>
        <v>542.07000732421875</v>
      </c>
      <c r="I4633" s="21">
        <f>IF(AND(ISNUMBER(E4633),ISNUMBER(H4633)),E4633/H4633-1,"")</f>
        <v>-0.94478572896346524</v>
      </c>
      <c r="L4633"/>
      <c r="M4633"/>
      <c r="N4633" s="2">
        <v>39582</v>
      </c>
      <c r="O4633" s="21">
        <v>141.07000732421875</v>
      </c>
      <c r="P4633" s="21">
        <v>142.19999694824219</v>
      </c>
      <c r="Q4633" s="21">
        <v>140.46000671386719</v>
      </c>
      <c r="R4633" s="21">
        <v>140.77000427246094</v>
      </c>
      <c r="S4633">
        <v>181910800</v>
      </c>
      <c r="T4633" s="16">
        <f>(SP500_Data[[#This Row],[Close]]-R4634)/R4634</f>
        <v>2.0644116866599749E-3</v>
      </c>
      <c r="U4633" s="21"/>
    </row>
    <row r="4634" spans="1:21" x14ac:dyDescent="0.25">
      <c r="A4634" s="2">
        <v>39581</v>
      </c>
      <c r="B4634" s="21">
        <v>30</v>
      </c>
      <c r="C4634" s="21">
        <v>30.129999160766602</v>
      </c>
      <c r="D4634" s="21">
        <v>29.530000686645508</v>
      </c>
      <c r="E4634" s="21">
        <v>29.780000686645508</v>
      </c>
      <c r="F4634" s="16">
        <f>(StockData[[#This Row],[Close]]-E4635)/E4635</f>
        <v>-7.0023036370575643E-3</v>
      </c>
      <c r="G4634" s="21">
        <v>70934700</v>
      </c>
      <c r="H4634" s="21">
        <f>IF(ISNUMBER(E4634),MAX($E$2:E4634),"")</f>
        <v>542.07000732421875</v>
      </c>
      <c r="I4634" s="21">
        <f>IF(AND(ISNUMBER(E4634),ISNUMBER(H4634)),E4634/H4634-1,"")</f>
        <v>-0.94506244528516459</v>
      </c>
      <c r="L4634"/>
      <c r="M4634"/>
      <c r="N4634" s="2">
        <v>39581</v>
      </c>
      <c r="O4634" s="21">
        <v>140.80000305175781</v>
      </c>
      <c r="P4634" s="21">
        <v>140.88999938964844</v>
      </c>
      <c r="Q4634" s="21">
        <v>139.72999572753906</v>
      </c>
      <c r="R4634" s="21">
        <v>140.47999572753906</v>
      </c>
      <c r="S4634">
        <v>159132200</v>
      </c>
      <c r="T4634" s="16">
        <f>(SP500_Data[[#This Row],[Close]]-R4635)/R4635</f>
        <v>1.423110687485219E-4</v>
      </c>
      <c r="U4634" s="21"/>
    </row>
    <row r="4635" spans="1:21" x14ac:dyDescent="0.25">
      <c r="A4635" s="2">
        <v>39580</v>
      </c>
      <c r="B4635" s="21">
        <v>29.399999618530273</v>
      </c>
      <c r="C4635" s="21">
        <v>30.059999465942383</v>
      </c>
      <c r="D4635" s="21">
        <v>29.350000381469727</v>
      </c>
      <c r="E4635" s="21">
        <v>29.989999771118164</v>
      </c>
      <c r="F4635" s="16">
        <f>(StockData[[#This Row],[Close]]-E4636)/E4636</f>
        <v>2.0415120582855519E-2</v>
      </c>
      <c r="G4635" s="21">
        <v>64278800</v>
      </c>
      <c r="H4635" s="21">
        <f>IF(ISNUMBER(E4635),MAX($E$2:E4635),"")</f>
        <v>542.07000732421875</v>
      </c>
      <c r="I4635" s="21">
        <f>IF(AND(ISNUMBER(E4635),ISNUMBER(H4635)),E4635/H4635-1,"")</f>
        <v>-0.94467504313851336</v>
      </c>
      <c r="L4635"/>
      <c r="M4635"/>
      <c r="N4635" s="2">
        <v>39580</v>
      </c>
      <c r="O4635" s="21">
        <v>139.25</v>
      </c>
      <c r="P4635" s="21">
        <v>140.55999755859375</v>
      </c>
      <c r="Q4635" s="21">
        <v>138.72999572753906</v>
      </c>
      <c r="R4635" s="21">
        <v>140.46000671386719</v>
      </c>
      <c r="S4635">
        <v>147865900</v>
      </c>
      <c r="T4635" s="16">
        <f>(SP500_Data[[#This Row],[Close]]-R4636)/R4636</f>
        <v>1.1231194283171939E-2</v>
      </c>
      <c r="U4635" s="21"/>
    </row>
    <row r="4636" spans="1:21" x14ac:dyDescent="0.25">
      <c r="A4636" s="2">
        <v>39577</v>
      </c>
      <c r="B4636" s="21">
        <v>29.209999084472656</v>
      </c>
      <c r="C4636" s="21">
        <v>29.549999237060547</v>
      </c>
      <c r="D4636" s="21">
        <v>28.950000762939453</v>
      </c>
      <c r="E4636" s="21">
        <v>29.389999389648441</v>
      </c>
      <c r="F4636" s="16">
        <f>(StockData[[#This Row],[Close]]-E4637)/E4637</f>
        <v>4.0997242913585353E-3</v>
      </c>
      <c r="G4636" s="21">
        <v>51621200</v>
      </c>
      <c r="H4636" s="21">
        <f>IF(ISNUMBER(E4636),MAX($E$2:E4636),"")</f>
        <v>542.07000732421875</v>
      </c>
      <c r="I4636" s="21">
        <f>IF(AND(ISNUMBER(E4636),ISNUMBER(H4636)),E4636/H4636-1,"")</f>
        <v>-0.94578191194394945</v>
      </c>
      <c r="L4636"/>
      <c r="M4636"/>
      <c r="N4636" s="2">
        <v>39577</v>
      </c>
      <c r="O4636" s="21">
        <v>138.60000610351563</v>
      </c>
      <c r="P4636" s="21">
        <v>139.38999938964844</v>
      </c>
      <c r="Q4636" s="21">
        <v>138.44999694824219</v>
      </c>
      <c r="R4636" s="21">
        <v>138.89999389648438</v>
      </c>
      <c r="S4636">
        <v>152588200</v>
      </c>
      <c r="T4636" s="16">
        <f>(SP500_Data[[#This Row],[Close]]-R4637)/R4637</f>
        <v>-1.8684231013411199E-3</v>
      </c>
      <c r="U4636" s="21"/>
    </row>
    <row r="4637" spans="1:21" x14ac:dyDescent="0.25">
      <c r="A4637" s="2">
        <v>39576</v>
      </c>
      <c r="B4637" s="21">
        <v>29.280000686645508</v>
      </c>
      <c r="C4637" s="21">
        <v>29.389999389648441</v>
      </c>
      <c r="D4637" s="21">
        <v>29</v>
      </c>
      <c r="E4637" s="21">
        <v>29.270000457763672</v>
      </c>
      <c r="F4637" s="16">
        <f>(StockData[[#This Row],[Close]]-E4638)/E4638</f>
        <v>2.0541381435000088E-3</v>
      </c>
      <c r="G4637" s="21">
        <v>69589900</v>
      </c>
      <c r="H4637" s="21">
        <f>IF(ISNUMBER(E4637),MAX($E$2:E4637),"")</f>
        <v>542.07000732421875</v>
      </c>
      <c r="I4637" s="21">
        <f>IF(AND(ISNUMBER(E4637),ISNUMBER(H4637)),E4637/H4637-1,"")</f>
        <v>-0.94600328359385333</v>
      </c>
      <c r="L4637"/>
      <c r="M4637"/>
      <c r="N4637" s="2">
        <v>39576</v>
      </c>
      <c r="O4637" s="21">
        <v>139.74000549316406</v>
      </c>
      <c r="P4637" s="21">
        <v>140.32000732421875</v>
      </c>
      <c r="Q4637" s="21">
        <v>138.97999572753906</v>
      </c>
      <c r="R4637" s="21">
        <v>139.16000366210938</v>
      </c>
      <c r="S4637">
        <v>178321200</v>
      </c>
      <c r="T4637" s="16">
        <f>(SP500_Data[[#This Row],[Close]]-R4638)/R4638</f>
        <v>-2.5802795249958359E-3</v>
      </c>
      <c r="U4637" s="21"/>
    </row>
    <row r="4638" spans="1:21" x14ac:dyDescent="0.25">
      <c r="A4638" s="2">
        <v>39575</v>
      </c>
      <c r="B4638" s="21">
        <v>29.690000534057617</v>
      </c>
      <c r="C4638" s="21">
        <v>30.139999389648441</v>
      </c>
      <c r="D4638" s="21">
        <v>29.079999923706055</v>
      </c>
      <c r="E4638" s="21">
        <v>29.209999084472656</v>
      </c>
      <c r="F4638" s="16">
        <f>(StockData[[#This Row],[Close]]-E4639)/E4639</f>
        <v>-1.6498372588536616E-2</v>
      </c>
      <c r="G4638" s="21">
        <v>88775000</v>
      </c>
      <c r="H4638" s="21">
        <f>IF(ISNUMBER(E4638),MAX($E$2:E4638),"")</f>
        <v>542.07000732421875</v>
      </c>
      <c r="I4638" s="21">
        <f>IF(AND(ISNUMBER(E4638),ISNUMBER(H4638)),E4638/H4638-1,"")</f>
        <v>-0.94611397293744426</v>
      </c>
      <c r="L4638"/>
      <c r="M4638"/>
      <c r="N4638" s="2">
        <v>39575</v>
      </c>
      <c r="O4638" s="21">
        <v>141.88999938964844</v>
      </c>
      <c r="P4638" s="21">
        <v>142.03999328613281</v>
      </c>
      <c r="Q4638" s="21">
        <v>139.1300048828125</v>
      </c>
      <c r="R4638" s="21">
        <v>139.52000427246094</v>
      </c>
      <c r="S4638">
        <v>199267300</v>
      </c>
      <c r="T4638" s="16">
        <f>(SP500_Data[[#This Row],[Close]]-R4639)/R4639</f>
        <v>-1.7810621083725258E-2</v>
      </c>
      <c r="U4638" s="21"/>
    </row>
    <row r="4639" spans="1:21" x14ac:dyDescent="0.25">
      <c r="A4639" s="2">
        <v>39574</v>
      </c>
      <c r="B4639" s="21">
        <v>29</v>
      </c>
      <c r="C4639" s="21">
        <v>29.860000610351559</v>
      </c>
      <c r="D4639" s="21">
        <v>28.930000305175781</v>
      </c>
      <c r="E4639" s="21">
        <v>29.700000762939453</v>
      </c>
      <c r="F4639" s="16">
        <f>(StockData[[#This Row],[Close]]-E4640)/E4640</f>
        <v>2.1320524101101284E-2</v>
      </c>
      <c r="G4639" s="21">
        <v>93582000</v>
      </c>
      <c r="H4639" s="21">
        <f>IF(ISNUMBER(E4639),MAX($E$2:E4639),"")</f>
        <v>542.07000732421875</v>
      </c>
      <c r="I4639" s="21">
        <f>IF(AND(ISNUMBER(E4639),ISNUMBER(H4639)),E4639/H4639-1,"")</f>
        <v>-0.94521002755798011</v>
      </c>
      <c r="L4639"/>
      <c r="M4639"/>
      <c r="N4639" s="2">
        <v>39574</v>
      </c>
      <c r="O4639" s="21">
        <v>140.02000427246094</v>
      </c>
      <c r="P4639" s="21">
        <v>142.19999694824219</v>
      </c>
      <c r="Q4639" s="21">
        <v>139.69000244140625</v>
      </c>
      <c r="R4639" s="21">
        <v>142.05000305175781</v>
      </c>
      <c r="S4639">
        <v>179339800</v>
      </c>
      <c r="T4639" s="16">
        <f>(SP500_Data[[#This Row],[Close]]-R4640)/R4640</f>
        <v>8.662935488467062E-3</v>
      </c>
      <c r="U4639" s="21"/>
    </row>
    <row r="4640" spans="1:21" x14ac:dyDescent="0.25">
      <c r="A4640" s="2">
        <v>39573</v>
      </c>
      <c r="B4640" s="21">
        <v>29.930000305175781</v>
      </c>
      <c r="C4640" s="21">
        <v>30.229999542236328</v>
      </c>
      <c r="D4640" s="21">
        <v>28.989999771118164</v>
      </c>
      <c r="E4640" s="21">
        <v>29.079999923706055</v>
      </c>
      <c r="F4640" s="16">
        <f>(StockData[[#This Row],[Close]]-E4641)/E4641</f>
        <v>-5.4719510487188641E-3</v>
      </c>
      <c r="G4640" s="21">
        <v>119687700</v>
      </c>
      <c r="H4640" s="21">
        <f>IF(ISNUMBER(E4640),MAX($E$2:E4640),"")</f>
        <v>542.07000732421875</v>
      </c>
      <c r="I4640" s="21">
        <f>IF(AND(ISNUMBER(E4640),ISNUMBER(H4640)),E4640/H4640-1,"")</f>
        <v>-0.94635379281127996</v>
      </c>
      <c r="L4640"/>
      <c r="M4640"/>
      <c r="N4640" s="2">
        <v>39573</v>
      </c>
      <c r="O4640" s="21">
        <v>141.05000305175781</v>
      </c>
      <c r="P4640" s="21">
        <v>141.61000061035156</v>
      </c>
      <c r="Q4640" s="21">
        <v>140.41000366210938</v>
      </c>
      <c r="R4640" s="21">
        <v>140.83000183105469</v>
      </c>
      <c r="S4640">
        <v>118504500</v>
      </c>
      <c r="T4640" s="16">
        <f>(SP500_Data[[#This Row],[Close]]-R4641)/R4641</f>
        <v>-4.8052625410030777E-3</v>
      </c>
      <c r="U4640" s="21"/>
    </row>
    <row r="4641" spans="1:21" x14ac:dyDescent="0.25">
      <c r="A4641" s="2">
        <v>39570</v>
      </c>
      <c r="B4641" s="21">
        <v>29.590000152587891</v>
      </c>
      <c r="C4641" s="21">
        <v>29.620000839233398</v>
      </c>
      <c r="D4641" s="21">
        <v>28.860000610351559</v>
      </c>
      <c r="E4641" s="21">
        <v>29.239999771118164</v>
      </c>
      <c r="F4641" s="16">
        <f>(StockData[[#This Row],[Close]]-E4642)/E4642</f>
        <v>-5.4421717512970454E-3</v>
      </c>
      <c r="G4641" s="21">
        <v>66024200</v>
      </c>
      <c r="H4641" s="21">
        <f>IF(ISNUMBER(E4641),MAX($E$2:E4641),"")</f>
        <v>542.07000732421875</v>
      </c>
      <c r="I4641" s="21">
        <f>IF(AND(ISNUMBER(E4641),ISNUMBER(H4641)),E4641/H4641-1,"")</f>
        <v>-0.94605862826564879</v>
      </c>
      <c r="L4641"/>
      <c r="M4641"/>
      <c r="N4641" s="2">
        <v>39570</v>
      </c>
      <c r="O4641" s="21">
        <v>142.33999633789063</v>
      </c>
      <c r="P4641" s="21">
        <v>142.3699951171875</v>
      </c>
      <c r="Q4641" s="21">
        <v>140.55999755859375</v>
      </c>
      <c r="R4641" s="21">
        <v>141.50999450683594</v>
      </c>
      <c r="S4641">
        <v>181585500</v>
      </c>
      <c r="T4641" s="16">
        <f>(SP500_Data[[#This Row],[Close]]-R4642)/R4642</f>
        <v>2.7636012127450682E-3</v>
      </c>
      <c r="U4641" s="21"/>
    </row>
    <row r="4642" spans="1:21" x14ac:dyDescent="0.25">
      <c r="A4642" s="2">
        <v>39569</v>
      </c>
      <c r="B4642" s="21">
        <v>28.5</v>
      </c>
      <c r="C4642" s="21">
        <v>29.489999771118164</v>
      </c>
      <c r="D4642" s="21">
        <v>28.479999542236328</v>
      </c>
      <c r="E4642" s="21">
        <v>29.399999618530273</v>
      </c>
      <c r="F4642" s="16">
        <f>(StockData[[#This Row],[Close]]-E4643)/E4643</f>
        <v>3.0855510050563462E-2</v>
      </c>
      <c r="G4642" s="21">
        <v>71699400</v>
      </c>
      <c r="H4642" s="21">
        <f>IF(ISNUMBER(E4642),MAX($E$2:E4642),"")</f>
        <v>542.07000732421875</v>
      </c>
      <c r="I4642" s="21">
        <f>IF(AND(ISNUMBER(E4642),ISNUMBER(H4642)),E4642/H4642-1,"")</f>
        <v>-0.94576346372001763</v>
      </c>
      <c r="L4642"/>
      <c r="M4642"/>
      <c r="N4642" s="2">
        <v>39569</v>
      </c>
      <c r="O4642" s="21">
        <v>138.3800048828125</v>
      </c>
      <c r="P4642" s="21">
        <v>141.1199951171875</v>
      </c>
      <c r="Q4642" s="21">
        <v>138.27000427246094</v>
      </c>
      <c r="R4642" s="21">
        <v>141.1199951171875</v>
      </c>
      <c r="S4642">
        <v>187279500</v>
      </c>
      <c r="T4642" s="16">
        <f>(SP500_Data[[#This Row],[Close]]-R4643)/R4643</f>
        <v>2.0685669926090996E-2</v>
      </c>
      <c r="U4642" s="21"/>
    </row>
    <row r="4643" spans="1:21" x14ac:dyDescent="0.25">
      <c r="A4643" s="2">
        <v>39568</v>
      </c>
      <c r="B4643" s="21">
        <v>28.739999771118164</v>
      </c>
      <c r="C4643" s="21">
        <v>29.209999084472656</v>
      </c>
      <c r="D4643" s="21">
        <v>28.510000228881836</v>
      </c>
      <c r="E4643" s="21">
        <v>28.520000457763672</v>
      </c>
      <c r="F4643" s="16">
        <f>(StockData[[#This Row],[Close]]-E4644)/E4644</f>
        <v>-4.1899069288437642E-3</v>
      </c>
      <c r="G4643" s="21">
        <v>74733600</v>
      </c>
      <c r="H4643" s="21">
        <f>IF(ISNUMBER(E4643),MAX($E$2:E4643),"")</f>
        <v>542.07000732421875</v>
      </c>
      <c r="I4643" s="21">
        <f>IF(AND(ISNUMBER(E4643),ISNUMBER(H4643)),E4643/H4643-1,"")</f>
        <v>-0.94738686872098887</v>
      </c>
      <c r="L4643"/>
      <c r="M4643"/>
      <c r="N4643" s="2">
        <v>39568</v>
      </c>
      <c r="O4643" s="21">
        <v>139.28999328613281</v>
      </c>
      <c r="P4643" s="21">
        <v>140.58999633789063</v>
      </c>
      <c r="Q4643" s="21">
        <v>138.25999450683594</v>
      </c>
      <c r="R4643" s="21">
        <v>138.25999450683594</v>
      </c>
      <c r="S4643">
        <v>208395900</v>
      </c>
      <c r="T4643" s="16">
        <f>(SP500_Data[[#This Row],[Close]]-R4644)/R4644</f>
        <v>-5.895939843420777E-3</v>
      </c>
      <c r="U4643" s="21"/>
    </row>
    <row r="4644" spans="1:21" x14ac:dyDescent="0.25">
      <c r="A4644" s="2">
        <v>39567</v>
      </c>
      <c r="B4644" s="21">
        <v>28.799999237060547</v>
      </c>
      <c r="C4644" s="21">
        <v>28.899999618530273</v>
      </c>
      <c r="D4644" s="21">
        <v>28.450000762939453</v>
      </c>
      <c r="E4644" s="21">
        <v>28.639999389648441</v>
      </c>
      <c r="F4644" s="16">
        <f>(StockData[[#This Row],[Close]]-E4645)/E4645</f>
        <v>-1.2073141919042633E-2</v>
      </c>
      <c r="G4644" s="21">
        <v>84428900</v>
      </c>
      <c r="H4644" s="21">
        <f>IF(ISNUMBER(E4644),MAX($E$2:E4644),"")</f>
        <v>542.07000732421875</v>
      </c>
      <c r="I4644" s="21">
        <f>IF(AND(ISNUMBER(E4644),ISNUMBER(H4644)),E4644/H4644-1,"")</f>
        <v>-0.94716549707108499</v>
      </c>
      <c r="L4644"/>
      <c r="M4644"/>
      <c r="N4644" s="2">
        <v>39567</v>
      </c>
      <c r="O4644" s="21">
        <v>139.38999938964844</v>
      </c>
      <c r="P4644" s="21">
        <v>139.72999572753906</v>
      </c>
      <c r="Q4644" s="21">
        <v>138.61000061035156</v>
      </c>
      <c r="R4644" s="21">
        <v>139.08000183105469</v>
      </c>
      <c r="S4644">
        <v>125514100</v>
      </c>
      <c r="T4644" s="16">
        <f>(SP500_Data[[#This Row],[Close]]-R4645)/R4645</f>
        <v>-3.9390033125001637E-3</v>
      </c>
      <c r="U4644" s="21"/>
    </row>
    <row r="4645" spans="1:21" x14ac:dyDescent="0.25">
      <c r="A4645" s="2">
        <v>39566</v>
      </c>
      <c r="B4645" s="21">
        <v>29.799999237060547</v>
      </c>
      <c r="C4645" s="21">
        <v>29.840000152587891</v>
      </c>
      <c r="D4645" s="21">
        <v>28.819999694824219</v>
      </c>
      <c r="E4645" s="21">
        <v>28.989999771118164</v>
      </c>
      <c r="F4645" s="16">
        <f>(StockData[[#This Row],[Close]]-E4646)/E4646</f>
        <v>-2.8159576089047796E-2</v>
      </c>
      <c r="G4645" s="21">
        <v>97473000</v>
      </c>
      <c r="H4645" s="21">
        <f>IF(ISNUMBER(E4645),MAX($E$2:E4645),"")</f>
        <v>542.07000732421875</v>
      </c>
      <c r="I4645" s="21">
        <f>IF(AND(ISNUMBER(E4645),ISNUMBER(H4645)),E4645/H4645-1,"")</f>
        <v>-0.94651982330802731</v>
      </c>
      <c r="L4645"/>
      <c r="M4645"/>
      <c r="N4645" s="2">
        <v>39566</v>
      </c>
      <c r="O4645" s="21">
        <v>139.8800048828125</v>
      </c>
      <c r="P4645" s="21">
        <v>140.25</v>
      </c>
      <c r="Q4645" s="21">
        <v>139.3800048828125</v>
      </c>
      <c r="R4645" s="21">
        <v>139.6300048828125</v>
      </c>
      <c r="S4645">
        <v>105610200</v>
      </c>
      <c r="T4645" s="16">
        <f>(SP500_Data[[#This Row],[Close]]-R4646)/R4646</f>
        <v>2.1489095977997614E-4</v>
      </c>
      <c r="U4645" s="21"/>
    </row>
    <row r="4646" spans="1:21" x14ac:dyDescent="0.25">
      <c r="A4646" s="2">
        <v>39563</v>
      </c>
      <c r="B4646" s="21">
        <v>30.049999237060547</v>
      </c>
      <c r="C4646" s="21">
        <v>30.389999389648441</v>
      </c>
      <c r="D4646" s="21">
        <v>29.600000381469727</v>
      </c>
      <c r="E4646" s="21">
        <v>29.829999923706055</v>
      </c>
      <c r="F4646" s="16">
        <f>(StockData[[#This Row],[Close]]-E4647)/E4647</f>
        <v>-6.1949665428249562E-2</v>
      </c>
      <c r="G4646" s="21">
        <v>145194900</v>
      </c>
      <c r="H4646" s="21">
        <f>IF(ISNUMBER(E4646),MAX($E$2:E4646),"")</f>
        <v>542.07000732421875</v>
      </c>
      <c r="I4646" s="21">
        <f>IF(AND(ISNUMBER(E4646),ISNUMBER(H4646)),E4646/H4646-1,"")</f>
        <v>-0.94497020768414441</v>
      </c>
      <c r="L4646"/>
      <c r="M4646"/>
      <c r="N4646" s="2">
        <v>39563</v>
      </c>
      <c r="O4646" s="21">
        <v>139.39999389648438</v>
      </c>
      <c r="P4646" s="21">
        <v>139.88999938964844</v>
      </c>
      <c r="Q4646" s="21">
        <v>137.91000366210938</v>
      </c>
      <c r="R4646" s="21">
        <v>139.60000610351563</v>
      </c>
      <c r="S4646">
        <v>190788100</v>
      </c>
      <c r="T4646" s="16">
        <f>(SP500_Data[[#This Row],[Close]]-R4647)/R4647</f>
        <v>9.25389467553012E-3</v>
      </c>
      <c r="U4646" s="21"/>
    </row>
    <row r="4647" spans="1:21" x14ac:dyDescent="0.25">
      <c r="A4647" s="2">
        <v>39562</v>
      </c>
      <c r="B4647" s="21">
        <v>31.629999160766602</v>
      </c>
      <c r="C4647" s="21">
        <v>32.099998474121094</v>
      </c>
      <c r="D4647" s="21">
        <v>31.159999847412109</v>
      </c>
      <c r="E4647" s="21">
        <v>31.799999237060547</v>
      </c>
      <c r="F4647" s="16">
        <f>(StockData[[#This Row],[Close]]-E4648)/E4648</f>
        <v>1.1128727047076275E-2</v>
      </c>
      <c r="G4647" s="21">
        <v>115416700</v>
      </c>
      <c r="H4647" s="21">
        <f>IF(ISNUMBER(E4647),MAX($E$2:E4647),"")</f>
        <v>542.07000732421875</v>
      </c>
      <c r="I4647" s="21">
        <f>IF(AND(ISNUMBER(E4647),ISNUMBER(H4647)),E4647/H4647-1,"")</f>
        <v>-0.94133599201691198</v>
      </c>
      <c r="L4647"/>
      <c r="M4647"/>
      <c r="N4647" s="2">
        <v>39562</v>
      </c>
      <c r="O4647" s="21">
        <v>138.08000183105469</v>
      </c>
      <c r="P4647" s="21">
        <v>139.74000549316406</v>
      </c>
      <c r="Q4647" s="21">
        <v>137.03999328613281</v>
      </c>
      <c r="R4647" s="21">
        <v>138.32000732421875</v>
      </c>
      <c r="S4647">
        <v>229381300</v>
      </c>
      <c r="T4647" s="16">
        <f>(SP500_Data[[#This Row],[Close]]-R4648)/R4648</f>
        <v>4.3567099781976152E-3</v>
      </c>
      <c r="U4647" s="21"/>
    </row>
    <row r="4648" spans="1:21" x14ac:dyDescent="0.25">
      <c r="A4648" s="2">
        <v>39561</v>
      </c>
      <c r="B4648" s="21">
        <v>30.450000762939453</v>
      </c>
      <c r="C4648" s="21">
        <v>31.459999084472656</v>
      </c>
      <c r="D4648" s="21">
        <v>30.299999237060547</v>
      </c>
      <c r="E4648" s="21">
        <v>31.450000762939453</v>
      </c>
      <c r="F4648" s="16">
        <f>(StockData[[#This Row],[Close]]-E4649)/E4649</f>
        <v>3.9669446708742249E-2</v>
      </c>
      <c r="G4648" s="21">
        <v>98351500</v>
      </c>
      <c r="H4648" s="21">
        <f>IF(ISNUMBER(E4648),MAX($E$2:E4648),"")</f>
        <v>542.07000732421875</v>
      </c>
      <c r="I4648" s="21">
        <f>IF(AND(ISNUMBER(E4648),ISNUMBER(H4648)),E4648/H4648-1,"")</f>
        <v>-0.94198166226133073</v>
      </c>
      <c r="L4648"/>
      <c r="M4648"/>
      <c r="N4648" s="2">
        <v>39561</v>
      </c>
      <c r="O4648" s="21">
        <v>138.08999633789063</v>
      </c>
      <c r="P4648" s="21">
        <v>138.77999877929688</v>
      </c>
      <c r="Q4648" s="21">
        <v>137.1199951171875</v>
      </c>
      <c r="R4648" s="21">
        <v>137.72000122070313</v>
      </c>
      <c r="S4648">
        <v>193309000</v>
      </c>
      <c r="T4648" s="16">
        <f>(SP500_Data[[#This Row],[Close]]-R4649)/R4649</f>
        <v>-1.5949051530325764E-3</v>
      </c>
      <c r="U4648" s="21"/>
    </row>
    <row r="4649" spans="1:21" x14ac:dyDescent="0.25">
      <c r="A4649" s="2">
        <v>39560</v>
      </c>
      <c r="B4649" s="21">
        <v>30.639999389648441</v>
      </c>
      <c r="C4649" s="21">
        <v>30.700000762939453</v>
      </c>
      <c r="D4649" s="21">
        <v>29.969999313354492</v>
      </c>
      <c r="E4649" s="21">
        <v>30.25</v>
      </c>
      <c r="F4649" s="16">
        <f>(StockData[[#This Row],[Close]]-E4650)/E4650</f>
        <v>-5.5884311593550904E-3</v>
      </c>
      <c r="G4649" s="21">
        <v>67387500</v>
      </c>
      <c r="H4649" s="21">
        <f>IF(ISNUMBER(E4649),MAX($E$2:E4649),"")</f>
        <v>542.07000732421875</v>
      </c>
      <c r="I4649" s="21">
        <f>IF(AND(ISNUMBER(E4649),ISNUMBER(H4649)),E4649/H4649-1,"")</f>
        <v>-0.94419539987220302</v>
      </c>
      <c r="L4649"/>
      <c r="M4649"/>
      <c r="N4649" s="2">
        <v>39560</v>
      </c>
      <c r="O4649" s="21">
        <v>138.19000244140625</v>
      </c>
      <c r="P4649" s="21">
        <v>138.30999755859375</v>
      </c>
      <c r="Q4649" s="21">
        <v>136.89999389648438</v>
      </c>
      <c r="R4649" s="21">
        <v>137.94000244140625</v>
      </c>
      <c r="S4649">
        <v>162166000</v>
      </c>
      <c r="T4649" s="16">
        <f>(SP500_Data[[#This Row],[Close]]-R4650)/R4650</f>
        <v>-4.4027470004723559E-3</v>
      </c>
      <c r="U4649" s="21"/>
    </row>
    <row r="4650" spans="1:21" x14ac:dyDescent="0.25">
      <c r="A4650" s="2">
        <v>39559</v>
      </c>
      <c r="B4650" s="21">
        <v>30.190000534057617</v>
      </c>
      <c r="C4650" s="21">
        <v>30.600000381469727</v>
      </c>
      <c r="D4650" s="21">
        <v>30.120000839233398</v>
      </c>
      <c r="E4650" s="21">
        <v>30.420000076293945</v>
      </c>
      <c r="F4650" s="16">
        <f>(StockData[[#This Row],[Close]]-E4651)/E4651</f>
        <v>1.4000002543131511E-2</v>
      </c>
      <c r="G4650" s="21">
        <v>54411700</v>
      </c>
      <c r="H4650" s="21">
        <f>IF(ISNUMBER(E4650),MAX($E$2:E4650),"")</f>
        <v>542.07000732421875</v>
      </c>
      <c r="I4650" s="21">
        <f>IF(AND(ISNUMBER(E4650),ISNUMBER(H4650)),E4650/H4650-1,"")</f>
        <v>-0.94388178710264015</v>
      </c>
      <c r="L4650"/>
      <c r="M4650"/>
      <c r="N4650" s="2">
        <v>39559</v>
      </c>
      <c r="O4650" s="21">
        <v>138.22999572753906</v>
      </c>
      <c r="P4650" s="21">
        <v>138.97999572753906</v>
      </c>
      <c r="Q4650" s="21">
        <v>137.85000610351563</v>
      </c>
      <c r="R4650" s="21">
        <v>138.55000305175781</v>
      </c>
      <c r="S4650">
        <v>118587400</v>
      </c>
      <c r="T4650" s="16">
        <f>(SP500_Data[[#This Row],[Close]]-R4651)/R4651</f>
        <v>5.0554106281524007E-4</v>
      </c>
      <c r="U4650" s="21"/>
    </row>
    <row r="4651" spans="1:21" x14ac:dyDescent="0.25">
      <c r="A4651" s="2">
        <v>39556</v>
      </c>
      <c r="B4651" s="21">
        <v>30.010000228881836</v>
      </c>
      <c r="C4651" s="21">
        <v>30.100000381469727</v>
      </c>
      <c r="D4651" s="21">
        <v>29.610000610351559</v>
      </c>
      <c r="E4651" s="21">
        <v>30</v>
      </c>
      <c r="F4651" s="16">
        <f>(StockData[[#This Row],[Close]]-E4652)/E4652</f>
        <v>2.6694069300988041E-2</v>
      </c>
      <c r="G4651" s="21">
        <v>73658900</v>
      </c>
      <c r="H4651" s="21">
        <f>IF(ISNUMBER(E4651),MAX($E$2:E4651),"")</f>
        <v>542.07000732421875</v>
      </c>
      <c r="I4651" s="21">
        <f>IF(AND(ISNUMBER(E4651),ISNUMBER(H4651)),E4651/H4651-1,"")</f>
        <v>-0.94465659491458154</v>
      </c>
      <c r="L4651"/>
      <c r="M4651"/>
      <c r="N4651" s="2">
        <v>39556</v>
      </c>
      <c r="O4651" s="21">
        <v>138.94000244140625</v>
      </c>
      <c r="P4651" s="21">
        <v>139.55999755859375</v>
      </c>
      <c r="Q4651" s="21">
        <v>138.25999450683594</v>
      </c>
      <c r="R4651" s="21">
        <v>138.47999572753906</v>
      </c>
      <c r="S4651">
        <v>218530600</v>
      </c>
      <c r="T4651" s="16">
        <f>(SP500_Data[[#This Row],[Close]]-R4652)/R4652</f>
        <v>1.0434094446836342E-2</v>
      </c>
      <c r="U4651" s="21"/>
    </row>
    <row r="4652" spans="1:21" x14ac:dyDescent="0.25">
      <c r="A4652" s="2">
        <v>39555</v>
      </c>
      <c r="B4652" s="21">
        <v>29.120000839233398</v>
      </c>
      <c r="C4652" s="21">
        <v>29.340000152587891</v>
      </c>
      <c r="D4652" s="21">
        <v>28.899999618530273</v>
      </c>
      <c r="E4652" s="21">
        <v>29.219999313354492</v>
      </c>
      <c r="F4652" s="16">
        <f>(StockData[[#This Row],[Close]]-E4653)/E4653</f>
        <v>9.32637455266252E-3</v>
      </c>
      <c r="G4652" s="21">
        <v>48743300</v>
      </c>
      <c r="H4652" s="21">
        <f>IF(ISNUMBER(E4652),MAX($E$2:E4652),"")</f>
        <v>542.07000732421875</v>
      </c>
      <c r="I4652" s="21">
        <f>IF(AND(ISNUMBER(E4652),ISNUMBER(H4652)),E4652/H4652-1,"")</f>
        <v>-0.94609552471351244</v>
      </c>
      <c r="L4652"/>
      <c r="M4652"/>
      <c r="N4652" s="2">
        <v>39555</v>
      </c>
      <c r="O4652" s="21">
        <v>136.02000427246094</v>
      </c>
      <c r="P4652" s="21">
        <v>137.25</v>
      </c>
      <c r="Q4652" s="21">
        <v>135.66000366210938</v>
      </c>
      <c r="R4652" s="21">
        <v>137.05000305175781</v>
      </c>
      <c r="S4652">
        <v>179665700</v>
      </c>
      <c r="T4652" s="16">
        <f>(SP500_Data[[#This Row],[Close]]-R4653)/R4653</f>
        <v>1.4614317816756726E-3</v>
      </c>
      <c r="U4652" s="21"/>
    </row>
    <row r="4653" spans="1:21" x14ac:dyDescent="0.25">
      <c r="A4653" s="2">
        <v>39554</v>
      </c>
      <c r="B4653" s="21">
        <v>28.569999694824219</v>
      </c>
      <c r="C4653" s="21">
        <v>29.049999237060547</v>
      </c>
      <c r="D4653" s="21">
        <v>28.379999160766602</v>
      </c>
      <c r="E4653" s="21">
        <v>28.950000762939453</v>
      </c>
      <c r="F4653" s="16">
        <f>(StockData[[#This Row],[Close]]-E4654)/E4654</f>
        <v>2.4778788068653208E-2</v>
      </c>
      <c r="G4653" s="21">
        <v>54107400</v>
      </c>
      <c r="H4653" s="21">
        <f>IF(ISNUMBER(E4653),MAX($E$2:E4653),"")</f>
        <v>542.07000732421875</v>
      </c>
      <c r="I4653" s="21">
        <f>IF(AND(ISNUMBER(E4653),ISNUMBER(H4653)),E4653/H4653-1,"")</f>
        <v>-0.94659361268511555</v>
      </c>
      <c r="L4653"/>
      <c r="M4653"/>
      <c r="N4653" s="2">
        <v>39554</v>
      </c>
      <c r="O4653" s="21">
        <v>134.53999328613281</v>
      </c>
      <c r="P4653" s="21">
        <v>136.91000366210938</v>
      </c>
      <c r="Q4653" s="21">
        <v>134.52000427246094</v>
      </c>
      <c r="R4653" s="21">
        <v>136.85000610351563</v>
      </c>
      <c r="S4653">
        <v>189268900</v>
      </c>
      <c r="T4653" s="16">
        <f>(SP500_Data[[#This Row],[Close]]-R4654)/R4654</f>
        <v>2.7093969239867489E-2</v>
      </c>
      <c r="U4653" s="21"/>
    </row>
    <row r="4654" spans="1:21" x14ac:dyDescent="0.25">
      <c r="A4654" s="2">
        <v>39553</v>
      </c>
      <c r="B4654" s="21">
        <v>28.120000839233398</v>
      </c>
      <c r="C4654" s="21">
        <v>28.479999542236328</v>
      </c>
      <c r="D4654" s="21">
        <v>28.030000686645508</v>
      </c>
      <c r="E4654" s="21">
        <v>28.25</v>
      </c>
      <c r="F4654" s="16">
        <f>(StockData[[#This Row],[Close]]-E4655)/E4655</f>
        <v>6.771223723230249E-3</v>
      </c>
      <c r="G4654" s="21">
        <v>34310000</v>
      </c>
      <c r="H4654" s="21">
        <f>IF(ISNUMBER(E4654),MAX($E$2:E4654),"")</f>
        <v>542.07000732421875</v>
      </c>
      <c r="I4654" s="21">
        <f>IF(AND(ISNUMBER(E4654),ISNUMBER(H4654)),E4654/H4654-1,"")</f>
        <v>-0.94788496021123092</v>
      </c>
      <c r="L4654"/>
      <c r="M4654"/>
      <c r="N4654" s="2">
        <v>39553</v>
      </c>
      <c r="O4654" s="21">
        <v>133.58000183105469</v>
      </c>
      <c r="P4654" s="21">
        <v>133.69000244140625</v>
      </c>
      <c r="Q4654" s="21">
        <v>132.33000183105469</v>
      </c>
      <c r="R4654" s="21">
        <v>133.24000549316406</v>
      </c>
      <c r="S4654">
        <v>172389200</v>
      </c>
      <c r="T4654" s="16">
        <f>(SP500_Data[[#This Row],[Close]]-R4655)/R4655</f>
        <v>2.3321510153012613E-3</v>
      </c>
      <c r="U4654" s="21"/>
    </row>
    <row r="4655" spans="1:21" x14ac:dyDescent="0.25">
      <c r="A4655" s="2">
        <v>39552</v>
      </c>
      <c r="B4655" s="21">
        <v>28.239999771118164</v>
      </c>
      <c r="C4655" s="21">
        <v>28.309999465942383</v>
      </c>
      <c r="D4655" s="21">
        <v>27.930000305175781</v>
      </c>
      <c r="E4655" s="21">
        <v>28.059999465942383</v>
      </c>
      <c r="F4655" s="16">
        <f>(StockData[[#This Row],[Close]]-E4656)/E4656</f>
        <v>-7.7793923395134438E-3</v>
      </c>
      <c r="G4655" s="21">
        <v>43418100</v>
      </c>
      <c r="H4655" s="21">
        <f>IF(ISNUMBER(E4655),MAX($E$2:E4655),"")</f>
        <v>542.07000732421875</v>
      </c>
      <c r="I4655" s="21">
        <f>IF(AND(ISNUMBER(E4655),ISNUMBER(H4655)),E4655/H4655-1,"")</f>
        <v>-0.94823546942865744</v>
      </c>
      <c r="L4655"/>
      <c r="M4655"/>
      <c r="N4655" s="2">
        <v>39552</v>
      </c>
      <c r="O4655" s="21">
        <v>133.19000244140625</v>
      </c>
      <c r="P4655" s="21">
        <v>133.53999328613281</v>
      </c>
      <c r="Q4655" s="21">
        <v>132.55000305175781</v>
      </c>
      <c r="R4655" s="21">
        <v>132.92999267578125</v>
      </c>
      <c r="S4655">
        <v>160522000</v>
      </c>
      <c r="T4655" s="16">
        <f>(SP500_Data[[#This Row],[Close]]-R4656)/R4656</f>
        <v>-3.3739105604819112E-3</v>
      </c>
      <c r="U4655" s="21"/>
    </row>
    <row r="4656" spans="1:21" x14ac:dyDescent="0.25">
      <c r="A4656" s="2">
        <v>39549</v>
      </c>
      <c r="B4656" s="21">
        <v>28.870000839233398</v>
      </c>
      <c r="C4656" s="21">
        <v>29.010000228881836</v>
      </c>
      <c r="D4656" s="21">
        <v>28.209999084472656</v>
      </c>
      <c r="E4656" s="21">
        <v>28.280000686645508</v>
      </c>
      <c r="F4656" s="16">
        <f>(StockData[[#This Row],[Close]]-E4657)/E4657</f>
        <v>-2.8512535427804214E-2</v>
      </c>
      <c r="G4656" s="21">
        <v>54373700</v>
      </c>
      <c r="H4656" s="21">
        <f>IF(ISNUMBER(E4656),MAX($E$2:E4656),"")</f>
        <v>542.07000732421875</v>
      </c>
      <c r="I4656" s="21">
        <f>IF(AND(ISNUMBER(E4656),ISNUMBER(H4656)),E4656/H4656-1,"")</f>
        <v>-0.94782961553943545</v>
      </c>
      <c r="L4656"/>
      <c r="M4656"/>
      <c r="N4656" s="2">
        <v>39549</v>
      </c>
      <c r="O4656" s="21">
        <v>134.49000549316406</v>
      </c>
      <c r="P4656" s="21">
        <v>135.1199951171875</v>
      </c>
      <c r="Q4656" s="21">
        <v>133.00999450683594</v>
      </c>
      <c r="R4656" s="21">
        <v>133.3800048828125</v>
      </c>
      <c r="S4656">
        <v>222973300</v>
      </c>
      <c r="T4656" s="16">
        <f>(SP500_Data[[#This Row],[Close]]-R4657)/R4657</f>
        <v>-1.94089053574816E-2</v>
      </c>
      <c r="U4656" s="21"/>
    </row>
    <row r="4657" spans="1:21" x14ac:dyDescent="0.25">
      <c r="A4657" s="2">
        <v>39548</v>
      </c>
      <c r="B4657" s="21">
        <v>28.829999923706055</v>
      </c>
      <c r="C4657" s="21">
        <v>29.399999618530273</v>
      </c>
      <c r="D4657" s="21">
        <v>28.799999237060547</v>
      </c>
      <c r="E4657" s="21">
        <v>29.110000610351559</v>
      </c>
      <c r="F4657" s="16">
        <f>(StockData[[#This Row],[Close]]-E4658)/E4658</f>
        <v>7.6151341416070229E-3</v>
      </c>
      <c r="G4657" s="21">
        <v>65591600</v>
      </c>
      <c r="H4657" s="21">
        <f>IF(ISNUMBER(E4657),MAX($E$2:E4657),"")</f>
        <v>542.07000732421875</v>
      </c>
      <c r="I4657" s="21">
        <f>IF(AND(ISNUMBER(E4657),ISNUMBER(H4657)),E4657/H4657-1,"")</f>
        <v>-0.94629844813948449</v>
      </c>
      <c r="L4657"/>
      <c r="M4657"/>
      <c r="N4657" s="2">
        <v>39548</v>
      </c>
      <c r="O4657" s="21">
        <v>135.41999816894531</v>
      </c>
      <c r="P4657" s="21">
        <v>136.66999816894531</v>
      </c>
      <c r="Q4657" s="21">
        <v>134.89999389648438</v>
      </c>
      <c r="R4657" s="21">
        <v>136.02000427246094</v>
      </c>
      <c r="S4657">
        <v>192967800</v>
      </c>
      <c r="T4657" s="16">
        <f>(SP500_Data[[#This Row],[Close]]-R4658)/R4658</f>
        <v>1.3988252878224575E-3</v>
      </c>
      <c r="U4657" s="21"/>
    </row>
    <row r="4658" spans="1:21" x14ac:dyDescent="0.25">
      <c r="A4658" s="2">
        <v>39547</v>
      </c>
      <c r="B4658" s="21">
        <v>28.719999313354492</v>
      </c>
      <c r="C4658" s="21">
        <v>29.040000915527344</v>
      </c>
      <c r="D4658" s="21">
        <v>28.540000915527344</v>
      </c>
      <c r="E4658" s="21">
        <v>28.889999389648441</v>
      </c>
      <c r="F4658" s="16">
        <f>(StockData[[#This Row],[Close]]-E4659)/E4659</f>
        <v>4.8695439877718631E-3</v>
      </c>
      <c r="G4658" s="21">
        <v>45839300</v>
      </c>
      <c r="H4658" s="21">
        <f>IF(ISNUMBER(E4658),MAX($E$2:E4658),"")</f>
        <v>542.07000732421875</v>
      </c>
      <c r="I4658" s="21">
        <f>IF(AND(ISNUMBER(E4658),ISNUMBER(H4658)),E4658/H4658-1,"")</f>
        <v>-0.94670430202870648</v>
      </c>
      <c r="L4658"/>
      <c r="M4658"/>
      <c r="N4658" s="2">
        <v>39547</v>
      </c>
      <c r="O4658" s="21">
        <v>136.61000061035156</v>
      </c>
      <c r="P4658" s="21">
        <v>136.80000305175781</v>
      </c>
      <c r="Q4658" s="21">
        <v>134.88999938964844</v>
      </c>
      <c r="R4658" s="21">
        <v>135.83000183105469</v>
      </c>
      <c r="S4658">
        <v>195610600</v>
      </c>
      <c r="T4658" s="16">
        <f>(SP500_Data[[#This Row],[Close]]-R4659)/R4659</f>
        <v>-7.2358240035616476E-3</v>
      </c>
      <c r="U4658" s="21"/>
    </row>
    <row r="4659" spans="1:21" x14ac:dyDescent="0.25">
      <c r="A4659" s="2">
        <v>39546</v>
      </c>
      <c r="B4659" s="21">
        <v>28.940000534057617</v>
      </c>
      <c r="C4659" s="21">
        <v>29</v>
      </c>
      <c r="D4659" s="21">
        <v>28.540000915527344</v>
      </c>
      <c r="E4659" s="21">
        <v>28.75</v>
      </c>
      <c r="F4659" s="16">
        <f>(StockData[[#This Row],[Close]]-E4660)/E4660</f>
        <v>-1.4060351493743099E-2</v>
      </c>
      <c r="G4659" s="21">
        <v>44733500</v>
      </c>
      <c r="H4659" s="21">
        <f>IF(ISNUMBER(E4659),MAX($E$2:E4659),"")</f>
        <v>542.07000732421875</v>
      </c>
      <c r="I4659" s="21">
        <f>IF(AND(ISNUMBER(E4659),ISNUMBER(H4659)),E4659/H4659-1,"")</f>
        <v>-0.946962570126474</v>
      </c>
      <c r="L4659"/>
      <c r="M4659"/>
      <c r="N4659" s="2">
        <v>39546</v>
      </c>
      <c r="O4659" s="21">
        <v>136.19000244140625</v>
      </c>
      <c r="P4659" s="21">
        <v>136.91999816894531</v>
      </c>
      <c r="Q4659" s="21">
        <v>135.94999694824219</v>
      </c>
      <c r="R4659" s="21">
        <v>136.82000732421875</v>
      </c>
      <c r="S4659">
        <v>148937300</v>
      </c>
      <c r="T4659" s="16">
        <f>(SP500_Data[[#This Row],[Close]]-R4660)/R4660</f>
        <v>-1.0221917551517072E-3</v>
      </c>
      <c r="U4659" s="21"/>
    </row>
    <row r="4660" spans="1:21" x14ac:dyDescent="0.25">
      <c r="A4660" s="2">
        <v>39545</v>
      </c>
      <c r="B4660" s="21">
        <v>29.549999237060547</v>
      </c>
      <c r="C4660" s="21">
        <v>29.590000152587891</v>
      </c>
      <c r="D4660" s="21">
        <v>29.030000686645508</v>
      </c>
      <c r="E4660" s="21">
        <v>29.159999847412109</v>
      </c>
      <c r="F4660" s="16">
        <f>(StockData[[#This Row],[Close]]-E4661)/E4661</f>
        <v>0</v>
      </c>
      <c r="G4660" s="21">
        <v>44428600</v>
      </c>
      <c r="H4660" s="21">
        <f>IF(ISNUMBER(E4660),MAX($E$2:E4660),"")</f>
        <v>542.07000732421875</v>
      </c>
      <c r="I4660" s="21">
        <f>IF(AND(ISNUMBER(E4660),ISNUMBER(H4660)),E4660/H4660-1,"")</f>
        <v>-0.94620621053846432</v>
      </c>
      <c r="L4660"/>
      <c r="M4660"/>
      <c r="N4660" s="2">
        <v>39545</v>
      </c>
      <c r="O4660" s="21">
        <v>137.8699951171875</v>
      </c>
      <c r="P4660" s="21">
        <v>138.57000732421875</v>
      </c>
      <c r="Q4660" s="21">
        <v>136.74000549316406</v>
      </c>
      <c r="R4660" s="21">
        <v>136.96000671386719</v>
      </c>
      <c r="S4660">
        <v>154245500</v>
      </c>
      <c r="T4660" s="16">
        <f>(SP500_Data[[#This Row],[Close]]-R4661)/R4661</f>
        <v>5.1141299240917322E-4</v>
      </c>
      <c r="U4660" s="21"/>
    </row>
    <row r="4661" spans="1:21" x14ac:dyDescent="0.25">
      <c r="A4661" s="2">
        <v>39542</v>
      </c>
      <c r="B4661" s="21">
        <v>29.129999160766602</v>
      </c>
      <c r="C4661" s="21">
        <v>29.260000228881836</v>
      </c>
      <c r="D4661" s="21">
        <v>28.739999771118164</v>
      </c>
      <c r="E4661" s="21">
        <v>29.159999847412109</v>
      </c>
      <c r="F4661" s="16">
        <f>(StockData[[#This Row],[Close]]-E4662)/E4662</f>
        <v>5.5172361176589442E-3</v>
      </c>
      <c r="G4661" s="21">
        <v>43860800</v>
      </c>
      <c r="H4661" s="21">
        <f>IF(ISNUMBER(E4661),MAX($E$2:E4661),"")</f>
        <v>542.07000732421875</v>
      </c>
      <c r="I4661" s="21">
        <f>IF(AND(ISNUMBER(E4661),ISNUMBER(H4661)),E4661/H4661-1,"")</f>
        <v>-0.94620621053846432</v>
      </c>
      <c r="L4661"/>
      <c r="M4661"/>
      <c r="N4661" s="2">
        <v>39542</v>
      </c>
      <c r="O4661" s="21">
        <v>137.1199951171875</v>
      </c>
      <c r="P4661" s="21">
        <v>137.96000671386719</v>
      </c>
      <c r="Q4661" s="21">
        <v>136.1199951171875</v>
      </c>
      <c r="R4661" s="21">
        <v>136.88999938964844</v>
      </c>
      <c r="S4661">
        <v>204446800</v>
      </c>
      <c r="T4661" s="16">
        <f>(SP500_Data[[#This Row],[Close]]-R4662)/R4662</f>
        <v>-1.0945264436141285E-3</v>
      </c>
      <c r="U4661" s="21"/>
    </row>
    <row r="4662" spans="1:21" x14ac:dyDescent="0.25">
      <c r="A4662" s="2">
        <v>39541</v>
      </c>
      <c r="B4662" s="21">
        <v>29</v>
      </c>
      <c r="C4662" s="21">
        <v>29.319999694824219</v>
      </c>
      <c r="D4662" s="21">
        <v>28.799999237060547</v>
      </c>
      <c r="E4662" s="21">
        <v>29</v>
      </c>
      <c r="F4662" s="16">
        <f>(StockData[[#This Row],[Close]]-E4663)/E4663</f>
        <v>-5.4869632458626038E-3</v>
      </c>
      <c r="G4662" s="21">
        <v>38961400</v>
      </c>
      <c r="H4662" s="21">
        <f>IF(ISNUMBER(E4662),MAX($E$2:E4662),"")</f>
        <v>542.07000732421875</v>
      </c>
      <c r="I4662" s="21">
        <f>IF(AND(ISNUMBER(E4662),ISNUMBER(H4662)),E4662/H4662-1,"")</f>
        <v>-0.94650137508409549</v>
      </c>
      <c r="L4662"/>
      <c r="M4662"/>
      <c r="N4662" s="2">
        <v>39541</v>
      </c>
      <c r="O4662" s="21">
        <v>135.96000671386719</v>
      </c>
      <c r="P4662" s="21">
        <v>137.44000244140625</v>
      </c>
      <c r="Q4662" s="21">
        <v>135.71000671386719</v>
      </c>
      <c r="R4662" s="21">
        <v>137.03999328613281</v>
      </c>
      <c r="S4662">
        <v>175884800</v>
      </c>
      <c r="T4662" s="16">
        <f>(SP500_Data[[#This Row],[Close]]-R4663)/R4663</f>
        <v>2.4871715104672282E-3</v>
      </c>
      <c r="U4662" s="21"/>
    </row>
    <row r="4663" spans="1:21" x14ac:dyDescent="0.25">
      <c r="A4663" s="2">
        <v>39540</v>
      </c>
      <c r="B4663" s="21">
        <v>29.569999694824219</v>
      </c>
      <c r="C4663" s="21">
        <v>29.579999923706055</v>
      </c>
      <c r="D4663" s="21">
        <v>29</v>
      </c>
      <c r="E4663" s="21">
        <v>29.159999847412109</v>
      </c>
      <c r="F4663" s="16">
        <f>(StockData[[#This Row],[Close]]-E4664)/E4664</f>
        <v>-1.1525428901284428E-2</v>
      </c>
      <c r="G4663" s="21">
        <v>49499400</v>
      </c>
      <c r="H4663" s="21">
        <f>IF(ISNUMBER(E4663),MAX($E$2:E4663),"")</f>
        <v>542.07000732421875</v>
      </c>
      <c r="I4663" s="21">
        <f>IF(AND(ISNUMBER(E4663),ISNUMBER(H4663)),E4663/H4663-1,"")</f>
        <v>-0.94620621053846432</v>
      </c>
      <c r="L4663"/>
      <c r="M4663"/>
      <c r="N4663" s="2">
        <v>39540</v>
      </c>
      <c r="O4663" s="21">
        <v>137.05000305175781</v>
      </c>
      <c r="P4663" s="21">
        <v>137.66999816894531</v>
      </c>
      <c r="Q4663" s="21">
        <v>135.97999572753906</v>
      </c>
      <c r="R4663" s="21">
        <v>136.69999694824219</v>
      </c>
      <c r="S4663">
        <v>210910800</v>
      </c>
      <c r="T4663" s="16">
        <f>(SP500_Data[[#This Row],[Close]]-R4664)/R4664</f>
        <v>6.5878294040360005E-4</v>
      </c>
      <c r="U4663" s="21"/>
    </row>
    <row r="4664" spans="1:21" x14ac:dyDescent="0.25">
      <c r="A4664" s="2">
        <v>39539</v>
      </c>
      <c r="B4664" s="21">
        <v>28.829999923706055</v>
      </c>
      <c r="C4664" s="21">
        <v>29.540000915527344</v>
      </c>
      <c r="D4664" s="21">
        <v>28.629999160766602</v>
      </c>
      <c r="E4664" s="21">
        <v>29.5</v>
      </c>
      <c r="F4664" s="16">
        <f>(StockData[[#This Row],[Close]]-E4665)/E4665</f>
        <v>3.9464442295746173E-2</v>
      </c>
      <c r="G4664" s="21">
        <v>65796200</v>
      </c>
      <c r="H4664" s="21">
        <f>IF(ISNUMBER(E4664),MAX($E$2:E4664),"")</f>
        <v>542.07000732421875</v>
      </c>
      <c r="I4664" s="21">
        <f>IF(AND(ISNUMBER(E4664),ISNUMBER(H4664)),E4664/H4664-1,"")</f>
        <v>-0.94557898499933846</v>
      </c>
      <c r="L4664"/>
      <c r="M4664"/>
      <c r="N4664" s="2">
        <v>39539</v>
      </c>
      <c r="O4664" s="21">
        <v>133.61000061035156</v>
      </c>
      <c r="P4664" s="21">
        <v>136.83999633789063</v>
      </c>
      <c r="Q4664" s="21">
        <v>133.50999450683594</v>
      </c>
      <c r="R4664" s="21">
        <v>136.61000061035156</v>
      </c>
      <c r="S4664">
        <v>254547300</v>
      </c>
      <c r="T4664" s="16">
        <f>(SP500_Data[[#This Row],[Close]]-R4665)/R4665</f>
        <v>3.5159500998174775E-2</v>
      </c>
      <c r="U4664" s="21"/>
    </row>
    <row r="4665" spans="1:21" x14ac:dyDescent="0.25">
      <c r="A4665" s="2">
        <v>39538</v>
      </c>
      <c r="B4665" s="21">
        <v>27.879999160766602</v>
      </c>
      <c r="C4665" s="21">
        <v>28.590000152587891</v>
      </c>
      <c r="D4665" s="21">
        <v>27.840000152587891</v>
      </c>
      <c r="E4665" s="21">
        <v>28.379999160766602</v>
      </c>
      <c r="F4665" s="16">
        <f>(StockData[[#This Row],[Close]]-E4666)/E4666</f>
        <v>1.6839817840345557E-2</v>
      </c>
      <c r="G4665" s="21">
        <v>46780600</v>
      </c>
      <c r="H4665" s="21">
        <f>IF(ISNUMBER(E4665),MAX($E$2:E4665),"")</f>
        <v>542.07000732421875</v>
      </c>
      <c r="I4665" s="21">
        <f>IF(AND(ISNUMBER(E4665),ISNUMBER(H4665)),E4665/H4665-1,"")</f>
        <v>-0.94764514033739522</v>
      </c>
      <c r="L4665"/>
      <c r="M4665"/>
      <c r="N4665" s="2">
        <v>39538</v>
      </c>
      <c r="O4665" s="21">
        <v>131.28999328613281</v>
      </c>
      <c r="P4665" s="21">
        <v>132.72999572753906</v>
      </c>
      <c r="Q4665" s="21">
        <v>131.08999633789063</v>
      </c>
      <c r="R4665" s="21">
        <v>131.97000122070313</v>
      </c>
      <c r="S4665">
        <v>166692100</v>
      </c>
      <c r="T4665" s="16">
        <f>(SP500_Data[[#This Row],[Close]]-R4666)/R4666</f>
        <v>3.4978840626692913E-3</v>
      </c>
      <c r="U4665" s="21"/>
    </row>
    <row r="4666" spans="1:21" x14ac:dyDescent="0.25">
      <c r="A4666" s="2">
        <v>39535</v>
      </c>
      <c r="B4666" s="21">
        <v>28.229999542236328</v>
      </c>
      <c r="C4666" s="21">
        <v>28.430000305175781</v>
      </c>
      <c r="D4666" s="21">
        <v>27.829999923706055</v>
      </c>
      <c r="E4666" s="21">
        <v>27.909999847412109</v>
      </c>
      <c r="F4666" s="16">
        <f>(StockData[[#This Row],[Close]]-E4667)/E4667</f>
        <v>-4.9910657203678594E-3</v>
      </c>
      <c r="G4666" s="21">
        <v>49244000</v>
      </c>
      <c r="H4666" s="21">
        <f>IF(ISNUMBER(E4666),MAX($E$2:E4666),"")</f>
        <v>542.07000732421875</v>
      </c>
      <c r="I4666" s="21">
        <f>IF(AND(ISNUMBER(E4666),ISNUMBER(H4666)),E4666/H4666-1,"")</f>
        <v>-0.94851218575035678</v>
      </c>
      <c r="L4666"/>
      <c r="M4666"/>
      <c r="N4666" s="2">
        <v>39535</v>
      </c>
      <c r="O4666" s="21">
        <v>132.99000549316406</v>
      </c>
      <c r="P4666" s="21">
        <v>133.36000061035156</v>
      </c>
      <c r="Q4666" s="21">
        <v>131.05999755859375</v>
      </c>
      <c r="R4666" s="21">
        <v>131.50999450683594</v>
      </c>
      <c r="S4666">
        <v>180896100</v>
      </c>
      <c r="T4666" s="16">
        <f>(SP500_Data[[#This Row],[Close]]-R4667)/R4667</f>
        <v>-9.5647257428575702E-3</v>
      </c>
      <c r="U4666" s="21"/>
    </row>
    <row r="4667" spans="1:21" x14ac:dyDescent="0.25">
      <c r="A4667" s="2">
        <v>39534</v>
      </c>
      <c r="B4667" s="21">
        <v>28.479999542236328</v>
      </c>
      <c r="C4667" s="21">
        <v>28.489999771118164</v>
      </c>
      <c r="D4667" s="21">
        <v>28</v>
      </c>
      <c r="E4667" s="21">
        <v>28.049999237060547</v>
      </c>
      <c r="F4667" s="16">
        <f>(StockData[[#This Row],[Close]]-E4668)/E4668</f>
        <v>-1.7857151205132479E-2</v>
      </c>
      <c r="G4667" s="21">
        <v>47894400</v>
      </c>
      <c r="H4667" s="21">
        <f>IF(ISNUMBER(E4667),MAX($E$2:E4667),"")</f>
        <v>542.07000732421875</v>
      </c>
      <c r="I4667" s="21">
        <f>IF(AND(ISNUMBER(E4667),ISNUMBER(H4667)),E4667/H4667-1,"")</f>
        <v>-0.94825391765258926</v>
      </c>
      <c r="L4667"/>
      <c r="M4667"/>
      <c r="N4667" s="2">
        <v>39534</v>
      </c>
      <c r="O4667" s="21">
        <v>134.19999694824219</v>
      </c>
      <c r="P4667" s="21">
        <v>134.44000244140625</v>
      </c>
      <c r="Q4667" s="21">
        <v>132.36000061035156</v>
      </c>
      <c r="R4667" s="21">
        <v>132.77999877929688</v>
      </c>
      <c r="S4667">
        <v>225153200</v>
      </c>
      <c r="T4667" s="16">
        <f>(SP500_Data[[#This Row],[Close]]-R4668)/R4668</f>
        <v>-3.1531394787382172E-3</v>
      </c>
      <c r="U4667" s="21"/>
    </row>
    <row r="4668" spans="1:21" x14ac:dyDescent="0.25">
      <c r="A4668" s="2">
        <v>39533</v>
      </c>
      <c r="B4668" s="21">
        <v>29.030000686645508</v>
      </c>
      <c r="C4668" s="21">
        <v>29.069999694824219</v>
      </c>
      <c r="D4668" s="21">
        <v>28.379999160766602</v>
      </c>
      <c r="E4668" s="21">
        <v>28.559999465942383</v>
      </c>
      <c r="F4668" s="16">
        <f>(StockData[[#This Row],[Close]]-E4669)/E4669</f>
        <v>-1.9903909946960903E-2</v>
      </c>
      <c r="G4668" s="21">
        <v>45868100</v>
      </c>
      <c r="H4668" s="21">
        <f>IF(ISNUMBER(E4668),MAX($E$2:E4668),"")</f>
        <v>542.07000732421875</v>
      </c>
      <c r="I4668" s="21">
        <f>IF(AND(ISNUMBER(E4668),ISNUMBER(H4668)),E4668/H4668-1,"")</f>
        <v>-0.94731307934390052</v>
      </c>
      <c r="L4668"/>
      <c r="M4668"/>
      <c r="N4668" s="2">
        <v>39533</v>
      </c>
      <c r="O4668" s="21">
        <v>134.46000671386719</v>
      </c>
      <c r="P4668" s="21">
        <v>135.08999633789063</v>
      </c>
      <c r="Q4668" s="21">
        <v>133.11000061035156</v>
      </c>
      <c r="R4668" s="21">
        <v>133.19999694824219</v>
      </c>
      <c r="S4668">
        <v>196934300</v>
      </c>
      <c r="T4668" s="16">
        <f>(SP500_Data[[#This Row],[Close]]-R4669)/R4669</f>
        <v>-1.2235884913544848E-2</v>
      </c>
      <c r="U4668" s="21"/>
    </row>
    <row r="4669" spans="1:21" x14ac:dyDescent="0.25">
      <c r="A4669" s="2">
        <v>39532</v>
      </c>
      <c r="B4669" s="21">
        <v>29.329999923706055</v>
      </c>
      <c r="C4669" s="21">
        <v>29.370000839233398</v>
      </c>
      <c r="D4669" s="21">
        <v>28.940000534057617</v>
      </c>
      <c r="E4669" s="21">
        <v>29.139999389648441</v>
      </c>
      <c r="F4669" s="16">
        <f>(StockData[[#This Row],[Close]]-E4670)/E4670</f>
        <v>-1.0284774277352644E-3</v>
      </c>
      <c r="G4669" s="21">
        <v>49149000</v>
      </c>
      <c r="H4669" s="21">
        <f>IF(ISNUMBER(E4669),MAX($E$2:E4669),"")</f>
        <v>542.07000732421875</v>
      </c>
      <c r="I4669" s="21">
        <f>IF(AND(ISNUMBER(E4669),ISNUMBER(H4669)),E4669/H4669-1,"")</f>
        <v>-0.94624310698632796</v>
      </c>
      <c r="L4669"/>
      <c r="M4669"/>
      <c r="N4669" s="2">
        <v>39532</v>
      </c>
      <c r="O4669" s="21">
        <v>134.86000061035156</v>
      </c>
      <c r="P4669" s="21">
        <v>135.55000305175781</v>
      </c>
      <c r="Q4669" s="21">
        <v>133.77000427246094</v>
      </c>
      <c r="R4669" s="21">
        <v>134.85000610351563</v>
      </c>
      <c r="S4669">
        <v>192947200</v>
      </c>
      <c r="T4669" s="16">
        <f>(SP500_Data[[#This Row],[Close]]-R4670)/R4670</f>
        <v>9.6500060595695327E-4</v>
      </c>
      <c r="U4669" s="21"/>
    </row>
    <row r="4670" spans="1:21" x14ac:dyDescent="0.25">
      <c r="A4670" s="2">
        <v>39531</v>
      </c>
      <c r="B4670" s="21">
        <v>29.329999923706055</v>
      </c>
      <c r="C4670" s="21">
        <v>29.399999618530273</v>
      </c>
      <c r="D4670" s="21">
        <v>29.059999465942383</v>
      </c>
      <c r="E4670" s="21">
        <v>29.170000076293945</v>
      </c>
      <c r="F4670" s="16">
        <f>(StockData[[#This Row],[Close]]-E4671)/E4671</f>
        <v>-3.4270831998799378E-4</v>
      </c>
      <c r="G4670" s="21">
        <v>48294700</v>
      </c>
      <c r="H4670" s="21">
        <f>IF(ISNUMBER(E4670),MAX($E$2:E4670),"")</f>
        <v>542.07000732421875</v>
      </c>
      <c r="I4670" s="21">
        <f>IF(AND(ISNUMBER(E4670),ISNUMBER(H4670)),E4670/H4670-1,"")</f>
        <v>-0.9461877623145325</v>
      </c>
      <c r="L4670"/>
      <c r="M4670"/>
      <c r="N4670" s="2">
        <v>39531</v>
      </c>
      <c r="O4670" s="21">
        <v>133.30999755859375</v>
      </c>
      <c r="P4670" s="21">
        <v>135.80999755859375</v>
      </c>
      <c r="Q4670" s="21">
        <v>133.24000549316406</v>
      </c>
      <c r="R4670" s="21">
        <v>134.72000122070313</v>
      </c>
      <c r="S4670">
        <v>208977300</v>
      </c>
      <c r="T4670" s="16">
        <f>(SP500_Data[[#This Row],[Close]]-R4671)/R4671</f>
        <v>1.9987881231447107E-2</v>
      </c>
      <c r="U4670" s="21"/>
    </row>
    <row r="4671" spans="1:21" x14ac:dyDescent="0.25">
      <c r="A4671" s="2">
        <v>39527</v>
      </c>
      <c r="B4671" s="21">
        <v>28.739999771118164</v>
      </c>
      <c r="C4671" s="21">
        <v>29.219999313354492</v>
      </c>
      <c r="D4671" s="21">
        <v>28.590000152587891</v>
      </c>
      <c r="E4671" s="21">
        <v>29.180000305175781</v>
      </c>
      <c r="F4671" s="16">
        <f>(StockData[[#This Row],[Close]]-E4672)/E4672</f>
        <v>1.9566717313813421E-2</v>
      </c>
      <c r="G4671" s="21">
        <v>60170200</v>
      </c>
      <c r="H4671" s="21">
        <f>IF(ISNUMBER(E4671),MAX($E$2:E4671),"")</f>
        <v>542.07000732421875</v>
      </c>
      <c r="I4671" s="21">
        <f>IF(AND(ISNUMBER(E4671),ISNUMBER(H4671)),E4671/H4671-1,"")</f>
        <v>-0.94616931409060068</v>
      </c>
      <c r="L4671"/>
      <c r="M4671"/>
      <c r="N4671" s="2">
        <v>39527</v>
      </c>
      <c r="O4671" s="21">
        <v>130.05000305175781</v>
      </c>
      <c r="P4671" s="21">
        <v>132.91000366210938</v>
      </c>
      <c r="Q4671" s="21">
        <v>129.25999450683594</v>
      </c>
      <c r="R4671" s="21">
        <v>132.08000183105469</v>
      </c>
      <c r="S4671">
        <v>245320700</v>
      </c>
      <c r="T4671" s="16">
        <f>(SP500_Data[[#This Row],[Close]]-R4672)/R4672</f>
        <v>1.3505175014741263E-2</v>
      </c>
      <c r="U4671" s="21"/>
    </row>
    <row r="4672" spans="1:21" x14ac:dyDescent="0.25">
      <c r="A4672" s="2">
        <v>39526</v>
      </c>
      <c r="B4672" s="21">
        <v>29.379999160766602</v>
      </c>
      <c r="C4672" s="21">
        <v>29.590000152587891</v>
      </c>
      <c r="D4672" s="21">
        <v>28.620000839233398</v>
      </c>
      <c r="E4672" s="21">
        <v>28.620000839233398</v>
      </c>
      <c r="F4672" s="16">
        <f>(StockData[[#This Row],[Close]]-E4673)/E4673</f>
        <v>-2.7192360128685738E-2</v>
      </c>
      <c r="G4672" s="21">
        <v>61442100</v>
      </c>
      <c r="H4672" s="21">
        <f>IF(ISNUMBER(E4672),MAX($E$2:E4672),"")</f>
        <v>542.07000732421875</v>
      </c>
      <c r="I4672" s="21">
        <f>IF(AND(ISNUMBER(E4672),ISNUMBER(H4672)),E4672/H4672-1,"")</f>
        <v>-0.94720239000030959</v>
      </c>
      <c r="L4672"/>
      <c r="M4672"/>
      <c r="N4672" s="2">
        <v>39526</v>
      </c>
      <c r="O4672" s="21">
        <v>134.13999938964844</v>
      </c>
      <c r="P4672" s="21">
        <v>134.64999389648438</v>
      </c>
      <c r="Q4672" s="21">
        <v>130.03999328613281</v>
      </c>
      <c r="R4672" s="21">
        <v>130.32000732421875</v>
      </c>
      <c r="S4672">
        <v>345971600</v>
      </c>
      <c r="T4672" s="16">
        <f>(SP500_Data[[#This Row],[Close]]-R4673)/R4673</f>
        <v>-2.4769867826439643E-2</v>
      </c>
      <c r="U4672" s="21"/>
    </row>
    <row r="4673" spans="1:21" x14ac:dyDescent="0.25">
      <c r="A4673" s="2">
        <v>39525</v>
      </c>
      <c r="B4673" s="21">
        <v>28.670000076293945</v>
      </c>
      <c r="C4673" s="21">
        <v>29.479999542236328</v>
      </c>
      <c r="D4673" s="21">
        <v>28.670000076293945</v>
      </c>
      <c r="E4673" s="21">
        <v>29.420000076293945</v>
      </c>
      <c r="F4673" s="16">
        <f>(StockData[[#This Row],[Close]]-E4674)/E4674</f>
        <v>3.9576002453268269E-2</v>
      </c>
      <c r="G4673" s="21">
        <v>83695300</v>
      </c>
      <c r="H4673" s="21">
        <f>IF(ISNUMBER(E4673),MAX($E$2:E4673),"")</f>
        <v>542.07000732421875</v>
      </c>
      <c r="I4673" s="21">
        <f>IF(AND(ISNUMBER(E4673),ISNUMBER(H4673)),E4673/H4673-1,"")</f>
        <v>-0.9457265672721541</v>
      </c>
      <c r="L4673"/>
      <c r="M4673"/>
      <c r="N4673" s="2">
        <v>39525</v>
      </c>
      <c r="O4673" s="21">
        <v>130.6199951171875</v>
      </c>
      <c r="P4673" s="21">
        <v>133.69000244140625</v>
      </c>
      <c r="Q4673" s="21">
        <v>129.97999572753906</v>
      </c>
      <c r="R4673" s="21">
        <v>133.6300048828125</v>
      </c>
      <c r="S4673">
        <v>334416600</v>
      </c>
      <c r="T4673" s="16">
        <f>(SP500_Data[[#This Row],[Close]]-R4674)/R4674</f>
        <v>4.1543271272600817E-2</v>
      </c>
      <c r="U4673" s="21"/>
    </row>
    <row r="4674" spans="1:21" x14ac:dyDescent="0.25">
      <c r="A4674" s="2">
        <v>39524</v>
      </c>
      <c r="B4674" s="21">
        <v>27.299999237060547</v>
      </c>
      <c r="C4674" s="21">
        <v>28.729999542236328</v>
      </c>
      <c r="D4674" s="21">
        <v>27.280000686645508</v>
      </c>
      <c r="E4674" s="21">
        <v>28.299999237060547</v>
      </c>
      <c r="F4674" s="16">
        <f>(StockData[[#This Row],[Close]]-E4675)/E4675</f>
        <v>1.2160234753967027E-2</v>
      </c>
      <c r="G4674" s="21">
        <v>84490100</v>
      </c>
      <c r="H4674" s="21">
        <f>IF(ISNUMBER(E4674),MAX($E$2:E4674),"")</f>
        <v>542.07000732421875</v>
      </c>
      <c r="I4674" s="21">
        <f>IF(AND(ISNUMBER(E4674),ISNUMBER(H4674)),E4674/H4674-1,"")</f>
        <v>-0.94779272261021086</v>
      </c>
      <c r="L4674"/>
      <c r="M4674"/>
      <c r="N4674" s="2">
        <v>39524</v>
      </c>
      <c r="O4674" s="21">
        <v>126.56999969482422</v>
      </c>
      <c r="P4674" s="21">
        <v>129.25999450683594</v>
      </c>
      <c r="Q4674" s="21">
        <v>126.06999969482422</v>
      </c>
      <c r="R4674" s="21">
        <v>128.30000305175781</v>
      </c>
      <c r="S4674">
        <v>405311100</v>
      </c>
      <c r="T4674" s="16">
        <f>(SP500_Data[[#This Row],[Close]]-R4675)/R4675</f>
        <v>-1.0107225927203062E-2</v>
      </c>
      <c r="U4674" s="21"/>
    </row>
    <row r="4675" spans="1:21" x14ac:dyDescent="0.25">
      <c r="A4675" s="2">
        <v>39521</v>
      </c>
      <c r="B4675" s="21">
        <v>28.719999313354492</v>
      </c>
      <c r="C4675" s="21">
        <v>29.010000228881836</v>
      </c>
      <c r="D4675" s="21">
        <v>27.639999389648441</v>
      </c>
      <c r="E4675" s="21">
        <v>27.959999084472656</v>
      </c>
      <c r="F4675" s="16">
        <f>(StockData[[#This Row],[Close]]-E4676)/E4676</f>
        <v>-2.3060857281876328E-2</v>
      </c>
      <c r="G4675" s="21">
        <v>105214900</v>
      </c>
      <c r="H4675" s="21">
        <f>IF(ISNUMBER(E4675),MAX($E$2:E4675),"")</f>
        <v>542.07000732421875</v>
      </c>
      <c r="I4675" s="21">
        <f>IF(AND(ISNUMBER(E4675),ISNUMBER(H4675)),E4675/H4675-1,"")</f>
        <v>-0.94841994814933672</v>
      </c>
      <c r="L4675"/>
      <c r="M4675"/>
      <c r="N4675" s="2">
        <v>39521</v>
      </c>
      <c r="O4675" s="21">
        <v>132.77000427246094</v>
      </c>
      <c r="P4675" s="21">
        <v>132.80999755859375</v>
      </c>
      <c r="Q4675" s="21">
        <v>127.77999877929688</v>
      </c>
      <c r="R4675" s="21">
        <v>129.61000061035156</v>
      </c>
      <c r="S4675">
        <v>484687800</v>
      </c>
      <c r="T4675" s="16">
        <f>(SP500_Data[[#This Row],[Close]]-R4676)/R4676</f>
        <v>-1.5495582079075882E-2</v>
      </c>
      <c r="U4675" s="21"/>
    </row>
    <row r="4676" spans="1:21" x14ac:dyDescent="0.25">
      <c r="A4676" s="2">
        <v>39520</v>
      </c>
      <c r="B4676" s="21">
        <v>28.540000915527344</v>
      </c>
      <c r="C4676" s="21">
        <v>28.989999771118164</v>
      </c>
      <c r="D4676" s="21">
        <v>28.159999847412109</v>
      </c>
      <c r="E4676" s="21">
        <v>28.620000839233398</v>
      </c>
      <c r="F4676" s="16">
        <f>(StockData[[#This Row],[Close]]-E4677)/E4677</f>
        <v>-3.4922535194847025E-4</v>
      </c>
      <c r="G4676" s="21">
        <v>84552200</v>
      </c>
      <c r="H4676" s="21">
        <f>IF(ISNUMBER(E4676),MAX($E$2:E4676),"")</f>
        <v>542.07000732421875</v>
      </c>
      <c r="I4676" s="21">
        <f>IF(AND(ISNUMBER(E4676),ISNUMBER(H4676)),E4676/H4676-1,"")</f>
        <v>-0.94720239000030959</v>
      </c>
      <c r="L4676"/>
      <c r="M4676"/>
      <c r="N4676" s="2">
        <v>39520</v>
      </c>
      <c r="O4676" s="21">
        <v>129.61000061035156</v>
      </c>
      <c r="P4676" s="21">
        <v>132.63999938964844</v>
      </c>
      <c r="Q4676" s="21">
        <v>128.60000610351563</v>
      </c>
      <c r="R4676" s="21">
        <v>131.64999389648438</v>
      </c>
      <c r="S4676">
        <v>351504200</v>
      </c>
      <c r="T4676" s="16">
        <f>(SP500_Data[[#This Row],[Close]]-R4677)/R4677</f>
        <v>2.2076224481226148E-3</v>
      </c>
      <c r="U4676" s="21"/>
    </row>
    <row r="4677" spans="1:21" x14ac:dyDescent="0.25">
      <c r="A4677" s="2">
        <v>39519</v>
      </c>
      <c r="B4677" s="21">
        <v>29.430000305175781</v>
      </c>
      <c r="C4677" s="21">
        <v>29.489999771118164</v>
      </c>
      <c r="D4677" s="21">
        <v>28.540000915527344</v>
      </c>
      <c r="E4677" s="21">
        <v>28.629999160766602</v>
      </c>
      <c r="F4677" s="16">
        <f>(StockData[[#This Row],[Close]]-E4678)/E4678</f>
        <v>-2.2199505144662422E-2</v>
      </c>
      <c r="G4677" s="21">
        <v>75993800</v>
      </c>
      <c r="H4677" s="21">
        <f>IF(ISNUMBER(E4677),MAX($E$2:E4677),"")</f>
        <v>542.07000732421875</v>
      </c>
      <c r="I4677" s="21">
        <f>IF(AND(ISNUMBER(E4677),ISNUMBER(H4677)),E4677/H4677-1,"")</f>
        <v>-0.94718394529501682</v>
      </c>
      <c r="L4677"/>
      <c r="M4677"/>
      <c r="N4677" s="2">
        <v>39519</v>
      </c>
      <c r="O4677" s="21">
        <v>132.74000549316406</v>
      </c>
      <c r="P4677" s="21">
        <v>133.77000427246094</v>
      </c>
      <c r="Q4677" s="21">
        <v>131.16000366210938</v>
      </c>
      <c r="R4677" s="21">
        <v>131.36000061035156</v>
      </c>
      <c r="S4677">
        <v>229161100</v>
      </c>
      <c r="T4677" s="16">
        <f>(SP500_Data[[#This Row],[Close]]-R4678)/R4678</f>
        <v>-9.3514738769773422E-3</v>
      </c>
      <c r="U4677" s="21"/>
    </row>
    <row r="4678" spans="1:21" x14ac:dyDescent="0.25">
      <c r="A4678" s="2">
        <v>39518</v>
      </c>
      <c r="B4678" s="21">
        <v>28.399999618530273</v>
      </c>
      <c r="C4678" s="21">
        <v>29.340000152587891</v>
      </c>
      <c r="D4678" s="21">
        <v>28.379999160766602</v>
      </c>
      <c r="E4678" s="21">
        <v>29.280000686645508</v>
      </c>
      <c r="F4678" s="16">
        <f>(StockData[[#This Row],[Close]]-E4679)/E4679</f>
        <v>4.3850320250983968E-2</v>
      </c>
      <c r="G4678" s="21">
        <v>98740700</v>
      </c>
      <c r="H4678" s="21">
        <f>IF(ISNUMBER(E4678),MAX($E$2:E4678),"")</f>
        <v>542.07000732421875</v>
      </c>
      <c r="I4678" s="21">
        <f>IF(AND(ISNUMBER(E4678),ISNUMBER(H4678)),E4678/H4678-1,"")</f>
        <v>-0.94598483536992151</v>
      </c>
      <c r="L4678"/>
      <c r="M4678"/>
      <c r="N4678" s="2">
        <v>39518</v>
      </c>
      <c r="O4678" s="21">
        <v>130.72000122070313</v>
      </c>
      <c r="P4678" s="21">
        <v>132.72000122070313</v>
      </c>
      <c r="Q4678" s="21">
        <v>128.94999694824219</v>
      </c>
      <c r="R4678" s="21">
        <v>132.60000610351563</v>
      </c>
      <c r="S4678">
        <v>341440600</v>
      </c>
      <c r="T4678" s="16">
        <f>(SP500_Data[[#This Row],[Close]]-R4679)/R4679</f>
        <v>3.593754768371582E-2</v>
      </c>
      <c r="U4678" s="21"/>
    </row>
    <row r="4679" spans="1:21" x14ac:dyDescent="0.25">
      <c r="A4679" s="2">
        <v>39517</v>
      </c>
      <c r="B4679" s="21">
        <v>27.829999923706055</v>
      </c>
      <c r="C4679" s="21">
        <v>28.260000228881836</v>
      </c>
      <c r="D4679" s="21">
        <v>27.75</v>
      </c>
      <c r="E4679" s="21">
        <v>28.049999237060547</v>
      </c>
      <c r="F4679" s="16">
        <f>(StockData[[#This Row],[Close]]-E4680)/E4680</f>
        <v>6.4584999069594411E-3</v>
      </c>
      <c r="G4679" s="21">
        <v>72175100</v>
      </c>
      <c r="H4679" s="21">
        <f>IF(ISNUMBER(E4679),MAX($E$2:E4679),"")</f>
        <v>542.07000732421875</v>
      </c>
      <c r="I4679" s="21">
        <f>IF(AND(ISNUMBER(E4679),ISNUMBER(H4679)),E4679/H4679-1,"")</f>
        <v>-0.94825391765258926</v>
      </c>
      <c r="L4679"/>
      <c r="M4679"/>
      <c r="N4679" s="2">
        <v>39517</v>
      </c>
      <c r="O4679" s="21">
        <v>129.83999633789063</v>
      </c>
      <c r="P4679" s="21">
        <v>129.92999267578125</v>
      </c>
      <c r="Q4679" s="21">
        <v>127.58999633789063</v>
      </c>
      <c r="R4679" s="21">
        <v>128</v>
      </c>
      <c r="S4679">
        <v>235683600</v>
      </c>
      <c r="T4679" s="16">
        <f>(SP500_Data[[#This Row],[Close]]-R4680)/R4680</f>
        <v>-1.3183306031579845E-2</v>
      </c>
      <c r="U4679" s="21"/>
    </row>
    <row r="4680" spans="1:21" x14ac:dyDescent="0.25">
      <c r="A4680" s="2">
        <v>39514</v>
      </c>
      <c r="B4680" s="21">
        <v>27.340000152587891</v>
      </c>
      <c r="C4680" s="21">
        <v>28.069999694824219</v>
      </c>
      <c r="D4680" s="21">
        <v>27.319999694824219</v>
      </c>
      <c r="E4680" s="21">
        <v>27.870000839233398</v>
      </c>
      <c r="F4680" s="16">
        <f>(StockData[[#This Row],[Close]]-E4681)/E4681</f>
        <v>1.0881434447948131E-2</v>
      </c>
      <c r="G4680" s="21">
        <v>77597600</v>
      </c>
      <c r="H4680" s="21">
        <f>IF(ISNUMBER(E4680),MAX($E$2:E4680),"")</f>
        <v>542.07000732421875</v>
      </c>
      <c r="I4680" s="21">
        <f>IF(AND(ISNUMBER(E4680),ISNUMBER(H4680)),E4680/H4680-1,"")</f>
        <v>-0.94858597512744514</v>
      </c>
      <c r="L4680"/>
      <c r="M4680"/>
      <c r="N4680" s="2">
        <v>39514</v>
      </c>
      <c r="O4680" s="21">
        <v>129.77000427246094</v>
      </c>
      <c r="P4680" s="21">
        <v>131.74000549316406</v>
      </c>
      <c r="Q4680" s="21">
        <v>128.58000183105469</v>
      </c>
      <c r="R4680" s="21">
        <v>129.71000671386719</v>
      </c>
      <c r="S4680">
        <v>326434600</v>
      </c>
      <c r="T4680" s="16">
        <f>(SP500_Data[[#This Row],[Close]]-R4681)/R4681</f>
        <v>-1.0300556003924953E-2</v>
      </c>
      <c r="U4680" s="21"/>
    </row>
    <row r="4681" spans="1:21" x14ac:dyDescent="0.25">
      <c r="A4681" s="2">
        <v>39513</v>
      </c>
      <c r="B4681" s="21">
        <v>28.059999465942383</v>
      </c>
      <c r="C4681" s="21">
        <v>28.170000076293945</v>
      </c>
      <c r="D4681" s="21">
        <v>27.5</v>
      </c>
      <c r="E4681" s="21">
        <v>27.569999694824219</v>
      </c>
      <c r="F4681" s="16">
        <f>(StockData[[#This Row],[Close]]-E4682)/E4682</f>
        <v>-1.9559072830531741E-2</v>
      </c>
      <c r="G4681" s="21">
        <v>91127700</v>
      </c>
      <c r="H4681" s="21">
        <f>IF(ISNUMBER(E4681),MAX($E$2:E4681),"")</f>
        <v>542.07000732421875</v>
      </c>
      <c r="I4681" s="21">
        <f>IF(AND(ISNUMBER(E4681),ISNUMBER(H4681)),E4681/H4681-1,"")</f>
        <v>-0.94913941128948265</v>
      </c>
      <c r="L4681"/>
      <c r="M4681"/>
      <c r="N4681" s="2">
        <v>39513</v>
      </c>
      <c r="O4681" s="21">
        <v>132.97999572753906</v>
      </c>
      <c r="P4681" s="21">
        <v>133.22000122070313</v>
      </c>
      <c r="Q4681" s="21">
        <v>130.55000305175781</v>
      </c>
      <c r="R4681" s="21">
        <v>131.05999755859375</v>
      </c>
      <c r="S4681">
        <v>247911700</v>
      </c>
      <c r="T4681" s="16">
        <f>(SP500_Data[[#This Row],[Close]]-R4682)/R4682</f>
        <v>-2.0697931962653307E-2</v>
      </c>
      <c r="U4681" s="21"/>
    </row>
    <row r="4682" spans="1:21" x14ac:dyDescent="0.25">
      <c r="A4682" s="2">
        <v>39512</v>
      </c>
      <c r="B4682" s="21">
        <v>27.75</v>
      </c>
      <c r="C4682" s="21">
        <v>28.409999847412109</v>
      </c>
      <c r="D4682" s="21">
        <v>27.700000762939453</v>
      </c>
      <c r="E4682" s="21">
        <v>28.120000839233398</v>
      </c>
      <c r="F4682" s="16">
        <f>(StockData[[#This Row],[Close]]-E4683)/E4683</f>
        <v>1.9209883425672789E-2</v>
      </c>
      <c r="G4682" s="21">
        <v>106489800</v>
      </c>
      <c r="H4682" s="21">
        <f>IF(ISNUMBER(E4682),MAX($E$2:E4682),"")</f>
        <v>542.07000732421875</v>
      </c>
      <c r="I4682" s="21">
        <f>IF(AND(ISNUMBER(E4682),ISNUMBER(H4682)),E4682/H4682-1,"")</f>
        <v>-0.94812478008506662</v>
      </c>
      <c r="L4682"/>
      <c r="M4682"/>
      <c r="N4682" s="2">
        <v>39512</v>
      </c>
      <c r="O4682" s="21">
        <v>133.41999816894531</v>
      </c>
      <c r="P4682" s="21">
        <v>134.77000427246094</v>
      </c>
      <c r="Q4682" s="21">
        <v>132.33999633789063</v>
      </c>
      <c r="R4682" s="21">
        <v>133.83000183105469</v>
      </c>
      <c r="S4682">
        <v>270681400</v>
      </c>
      <c r="T4682" s="16">
        <f>(SP500_Data[[#This Row],[Close]]-R4683)/R4683</f>
        <v>6.316236583160397E-3</v>
      </c>
      <c r="U4682" s="21"/>
    </row>
    <row r="4683" spans="1:21" x14ac:dyDescent="0.25">
      <c r="A4683" s="2">
        <v>39511</v>
      </c>
      <c r="B4683" s="21">
        <v>27.020000457763672</v>
      </c>
      <c r="C4683" s="21">
        <v>27.629999160766602</v>
      </c>
      <c r="D4683" s="21">
        <v>26.959999084472656</v>
      </c>
      <c r="E4683" s="21">
        <v>27.590000152587891</v>
      </c>
      <c r="F4683" s="16">
        <f>(StockData[[#This Row],[Close]]-E4684)/E4684</f>
        <v>2.2230470046605312E-2</v>
      </c>
      <c r="G4683" s="21">
        <v>86925600</v>
      </c>
      <c r="H4683" s="21">
        <f>IF(ISNUMBER(E4683),MAX($E$2:E4683),"")</f>
        <v>542.07000732421875</v>
      </c>
      <c r="I4683" s="21">
        <f>IF(AND(ISNUMBER(E4683),ISNUMBER(H4683)),E4683/H4683-1,"")</f>
        <v>-0.949102514841619</v>
      </c>
      <c r="L4683"/>
      <c r="M4683"/>
      <c r="N4683" s="2">
        <v>39511</v>
      </c>
      <c r="O4683" s="21">
        <v>132.22999572753906</v>
      </c>
      <c r="P4683" s="21">
        <v>133.39999389648438</v>
      </c>
      <c r="Q4683" s="21">
        <v>130.99000549316406</v>
      </c>
      <c r="R4683" s="21">
        <v>132.99000549316406</v>
      </c>
      <c r="S4683">
        <v>282513100</v>
      </c>
      <c r="T4683" s="16">
        <f>(SP500_Data[[#This Row],[Close]]-R4684)/R4684</f>
        <v>-3.8201835718047754E-3</v>
      </c>
      <c r="U4683" s="21"/>
    </row>
    <row r="4684" spans="1:21" x14ac:dyDescent="0.25">
      <c r="A4684" s="2">
        <v>39510</v>
      </c>
      <c r="B4684" s="21">
        <v>27.239999771118164</v>
      </c>
      <c r="C4684" s="21">
        <v>27.389999389648441</v>
      </c>
      <c r="D4684" s="21">
        <v>26.870000839233398</v>
      </c>
      <c r="E4684" s="21">
        <v>26.989999771118164</v>
      </c>
      <c r="F4684" s="16">
        <f>(StockData[[#This Row],[Close]]-E4685)/E4685</f>
        <v>-7.7206244827544134E-3</v>
      </c>
      <c r="G4684" s="21">
        <v>76544300</v>
      </c>
      <c r="H4684" s="21">
        <f>IF(ISNUMBER(E4684),MAX($E$2:E4684),"")</f>
        <v>542.07000732421875</v>
      </c>
      <c r="I4684" s="21">
        <f>IF(AND(ISNUMBER(E4684),ISNUMBER(H4684)),E4684/H4684-1,"")</f>
        <v>-0.95020938364705521</v>
      </c>
      <c r="L4684"/>
      <c r="M4684"/>
      <c r="N4684" s="2">
        <v>39510</v>
      </c>
      <c r="O4684" s="21">
        <v>133.13999938964844</v>
      </c>
      <c r="P4684" s="21">
        <v>133.80999755859375</v>
      </c>
      <c r="Q4684" s="21">
        <v>132.24000549316406</v>
      </c>
      <c r="R4684" s="21">
        <v>133.5</v>
      </c>
      <c r="S4684">
        <v>189483500</v>
      </c>
      <c r="T4684" s="16">
        <f>(SP500_Data[[#This Row],[Close]]-R4685)/R4685</f>
        <v>-2.3913264587068594E-3</v>
      </c>
      <c r="U4684" s="21"/>
    </row>
    <row r="4685" spans="1:21" x14ac:dyDescent="0.25">
      <c r="A4685" s="2">
        <v>39507</v>
      </c>
      <c r="B4685" s="21">
        <v>27.690000534057617</v>
      </c>
      <c r="C4685" s="21">
        <v>27.829999923706055</v>
      </c>
      <c r="D4685" s="21">
        <v>27.020000457763672</v>
      </c>
      <c r="E4685" s="21">
        <v>27.200000762939453</v>
      </c>
      <c r="F4685" s="16">
        <f>(StockData[[#This Row],[Close]]-E4686)/E4686</f>
        <v>-2.6136753822414031E-2</v>
      </c>
      <c r="G4685" s="21">
        <v>117411400</v>
      </c>
      <c r="H4685" s="21">
        <f>IF(ISNUMBER(E4685),MAX($E$2:E4685),"")</f>
        <v>542.07000732421875</v>
      </c>
      <c r="I4685" s="21">
        <f>IF(AND(ISNUMBER(E4685),ISNUMBER(H4685)),E4685/H4685-1,"")</f>
        <v>-0.94982197798176504</v>
      </c>
      <c r="L4685"/>
      <c r="M4685"/>
      <c r="N4685" s="2">
        <v>39507</v>
      </c>
      <c r="O4685" s="21">
        <v>135.60000610351563</v>
      </c>
      <c r="P4685" s="21">
        <v>135.67999267578125</v>
      </c>
      <c r="Q4685" s="21">
        <v>132.77999877929688</v>
      </c>
      <c r="R4685" s="21">
        <v>133.82000732421875</v>
      </c>
      <c r="S4685">
        <v>252715200</v>
      </c>
      <c r="T4685" s="16">
        <f>(SP500_Data[[#This Row],[Close]]-R4686)/R4686</f>
        <v>-2.2283830655194833E-2</v>
      </c>
      <c r="U4685" s="21"/>
    </row>
    <row r="4686" spans="1:21" x14ac:dyDescent="0.25">
      <c r="A4686" s="2">
        <v>39506</v>
      </c>
      <c r="B4686" s="21">
        <v>28.020000457763672</v>
      </c>
      <c r="C4686" s="21">
        <v>28.270000457763672</v>
      </c>
      <c r="D4686" s="21">
        <v>27.799999237060547</v>
      </c>
      <c r="E4686" s="21">
        <v>27.930000305175781</v>
      </c>
      <c r="F4686" s="16">
        <f>(StockData[[#This Row],[Close]]-E4687)/E4687</f>
        <v>-1.1677279583628361E-2</v>
      </c>
      <c r="G4686" s="21">
        <v>83002900</v>
      </c>
      <c r="H4686" s="21">
        <f>IF(ISNUMBER(E4686),MAX($E$2:E4686),"")</f>
        <v>542.07000732421875</v>
      </c>
      <c r="I4686" s="21">
        <f>IF(AND(ISNUMBER(E4686),ISNUMBER(H4686)),E4686/H4686-1,"")</f>
        <v>-0.94847528930249314</v>
      </c>
      <c r="L4686"/>
      <c r="M4686"/>
      <c r="N4686" s="2">
        <v>39506</v>
      </c>
      <c r="O4686" s="21">
        <v>137.24000549316406</v>
      </c>
      <c r="P4686" s="21">
        <v>137.96000671386719</v>
      </c>
      <c r="Q4686" s="21">
        <v>136.55000305175781</v>
      </c>
      <c r="R4686" s="21">
        <v>136.8699951171875</v>
      </c>
      <c r="S4686">
        <v>170831100</v>
      </c>
      <c r="T4686" s="16">
        <f>(SP500_Data[[#This Row],[Close]]-R4687)/R4687</f>
        <v>-9.7670821269926003E-3</v>
      </c>
      <c r="U4686" s="21"/>
    </row>
    <row r="4687" spans="1:21" x14ac:dyDescent="0.25">
      <c r="A4687" s="2">
        <v>39505</v>
      </c>
      <c r="B4687" s="21">
        <v>28.190000534057617</v>
      </c>
      <c r="C4687" s="21">
        <v>28.680000305175781</v>
      </c>
      <c r="D4687" s="21">
        <v>28.100000381469727</v>
      </c>
      <c r="E4687" s="21">
        <v>28.260000228881836</v>
      </c>
      <c r="F4687" s="16">
        <f>(StockData[[#This Row],[Close]]-E4688)/E4688</f>
        <v>-4.2282922985655298E-3</v>
      </c>
      <c r="G4687" s="21">
        <v>75199500</v>
      </c>
      <c r="H4687" s="21">
        <f>IF(ISNUMBER(E4687),MAX($E$2:E4687),"")</f>
        <v>542.07000732421875</v>
      </c>
      <c r="I4687" s="21">
        <f>IF(AND(ISNUMBER(E4687),ISNUMBER(H4687)),E4687/H4687-1,"")</f>
        <v>-0.9478665119872991</v>
      </c>
      <c r="L4687"/>
      <c r="M4687"/>
      <c r="N4687" s="2">
        <v>39505</v>
      </c>
      <c r="O4687" s="21">
        <v>137.55999755859375</v>
      </c>
      <c r="P4687" s="21">
        <v>139.13999938964844</v>
      </c>
      <c r="Q4687" s="21">
        <v>137.41000366210938</v>
      </c>
      <c r="R4687" s="21">
        <v>138.22000122070313</v>
      </c>
      <c r="S4687">
        <v>168395800</v>
      </c>
      <c r="T4687" s="16">
        <f>(SP500_Data[[#This Row],[Close]]-R4688)/R4688</f>
        <v>-1.0118487209515327E-3</v>
      </c>
      <c r="U4687" s="21"/>
    </row>
    <row r="4688" spans="1:21" x14ac:dyDescent="0.25">
      <c r="A4688" s="2">
        <v>39504</v>
      </c>
      <c r="B4688" s="21">
        <v>27.739999771118164</v>
      </c>
      <c r="C4688" s="21">
        <v>28.860000610351559</v>
      </c>
      <c r="D4688" s="21">
        <v>27.670000076293945</v>
      </c>
      <c r="E4688" s="21">
        <v>28.379999160766602</v>
      </c>
      <c r="F4688" s="16">
        <f>(StockData[[#This Row],[Close]]-E4689)/E4689</f>
        <v>1.9396515992063129E-2</v>
      </c>
      <c r="G4688" s="21">
        <v>108923500</v>
      </c>
      <c r="H4688" s="21">
        <f>IF(ISNUMBER(E4688),MAX($E$2:E4688),"")</f>
        <v>542.07000732421875</v>
      </c>
      <c r="I4688" s="21">
        <f>IF(AND(ISNUMBER(E4688),ISNUMBER(H4688)),E4688/H4688-1,"")</f>
        <v>-0.94764514033739522</v>
      </c>
      <c r="L4688"/>
      <c r="M4688"/>
      <c r="N4688" s="2">
        <v>39504</v>
      </c>
      <c r="O4688" s="21">
        <v>136.75</v>
      </c>
      <c r="P4688" s="21">
        <v>138.94999694824219</v>
      </c>
      <c r="Q4688" s="21">
        <v>136.5</v>
      </c>
      <c r="R4688" s="21">
        <v>138.36000061035156</v>
      </c>
      <c r="S4688">
        <v>212420700</v>
      </c>
      <c r="T4688" s="16">
        <f>(SP500_Data[[#This Row],[Close]]-R4689)/R4689</f>
        <v>7.500173054421088E-3</v>
      </c>
      <c r="U4688" s="21"/>
    </row>
    <row r="4689" spans="1:21" x14ac:dyDescent="0.25">
      <c r="A4689" s="2">
        <v>39503</v>
      </c>
      <c r="B4689" s="21">
        <v>27.649999618530273</v>
      </c>
      <c r="C4689" s="21">
        <v>28.239999771118164</v>
      </c>
      <c r="D4689" s="21">
        <v>27.479999542236328</v>
      </c>
      <c r="E4689" s="21">
        <v>27.840000152587891</v>
      </c>
      <c r="F4689" s="16">
        <f>(StockData[[#This Row],[Close]]-E4690)/E4690</f>
        <v>5.7803412445118938E-3</v>
      </c>
      <c r="G4689" s="21">
        <v>109974300</v>
      </c>
      <c r="H4689" s="21">
        <f>IF(ISNUMBER(E4689),MAX($E$2:E4689),"")</f>
        <v>542.07000732421875</v>
      </c>
      <c r="I4689" s="21">
        <f>IF(AND(ISNUMBER(E4689),ISNUMBER(H4689)),E4689/H4689-1,"")</f>
        <v>-0.94864131979924049</v>
      </c>
      <c r="L4689"/>
      <c r="M4689"/>
      <c r="N4689" s="2">
        <v>39503</v>
      </c>
      <c r="O4689" s="21">
        <v>135.53999328613281</v>
      </c>
      <c r="P4689" s="21">
        <v>137.64999389648438</v>
      </c>
      <c r="Q4689" s="21">
        <v>134.77999877929688</v>
      </c>
      <c r="R4689" s="21">
        <v>137.33000183105469</v>
      </c>
      <c r="S4689">
        <v>190107000</v>
      </c>
      <c r="T4689" s="16">
        <f>(SP500_Data[[#This Row],[Close]]-R4690)/R4690</f>
        <v>1.2608809728901646E-2</v>
      </c>
      <c r="U4689" s="21"/>
    </row>
    <row r="4690" spans="1:21" x14ac:dyDescent="0.25">
      <c r="A4690" s="2">
        <v>39500</v>
      </c>
      <c r="B4690" s="21">
        <v>28.239999771118164</v>
      </c>
      <c r="C4690" s="21">
        <v>28.389999389648441</v>
      </c>
      <c r="D4690" s="21">
        <v>27.200000762939453</v>
      </c>
      <c r="E4690" s="21">
        <v>27.680000305175781</v>
      </c>
      <c r="F4690" s="16">
        <f>(StockData[[#This Row],[Close]]-E4691)/E4691</f>
        <v>-1.4946621729261979E-2</v>
      </c>
      <c r="G4690" s="21">
        <v>125705400</v>
      </c>
      <c r="H4690" s="21">
        <f>IF(ISNUMBER(E4690),MAX($E$2:E4690),"")</f>
        <v>542.07000732421875</v>
      </c>
      <c r="I4690" s="21">
        <f>IF(AND(ISNUMBER(E4690),ISNUMBER(H4690)),E4690/H4690-1,"")</f>
        <v>-0.94893648434487166</v>
      </c>
      <c r="L4690"/>
      <c r="M4690"/>
      <c r="N4690" s="2">
        <v>39500</v>
      </c>
      <c r="O4690" s="21">
        <v>134.97000122070313</v>
      </c>
      <c r="P4690" s="21">
        <v>135.85000610351563</v>
      </c>
      <c r="Q4690" s="21">
        <v>132.86000061035156</v>
      </c>
      <c r="R4690" s="21">
        <v>135.6199951171875</v>
      </c>
      <c r="S4690">
        <v>205491000</v>
      </c>
      <c r="T4690" s="16">
        <f>(SP500_Data[[#This Row],[Close]]-R4691)/R4691</f>
        <v>6.1577407255504184E-3</v>
      </c>
      <c r="U4690" s="21"/>
    </row>
    <row r="4691" spans="1:21" x14ac:dyDescent="0.25">
      <c r="A4691" s="2">
        <v>39499</v>
      </c>
      <c r="B4691" s="21">
        <v>28.620000839233398</v>
      </c>
      <c r="C4691" s="21">
        <v>28.959999084472656</v>
      </c>
      <c r="D4691" s="21">
        <v>27.959999084472656</v>
      </c>
      <c r="E4691" s="21">
        <v>28.100000381469727</v>
      </c>
      <c r="F4691" s="16">
        <f>(StockData[[#This Row],[Close]]-E4692)/E4692</f>
        <v>-4.2522655848534615E-3</v>
      </c>
      <c r="G4691" s="21">
        <v>98776500</v>
      </c>
      <c r="H4691" s="21">
        <f>IF(ISNUMBER(E4691),MAX($E$2:E4691),"")</f>
        <v>542.07000732421875</v>
      </c>
      <c r="I4691" s="21">
        <f>IF(AND(ISNUMBER(E4691),ISNUMBER(H4691)),E4691/H4691-1,"")</f>
        <v>-0.94816167653293026</v>
      </c>
      <c r="L4691"/>
      <c r="M4691"/>
      <c r="N4691" s="2">
        <v>39499</v>
      </c>
      <c r="O4691" s="21">
        <v>136.66000366210938</v>
      </c>
      <c r="P4691" s="21">
        <v>137.00999450683594</v>
      </c>
      <c r="Q4691" s="21">
        <v>134.07000732421875</v>
      </c>
      <c r="R4691" s="21">
        <v>134.78999328613281</v>
      </c>
      <c r="S4691">
        <v>201051200</v>
      </c>
      <c r="T4691" s="16">
        <f>(SP500_Data[[#This Row],[Close]]-R4692)/R4692</f>
        <v>-8.3137499855461365E-3</v>
      </c>
      <c r="U4691" s="21"/>
    </row>
    <row r="4692" spans="1:21" x14ac:dyDescent="0.25">
      <c r="A4692" s="2">
        <v>39498</v>
      </c>
      <c r="B4692" s="21">
        <v>28.149999618530273</v>
      </c>
      <c r="C4692" s="21">
        <v>28.260000228881836</v>
      </c>
      <c r="D4692" s="21">
        <v>27.920000076293945</v>
      </c>
      <c r="E4692" s="21">
        <v>28.219999313354492</v>
      </c>
      <c r="F4692" s="16">
        <f>(StockData[[#This Row],[Close]]-E4693)/E4693</f>
        <v>1.7749107889645697E-3</v>
      </c>
      <c r="G4692" s="21">
        <v>93056200</v>
      </c>
      <c r="H4692" s="21">
        <f>IF(ISNUMBER(E4692),MAX($E$2:E4692),"")</f>
        <v>542.07000732421875</v>
      </c>
      <c r="I4692" s="21">
        <f>IF(AND(ISNUMBER(E4692),ISNUMBER(H4692)),E4692/H4692-1,"")</f>
        <v>-0.94794030488302639</v>
      </c>
      <c r="L4692"/>
      <c r="M4692"/>
      <c r="N4692" s="2">
        <v>39498</v>
      </c>
      <c r="O4692" s="21">
        <v>133.99000549316406</v>
      </c>
      <c r="P4692" s="21">
        <v>136.55000305175781</v>
      </c>
      <c r="Q4692" s="21">
        <v>133.75999450683594</v>
      </c>
      <c r="R4692" s="21">
        <v>135.91999816894531</v>
      </c>
      <c r="S4692">
        <v>220085700</v>
      </c>
      <c r="T4692" s="16">
        <f>(SP500_Data[[#This Row],[Close]]-R4693)/R4693</f>
        <v>2.9515487298848756E-3</v>
      </c>
      <c r="U4692" s="21"/>
    </row>
    <row r="4693" spans="1:21" x14ac:dyDescent="0.25">
      <c r="A4693" s="2">
        <v>39497</v>
      </c>
      <c r="B4693" s="21">
        <v>28.799999237060547</v>
      </c>
      <c r="C4693" s="21">
        <v>28.840000152587891</v>
      </c>
      <c r="D4693" s="21">
        <v>28.069999694824219</v>
      </c>
      <c r="E4693" s="21">
        <v>28.170000076293945</v>
      </c>
      <c r="F4693" s="16">
        <f>(StockData[[#This Row],[Close]]-E4694)/E4694</f>
        <v>-8.7966220735000347E-3</v>
      </c>
      <c r="G4693" s="21">
        <v>68261200</v>
      </c>
      <c r="H4693" s="21">
        <f>IF(ISNUMBER(E4693),MAX($E$2:E4693),"")</f>
        <v>542.07000732421875</v>
      </c>
      <c r="I4693" s="21">
        <f>IF(AND(ISNUMBER(E4693),ISNUMBER(H4693)),E4693/H4693-1,"")</f>
        <v>-0.94803254248404645</v>
      </c>
      <c r="L4693"/>
      <c r="M4693"/>
      <c r="N4693" s="2">
        <v>39497</v>
      </c>
      <c r="O4693" s="21">
        <v>136.72000122070313</v>
      </c>
      <c r="P4693" s="21">
        <v>136.88999938964844</v>
      </c>
      <c r="Q4693" s="21">
        <v>134.61000061035156</v>
      </c>
      <c r="R4693" s="21">
        <v>135.52000427246094</v>
      </c>
      <c r="S4693">
        <v>145190000</v>
      </c>
      <c r="T4693" s="16">
        <f>(SP500_Data[[#This Row],[Close]]-R4694)/R4694</f>
        <v>2.8119349158559188E-3</v>
      </c>
      <c r="U4693" s="21"/>
    </row>
    <row r="4694" spans="1:21" x14ac:dyDescent="0.25">
      <c r="A4694" s="2">
        <v>39493</v>
      </c>
      <c r="B4694" s="21">
        <v>28.309999465942383</v>
      </c>
      <c r="C4694" s="21">
        <v>28.639999389648441</v>
      </c>
      <c r="D4694" s="21">
        <v>28.25</v>
      </c>
      <c r="E4694" s="21">
        <v>28.420000076293945</v>
      </c>
      <c r="F4694" s="16">
        <f>(StockData[[#This Row],[Close]]-E4695)/E4695</f>
        <v>-2.8070148668791119E-3</v>
      </c>
      <c r="G4694" s="21">
        <v>68166100</v>
      </c>
      <c r="H4694" s="21">
        <f>IF(ISNUMBER(E4694),MAX($E$2:E4694),"")</f>
        <v>542.07000732421875</v>
      </c>
      <c r="I4694" s="21">
        <f>IF(AND(ISNUMBER(E4694),ISNUMBER(H4694)),E4694/H4694-1,"")</f>
        <v>-0.94757134744166804</v>
      </c>
      <c r="L4694"/>
      <c r="M4694"/>
      <c r="N4694" s="2">
        <v>39493</v>
      </c>
      <c r="O4694" s="21">
        <v>134.5</v>
      </c>
      <c r="P4694" s="21">
        <v>135.22000122070313</v>
      </c>
      <c r="Q4694" s="21">
        <v>133.91000366210938</v>
      </c>
      <c r="R4694" s="21">
        <v>135.13999938964844</v>
      </c>
      <c r="S4694">
        <v>154110300</v>
      </c>
      <c r="T4694" s="16">
        <f>(SP500_Data[[#This Row],[Close]]-R4695)/R4695</f>
        <v>-2.2193371090661952E-4</v>
      </c>
      <c r="U4694" s="21"/>
    </row>
    <row r="4695" spans="1:21" x14ac:dyDescent="0.25">
      <c r="A4695" s="2">
        <v>39492</v>
      </c>
      <c r="B4695" s="21">
        <v>28.879999160766602</v>
      </c>
      <c r="C4695" s="21">
        <v>29.040000915527344</v>
      </c>
      <c r="D4695" s="21">
        <v>28.459999084472656</v>
      </c>
      <c r="E4695" s="21">
        <v>28.5</v>
      </c>
      <c r="F4695" s="16">
        <f>(StockData[[#This Row],[Close]]-E4696)/E4696</f>
        <v>-1.5883946789186597E-2</v>
      </c>
      <c r="G4695" s="21">
        <v>69113500</v>
      </c>
      <c r="H4695" s="21">
        <f>IF(ISNUMBER(E4695),MAX($E$2:E4695),"")</f>
        <v>542.07000732421875</v>
      </c>
      <c r="I4695" s="21">
        <f>IF(AND(ISNUMBER(E4695),ISNUMBER(H4695)),E4695/H4695-1,"")</f>
        <v>-0.94742376516885241</v>
      </c>
      <c r="L4695"/>
      <c r="M4695"/>
      <c r="N4695" s="2">
        <v>39492</v>
      </c>
      <c r="O4695" s="21">
        <v>136.94999694824219</v>
      </c>
      <c r="P4695" s="21">
        <v>137</v>
      </c>
      <c r="Q4695" s="21">
        <v>134.78999328613281</v>
      </c>
      <c r="R4695" s="21">
        <v>135.16999816894531</v>
      </c>
      <c r="S4695">
        <v>215207200</v>
      </c>
      <c r="T4695" s="16">
        <f>(SP500_Data[[#This Row],[Close]]-R4696)/R4696</f>
        <v>-8.7995672890578917E-3</v>
      </c>
      <c r="U4695" s="21"/>
    </row>
    <row r="4696" spans="1:21" x14ac:dyDescent="0.25">
      <c r="A4696" s="2">
        <v>39491</v>
      </c>
      <c r="B4696" s="21">
        <v>28.620000839233398</v>
      </c>
      <c r="C4696" s="21">
        <v>29.049999237060547</v>
      </c>
      <c r="D4696" s="21">
        <v>28.530000686645508</v>
      </c>
      <c r="E4696" s="21">
        <v>28.959999084472656</v>
      </c>
      <c r="F4696" s="16">
        <f>(StockData[[#This Row],[Close]]-E4697)/E4697</f>
        <v>2.1877167556336442E-2</v>
      </c>
      <c r="G4696" s="21">
        <v>88986200</v>
      </c>
      <c r="H4696" s="21">
        <f>IF(ISNUMBER(E4696),MAX($E$2:E4696),"")</f>
        <v>542.07000732421875</v>
      </c>
      <c r="I4696" s="21">
        <f>IF(AND(ISNUMBER(E4696),ISNUMBER(H4696)),E4696/H4696-1,"")</f>
        <v>-0.94657516797982266</v>
      </c>
      <c r="L4696"/>
      <c r="M4696"/>
      <c r="N4696" s="2">
        <v>39491</v>
      </c>
      <c r="O4696" s="21">
        <v>136.00999450683594</v>
      </c>
      <c r="P4696" s="21">
        <v>137.05999755859375</v>
      </c>
      <c r="Q4696" s="21">
        <v>135.13999938964844</v>
      </c>
      <c r="R4696" s="21">
        <v>136.3699951171875</v>
      </c>
      <c r="S4696">
        <v>181967800</v>
      </c>
      <c r="T4696" s="16">
        <f>(SP500_Data[[#This Row],[Close]]-R4697)/R4697</f>
        <v>1.0222902199180373E-2</v>
      </c>
      <c r="U4696" s="21"/>
    </row>
    <row r="4697" spans="1:21" x14ac:dyDescent="0.25">
      <c r="A4697" s="2">
        <v>39490</v>
      </c>
      <c r="B4697" s="21">
        <v>28.430000305175781</v>
      </c>
      <c r="C4697" s="21">
        <v>28.620000839233398</v>
      </c>
      <c r="D4697" s="21">
        <v>28.110000610351559</v>
      </c>
      <c r="E4697" s="21">
        <v>28.340000152587891</v>
      </c>
      <c r="F4697" s="16">
        <f>(StockData[[#This Row],[Close]]-E4698)/E4698</f>
        <v>4.6083329434345689E-3</v>
      </c>
      <c r="G4697" s="21">
        <v>84365900</v>
      </c>
      <c r="H4697" s="21">
        <f>IF(ISNUMBER(E4697),MAX($E$2:E4697),"")</f>
        <v>542.07000732421875</v>
      </c>
      <c r="I4697" s="21">
        <f>IF(AND(ISNUMBER(E4697),ISNUMBER(H4697)),E4697/H4697-1,"")</f>
        <v>-0.94771892971448357</v>
      </c>
      <c r="L4697"/>
      <c r="M4697"/>
      <c r="N4697" s="2">
        <v>39490</v>
      </c>
      <c r="O4697" s="21">
        <v>134.91000366210938</v>
      </c>
      <c r="P4697" s="21">
        <v>136.30999755859375</v>
      </c>
      <c r="Q4697" s="21">
        <v>133.97999572753906</v>
      </c>
      <c r="R4697" s="21">
        <v>134.99000549316406</v>
      </c>
      <c r="S4697">
        <v>256654400</v>
      </c>
      <c r="T4697" s="16">
        <f>(SP500_Data[[#This Row],[Close]]-R4698)/R4698</f>
        <v>9.2710691077686914E-3</v>
      </c>
      <c r="U4697" s="21"/>
    </row>
    <row r="4698" spans="1:21" x14ac:dyDescent="0.25">
      <c r="A4698" s="2">
        <v>39489</v>
      </c>
      <c r="B4698" s="21">
        <v>28.520000457763672</v>
      </c>
      <c r="C4698" s="21">
        <v>28.610000610351559</v>
      </c>
      <c r="D4698" s="21">
        <v>27.909999847412109</v>
      </c>
      <c r="E4698" s="21">
        <v>28.209999084472656</v>
      </c>
      <c r="F4698" s="16">
        <f>(StockData[[#This Row],[Close]]-E4699)/E4699</f>
        <v>-1.2254915546728206E-2</v>
      </c>
      <c r="G4698" s="21">
        <v>156814100</v>
      </c>
      <c r="H4698" s="21">
        <f>IF(ISNUMBER(E4698),MAX($E$2:E4698),"")</f>
        <v>542.07000732421875</v>
      </c>
      <c r="I4698" s="21">
        <f>IF(AND(ISNUMBER(E4698),ISNUMBER(H4698)),E4698/H4698-1,"")</f>
        <v>-0.94795875310695821</v>
      </c>
      <c r="L4698"/>
      <c r="M4698"/>
      <c r="N4698" s="2">
        <v>39489</v>
      </c>
      <c r="O4698" s="21">
        <v>133.10000610351563</v>
      </c>
      <c r="P4698" s="21">
        <v>134.22999572753906</v>
      </c>
      <c r="Q4698" s="21">
        <v>132.03999328613281</v>
      </c>
      <c r="R4698" s="21">
        <v>133.75</v>
      </c>
      <c r="S4698">
        <v>188576300</v>
      </c>
      <c r="T4698" s="16">
        <f>(SP500_Data[[#This Row],[Close]]-R4699)/R4699</f>
        <v>5.1100371109507802E-3</v>
      </c>
      <c r="U4698" s="21"/>
    </row>
    <row r="4699" spans="1:21" x14ac:dyDescent="0.25">
      <c r="A4699" s="2">
        <v>39486</v>
      </c>
      <c r="B4699" s="21">
        <v>28.290000915527344</v>
      </c>
      <c r="C4699" s="21">
        <v>29.079999923706055</v>
      </c>
      <c r="D4699" s="21">
        <v>28.239999771118164</v>
      </c>
      <c r="E4699" s="21">
        <v>28.559999465942383</v>
      </c>
      <c r="F4699" s="16">
        <f>(StockData[[#This Row],[Close]]-E4700)/E4700</f>
        <v>1.5647176869749323E-2</v>
      </c>
      <c r="G4699" s="21">
        <v>124872000</v>
      </c>
      <c r="H4699" s="21">
        <f>IF(ISNUMBER(E4699),MAX($E$2:E4699),"")</f>
        <v>542.07000732421875</v>
      </c>
      <c r="I4699" s="21">
        <f>IF(AND(ISNUMBER(E4699),ISNUMBER(H4699)),E4699/H4699-1,"")</f>
        <v>-0.94731307934390052</v>
      </c>
      <c r="L4699"/>
      <c r="M4699"/>
      <c r="N4699" s="2">
        <v>39486</v>
      </c>
      <c r="O4699" s="21">
        <v>133.08999633789063</v>
      </c>
      <c r="P4699" s="21">
        <v>134.22000122070313</v>
      </c>
      <c r="Q4699" s="21">
        <v>132.10000610351563</v>
      </c>
      <c r="R4699" s="21">
        <v>133.07000732421875</v>
      </c>
      <c r="S4699">
        <v>221643500</v>
      </c>
      <c r="T4699" s="16">
        <f>(SP500_Data[[#This Row],[Close]]-R4700)/R4700</f>
        <v>-6.4211558171615758E-3</v>
      </c>
      <c r="U4699" s="21"/>
    </row>
    <row r="4700" spans="1:21" x14ac:dyDescent="0.25">
      <c r="A4700" s="2">
        <v>39485</v>
      </c>
      <c r="B4700" s="21">
        <v>28.340000152587891</v>
      </c>
      <c r="C4700" s="21">
        <v>28.780000686645508</v>
      </c>
      <c r="D4700" s="21">
        <v>27.899999618530273</v>
      </c>
      <c r="E4700" s="21">
        <v>28.120000839233398</v>
      </c>
      <c r="F4700" s="16">
        <f>(StockData[[#This Row],[Close]]-E4701)/E4701</f>
        <v>-1.4025231841165211E-2</v>
      </c>
      <c r="G4700" s="21">
        <v>164964900</v>
      </c>
      <c r="H4700" s="21">
        <f>IF(ISNUMBER(E4700),MAX($E$2:E4700),"")</f>
        <v>542.07000732421875</v>
      </c>
      <c r="I4700" s="21">
        <f>IF(AND(ISNUMBER(E4700),ISNUMBER(H4700)),E4700/H4700-1,"")</f>
        <v>-0.94812478008506662</v>
      </c>
      <c r="L4700"/>
      <c r="M4700"/>
      <c r="N4700" s="2">
        <v>39485</v>
      </c>
      <c r="O4700" s="21">
        <v>131.80000305175781</v>
      </c>
      <c r="P4700" s="21">
        <v>134.78999328613281</v>
      </c>
      <c r="Q4700" s="21">
        <v>131.72999572753906</v>
      </c>
      <c r="R4700" s="21">
        <v>133.92999267578125</v>
      </c>
      <c r="S4700">
        <v>297368100</v>
      </c>
      <c r="T4700" s="16">
        <f>(SP500_Data[[#This Row],[Close]]-R4701)/R4701</f>
        <v>6.6139767293437231E-3</v>
      </c>
      <c r="U4700" s="21"/>
    </row>
    <row r="4701" spans="1:21" x14ac:dyDescent="0.25">
      <c r="A4701" s="2">
        <v>39484</v>
      </c>
      <c r="B4701" s="21">
        <v>29.280000686645508</v>
      </c>
      <c r="C4701" s="21">
        <v>29.350000381469727</v>
      </c>
      <c r="D4701" s="21">
        <v>28.290000915527344</v>
      </c>
      <c r="E4701" s="21">
        <v>28.520000457763672</v>
      </c>
      <c r="F4701" s="16">
        <f>(StockData[[#This Row],[Close]]-E4702)/E4702</f>
        <v>-1.8919822594923238E-2</v>
      </c>
      <c r="G4701" s="21">
        <v>138315600</v>
      </c>
      <c r="H4701" s="21">
        <f>IF(ISNUMBER(E4701),MAX($E$2:E4701),"")</f>
        <v>542.07000732421875</v>
      </c>
      <c r="I4701" s="21">
        <f>IF(AND(ISNUMBER(E4701),ISNUMBER(H4701)),E4701/H4701-1,"")</f>
        <v>-0.94738686872098887</v>
      </c>
      <c r="L4701"/>
      <c r="M4701"/>
      <c r="N4701" s="2">
        <v>39484</v>
      </c>
      <c r="O4701" s="21">
        <v>134.58000183105469</v>
      </c>
      <c r="P4701" s="21">
        <v>135.25</v>
      </c>
      <c r="Q4701" s="21">
        <v>132.41000366210938</v>
      </c>
      <c r="R4701" s="21">
        <v>133.05000305175781</v>
      </c>
      <c r="S4701">
        <v>250792900</v>
      </c>
      <c r="T4701" s="16">
        <f>(SP500_Data[[#This Row],[Close]]-R4702)/R4702</f>
        <v>-8.0519033157291676E-3</v>
      </c>
      <c r="U4701" s="21"/>
    </row>
    <row r="4702" spans="1:21" x14ac:dyDescent="0.25">
      <c r="A4702" s="2">
        <v>39483</v>
      </c>
      <c r="B4702" s="21">
        <v>29.909999847412109</v>
      </c>
      <c r="C4702" s="21">
        <v>29.940000534057617</v>
      </c>
      <c r="D4702" s="21">
        <v>28.889999389648441</v>
      </c>
      <c r="E4702" s="21">
        <v>29.069999694824219</v>
      </c>
      <c r="F4702" s="16">
        <f>(StockData[[#This Row],[Close]]-E4703)/E4703</f>
        <v>-3.7098404088132267E-2</v>
      </c>
      <c r="G4702" s="21">
        <v>137534100</v>
      </c>
      <c r="H4702" s="21">
        <f>IF(ISNUMBER(E4702),MAX($E$2:E4702),"")</f>
        <v>542.07000732421875</v>
      </c>
      <c r="I4702" s="21">
        <f>IF(AND(ISNUMBER(E4702),ISNUMBER(H4702)),E4702/H4702-1,"")</f>
        <v>-0.94637224103521178</v>
      </c>
      <c r="L4702"/>
      <c r="M4702"/>
      <c r="N4702" s="2">
        <v>39483</v>
      </c>
      <c r="O4702" s="21">
        <v>135.94000244140625</v>
      </c>
      <c r="P4702" s="21">
        <v>136.25</v>
      </c>
      <c r="Q4702" s="21">
        <v>133.66999816894531</v>
      </c>
      <c r="R4702" s="21">
        <v>134.1300048828125</v>
      </c>
      <c r="S4702">
        <v>286882500</v>
      </c>
      <c r="T4702" s="16">
        <f>(SP500_Data[[#This Row],[Close]]-R4703)/R4703</f>
        <v>-2.677406940434704E-2</v>
      </c>
      <c r="U4702" s="21"/>
    </row>
    <row r="4703" spans="1:21" x14ac:dyDescent="0.25">
      <c r="A4703" s="2">
        <v>39482</v>
      </c>
      <c r="B4703" s="21">
        <v>30.489999771118164</v>
      </c>
      <c r="C4703" s="21">
        <v>30.719999313354492</v>
      </c>
      <c r="D4703" s="21">
        <v>30.110000610351559</v>
      </c>
      <c r="E4703" s="21">
        <v>30.190000534057617</v>
      </c>
      <c r="F4703" s="16">
        <f>(StockData[[#This Row],[Close]]-E4704)/E4704</f>
        <v>-8.538595151638911E-3</v>
      </c>
      <c r="G4703" s="21">
        <v>119998600</v>
      </c>
      <c r="H4703" s="21">
        <f>IF(ISNUMBER(E4703),MAX($E$2:E4703),"")</f>
        <v>542.07000732421875</v>
      </c>
      <c r="I4703" s="21">
        <f>IF(AND(ISNUMBER(E4703),ISNUMBER(H4703)),E4703/H4703-1,"")</f>
        <v>-0.94430608569715502</v>
      </c>
      <c r="L4703"/>
      <c r="M4703"/>
      <c r="N4703" s="2">
        <v>39482</v>
      </c>
      <c r="O4703" s="21">
        <v>139.21000671386719</v>
      </c>
      <c r="P4703" s="21">
        <v>139.30000305175781</v>
      </c>
      <c r="Q4703" s="21">
        <v>137.63999938964844</v>
      </c>
      <c r="R4703" s="21">
        <v>137.82000732421875</v>
      </c>
      <c r="S4703">
        <v>124694300</v>
      </c>
      <c r="T4703" s="16">
        <f>(SP500_Data[[#This Row],[Close]]-R4704)/R4704</f>
        <v>-1.2609216820087204E-2</v>
      </c>
      <c r="U4703" s="21"/>
    </row>
    <row r="4704" spans="1:21" x14ac:dyDescent="0.25">
      <c r="A4704" s="2">
        <v>39479</v>
      </c>
      <c r="B4704" s="21">
        <v>31.059999465942383</v>
      </c>
      <c r="C4704" s="21">
        <v>33.25</v>
      </c>
      <c r="D4704" s="21">
        <v>30.25</v>
      </c>
      <c r="E4704" s="21">
        <v>30.450000762939453</v>
      </c>
      <c r="F4704" s="16">
        <f>(StockData[[#This Row],[Close]]-E4705)/E4705</f>
        <v>-6.5950853123148967E-2</v>
      </c>
      <c r="G4704" s="21">
        <v>291138900</v>
      </c>
      <c r="H4704" s="21">
        <f>IF(ISNUMBER(E4704),MAX($E$2:E4704),"")</f>
        <v>542.07000732421875</v>
      </c>
      <c r="I4704" s="21">
        <f>IF(AND(ISNUMBER(E4704),ISNUMBER(H4704)),E4704/H4704-1,"")</f>
        <v>-0.94382644243084468</v>
      </c>
      <c r="L4704"/>
      <c r="M4704"/>
      <c r="N4704" s="2">
        <v>39479</v>
      </c>
      <c r="O4704" s="21">
        <v>137.94000244140625</v>
      </c>
      <c r="P4704" s="21">
        <v>139.61000061035156</v>
      </c>
      <c r="Q4704" s="21">
        <v>137.52000427246094</v>
      </c>
      <c r="R4704" s="21">
        <v>139.58000183105469</v>
      </c>
      <c r="S4704">
        <v>206843600</v>
      </c>
      <c r="T4704" s="16">
        <f>(SP500_Data[[#This Row],[Close]]-R4705)/R4705</f>
        <v>1.6087987132720478E-2</v>
      </c>
      <c r="U4704" s="21"/>
    </row>
    <row r="4705" spans="1:21" x14ac:dyDescent="0.25">
      <c r="A4705" s="2">
        <v>39478</v>
      </c>
      <c r="B4705" s="21">
        <v>31.909999847412109</v>
      </c>
      <c r="C4705" s="21">
        <v>32.740001678466797</v>
      </c>
      <c r="D4705" s="21">
        <v>31.719999313354492</v>
      </c>
      <c r="E4705" s="21">
        <v>32.599998474121094</v>
      </c>
      <c r="F4705" s="16">
        <f>(StockData[[#This Row],[Close]]-E4706)/E4706</f>
        <v>1.2422288872800818E-2</v>
      </c>
      <c r="G4705" s="21">
        <v>103642200</v>
      </c>
      <c r="H4705" s="21">
        <f>IF(ISNUMBER(E4705),MAX($E$2:E4705),"")</f>
        <v>542.07000732421875</v>
      </c>
      <c r="I4705" s="21">
        <f>IF(AND(ISNUMBER(E4705),ISNUMBER(H4705)),E4705/H4705-1,"")</f>
        <v>-0.93986016928875638</v>
      </c>
      <c r="L4705"/>
      <c r="M4705"/>
      <c r="N4705" s="2">
        <v>39478</v>
      </c>
      <c r="O4705" s="21">
        <v>133.39999389648438</v>
      </c>
      <c r="P4705" s="21">
        <v>138.53999328613281</v>
      </c>
      <c r="Q4705" s="21">
        <v>133.19999694824219</v>
      </c>
      <c r="R4705" s="21">
        <v>137.3699951171875</v>
      </c>
      <c r="S4705">
        <v>343680800</v>
      </c>
      <c r="T4705" s="16">
        <f>(SP500_Data[[#This Row],[Close]]-R4706)/R4706</f>
        <v>1.8234314641628273E-2</v>
      </c>
      <c r="U4705" s="21"/>
    </row>
    <row r="4706" spans="1:21" x14ac:dyDescent="0.25">
      <c r="A4706" s="2">
        <v>39477</v>
      </c>
      <c r="B4706" s="21">
        <v>32.560001373291016</v>
      </c>
      <c r="C4706" s="21">
        <v>32.799999237060547</v>
      </c>
      <c r="D4706" s="21">
        <v>32.049999237060547</v>
      </c>
      <c r="E4706" s="21">
        <v>32.200000762939453</v>
      </c>
      <c r="F4706" s="16">
        <f>(StockData[[#This Row],[Close]]-E4707)/E4707</f>
        <v>-1.2269869015459354E-2</v>
      </c>
      <c r="G4706" s="21">
        <v>106432600</v>
      </c>
      <c r="H4706" s="21">
        <f>IF(ISNUMBER(E4706),MAX($E$2:E4706),"")</f>
        <v>542.07000732421875</v>
      </c>
      <c r="I4706" s="21">
        <f>IF(AND(ISNUMBER(E4706),ISNUMBER(H4706)),E4706/H4706-1,"")</f>
        <v>-0.9405980771341953</v>
      </c>
      <c r="L4706"/>
      <c r="M4706"/>
      <c r="N4706" s="2">
        <v>39477</v>
      </c>
      <c r="O4706" s="21">
        <v>135.58000183105469</v>
      </c>
      <c r="P4706" s="21">
        <v>138.53999328613281</v>
      </c>
      <c r="Q4706" s="21">
        <v>134.60000610351563</v>
      </c>
      <c r="R4706" s="21">
        <v>134.91000366210938</v>
      </c>
      <c r="S4706">
        <v>334939200</v>
      </c>
      <c r="T4706" s="16">
        <f>(SP500_Data[[#This Row],[Close]]-R4707)/R4707</f>
        <v>-7.3578101173930877E-3</v>
      </c>
      <c r="U4706" s="21"/>
    </row>
    <row r="4707" spans="1:21" x14ac:dyDescent="0.25">
      <c r="A4707" s="2">
        <v>39476</v>
      </c>
      <c r="B4707" s="21">
        <v>32.849998474121094</v>
      </c>
      <c r="C4707" s="21">
        <v>32.889999389648438</v>
      </c>
      <c r="D4707" s="21">
        <v>32.349998474121094</v>
      </c>
      <c r="E4707" s="21">
        <v>32.599998474121094</v>
      </c>
      <c r="F4707" s="16">
        <f>(StockData[[#This Row],[Close]]-E4708)/E4708</f>
        <v>-3.6675654677574151E-3</v>
      </c>
      <c r="G4707" s="21">
        <v>68023000</v>
      </c>
      <c r="H4707" s="21">
        <f>IF(ISNUMBER(E4707),MAX($E$2:E4707),"")</f>
        <v>542.07000732421875</v>
      </c>
      <c r="I4707" s="21">
        <f>IF(AND(ISNUMBER(E4707),ISNUMBER(H4707)),E4707/H4707-1,"")</f>
        <v>-0.93986016928875638</v>
      </c>
      <c r="L4707"/>
      <c r="M4707"/>
      <c r="N4707" s="2">
        <v>39476</v>
      </c>
      <c r="O4707" s="21">
        <v>136.10000610351563</v>
      </c>
      <c r="P4707" s="21">
        <v>136.44999694824219</v>
      </c>
      <c r="Q4707" s="21">
        <v>134.8800048828125</v>
      </c>
      <c r="R4707" s="21">
        <v>135.91000366210938</v>
      </c>
      <c r="S4707">
        <v>168968300</v>
      </c>
      <c r="T4707" s="16">
        <f>(SP500_Data[[#This Row],[Close]]-R4708)/R4708</f>
        <v>4.9541418347485849E-3</v>
      </c>
      <c r="U4707" s="21"/>
    </row>
    <row r="4708" spans="1:21" x14ac:dyDescent="0.25">
      <c r="A4708" s="2">
        <v>39475</v>
      </c>
      <c r="B4708" s="21">
        <v>33.020000457763672</v>
      </c>
      <c r="C4708" s="21">
        <v>33.099998474121094</v>
      </c>
      <c r="D4708" s="21">
        <v>32.419998168945313</v>
      </c>
      <c r="E4708" s="21">
        <v>32.720001220703125</v>
      </c>
      <c r="F4708" s="16">
        <f>(StockData[[#This Row],[Close]]-E4709)/E4709</f>
        <v>-6.6787314868761785E-3</v>
      </c>
      <c r="G4708" s="21">
        <v>81019000</v>
      </c>
      <c r="H4708" s="21">
        <f>IF(ISNUMBER(E4708),MAX($E$2:E4708),"")</f>
        <v>542.07000732421875</v>
      </c>
      <c r="I4708" s="21">
        <f>IF(AND(ISNUMBER(E4708),ISNUMBER(H4708)),E4708/H4708-1,"")</f>
        <v>-0.93963879060157462</v>
      </c>
      <c r="L4708"/>
      <c r="M4708"/>
      <c r="N4708" s="2">
        <v>39475</v>
      </c>
      <c r="O4708" s="21">
        <v>133.25999450683594</v>
      </c>
      <c r="P4708" s="21">
        <v>135.52000427246094</v>
      </c>
      <c r="Q4708" s="21">
        <v>132.05999755859375</v>
      </c>
      <c r="R4708" s="21">
        <v>135.24000549316406</v>
      </c>
      <c r="S4708">
        <v>217934600</v>
      </c>
      <c r="T4708" s="16">
        <f>(SP500_Data[[#This Row],[Close]]-R4709)/R4709</f>
        <v>1.6536472625187395E-2</v>
      </c>
      <c r="U4708" s="21"/>
    </row>
    <row r="4709" spans="1:21" x14ac:dyDescent="0.25">
      <c r="A4709" s="2">
        <v>39472</v>
      </c>
      <c r="B4709" s="21">
        <v>34.900001525878906</v>
      </c>
      <c r="C4709" s="21">
        <v>35</v>
      </c>
      <c r="D4709" s="21">
        <v>32.869998931884766</v>
      </c>
      <c r="E4709" s="21">
        <v>32.939998626708984</v>
      </c>
      <c r="F4709" s="16">
        <f>(StockData[[#This Row],[Close]]-E4710)/E4710</f>
        <v>-9.3233495726621242E-3</v>
      </c>
      <c r="G4709" s="21">
        <v>196992300</v>
      </c>
      <c r="H4709" s="21">
        <f>IF(ISNUMBER(E4709),MAX($E$2:E4709),"")</f>
        <v>542.07000732421875</v>
      </c>
      <c r="I4709" s="21">
        <f>IF(AND(ISNUMBER(E4709),ISNUMBER(H4709)),E4709/H4709-1,"")</f>
        <v>-0.93923294374963051</v>
      </c>
      <c r="L4709"/>
      <c r="M4709"/>
      <c r="N4709" s="2">
        <v>39472</v>
      </c>
      <c r="O4709" s="21">
        <v>136.50999450683594</v>
      </c>
      <c r="P4709" s="21">
        <v>136.75999450683594</v>
      </c>
      <c r="Q4709" s="21">
        <v>132.60000610351563</v>
      </c>
      <c r="R4709" s="21">
        <v>133.03999328613281</v>
      </c>
      <c r="S4709">
        <v>269603900</v>
      </c>
      <c r="T4709" s="16">
        <f>(SP500_Data[[#This Row],[Close]]-R4710)/R4710</f>
        <v>-1.4445604323869734E-2</v>
      </c>
      <c r="U4709" s="21"/>
    </row>
    <row r="4710" spans="1:21" x14ac:dyDescent="0.25">
      <c r="A4710" s="2">
        <v>39471</v>
      </c>
      <c r="B4710" s="21">
        <v>32.349998474121094</v>
      </c>
      <c r="C4710" s="21">
        <v>33.360000610351563</v>
      </c>
      <c r="D4710" s="21">
        <v>32.119998931884766</v>
      </c>
      <c r="E4710" s="21">
        <v>33.25</v>
      </c>
      <c r="F4710" s="16">
        <f>(StockData[[#This Row],[Close]]-E4711)/E4711</f>
        <v>4.1340422242659665E-2</v>
      </c>
      <c r="G4710" s="21">
        <v>155640400</v>
      </c>
      <c r="H4710" s="21">
        <f>IF(ISNUMBER(E4710),MAX($E$2:E4710),"")</f>
        <v>542.07000732421875</v>
      </c>
      <c r="I4710" s="21">
        <f>IF(AND(ISNUMBER(E4710),ISNUMBER(H4710)),E4710/H4710-1,"")</f>
        <v>-0.93866105936366118</v>
      </c>
      <c r="L4710"/>
      <c r="M4710"/>
      <c r="N4710" s="2">
        <v>39471</v>
      </c>
      <c r="O4710" s="21">
        <v>134.47999572753906</v>
      </c>
      <c r="P4710" s="21">
        <v>135.46000671386719</v>
      </c>
      <c r="Q4710" s="21">
        <v>133.30999755859375</v>
      </c>
      <c r="R4710" s="21">
        <v>134.99000549316406</v>
      </c>
      <c r="S4710">
        <v>259949300</v>
      </c>
      <c r="T4710" s="16">
        <f>(SP500_Data[[#This Row],[Close]]-R4711)/R4711</f>
        <v>8.4416918994479322E-3</v>
      </c>
      <c r="U4710" s="21"/>
    </row>
    <row r="4711" spans="1:21" x14ac:dyDescent="0.25">
      <c r="A4711" s="2">
        <v>39470</v>
      </c>
      <c r="B4711" s="21">
        <v>31.479999542236328</v>
      </c>
      <c r="C4711" s="21">
        <v>32.049999237060547</v>
      </c>
      <c r="D4711" s="21">
        <v>31.040000915527344</v>
      </c>
      <c r="E4711" s="21">
        <v>31.930000305175781</v>
      </c>
      <c r="F4711" s="16">
        <f>(StockData[[#This Row],[Close]]-E4712)/E4712</f>
        <v>-9.3863517384922305E-4</v>
      </c>
      <c r="G4711" s="21">
        <v>137597400</v>
      </c>
      <c r="H4711" s="21">
        <f>IF(ISNUMBER(E4711),MAX($E$2:E4711),"")</f>
        <v>542.07000732421875</v>
      </c>
      <c r="I4711" s="21">
        <f>IF(AND(ISNUMBER(E4711),ISNUMBER(H4711)),E4711/H4711-1,"")</f>
        <v>-0.94109616862443735</v>
      </c>
      <c r="L4711"/>
      <c r="M4711"/>
      <c r="N4711" s="2">
        <v>39470</v>
      </c>
      <c r="O4711" s="21">
        <v>127.08999633789063</v>
      </c>
      <c r="P4711" s="21">
        <v>134.19000244140625</v>
      </c>
      <c r="Q4711" s="21">
        <v>126.83999633789063</v>
      </c>
      <c r="R4711" s="21">
        <v>133.86000061035156</v>
      </c>
      <c r="S4711">
        <v>511913000</v>
      </c>
      <c r="T4711" s="16">
        <f>(SP500_Data[[#This Row],[Close]]-R4712)/R4712</f>
        <v>2.4020802940071667E-2</v>
      </c>
      <c r="U4711" s="21"/>
    </row>
    <row r="4712" spans="1:21" x14ac:dyDescent="0.25">
      <c r="A4712" s="2">
        <v>39469</v>
      </c>
      <c r="B4712" s="21">
        <v>31.540000915527344</v>
      </c>
      <c r="C4712" s="21">
        <v>32.529998779296875</v>
      </c>
      <c r="D4712" s="21">
        <v>31.5</v>
      </c>
      <c r="E4712" s="21">
        <v>31.959999084472656</v>
      </c>
      <c r="F4712" s="16">
        <f>(StockData[[#This Row],[Close]]-E4713)/E4713</f>
        <v>-3.1808521370799571E-2</v>
      </c>
      <c r="G4712" s="21">
        <v>108521400</v>
      </c>
      <c r="H4712" s="21">
        <f>IF(ISNUMBER(E4712),MAX($E$2:E4712),"")</f>
        <v>542.07000732421875</v>
      </c>
      <c r="I4712" s="21">
        <f>IF(AND(ISNUMBER(E4712),ISNUMBER(H4712)),E4712/H4712-1,"")</f>
        <v>-0.94104082747128093</v>
      </c>
      <c r="L4712"/>
      <c r="M4712"/>
      <c r="N4712" s="2">
        <v>39469</v>
      </c>
      <c r="O4712" s="21">
        <v>127.20999908447266</v>
      </c>
      <c r="P4712" s="21">
        <v>132.42999267578125</v>
      </c>
      <c r="Q4712" s="21">
        <v>126</v>
      </c>
      <c r="R4712" s="21">
        <v>130.72000122070313</v>
      </c>
      <c r="S4712">
        <v>435923700</v>
      </c>
      <c r="T4712" s="16">
        <f>(SP500_Data[[#This Row],[Close]]-R4713)/R4713</f>
        <v>-1.0146875379852113E-2</v>
      </c>
      <c r="U4712" s="21"/>
    </row>
    <row r="4713" spans="1:21" x14ac:dyDescent="0.25">
      <c r="A4713" s="2">
        <v>39465</v>
      </c>
      <c r="B4713" s="21">
        <v>33.159999847412109</v>
      </c>
      <c r="C4713" s="21">
        <v>34</v>
      </c>
      <c r="D4713" s="21">
        <v>32.970001220703125</v>
      </c>
      <c r="E4713" s="21">
        <v>33.009998321533203</v>
      </c>
      <c r="F4713" s="16">
        <f>(StockData[[#This Row],[Close]]-E4714)/E4714</f>
        <v>-3.0203046504050654E-3</v>
      </c>
      <c r="G4713" s="21">
        <v>117062000</v>
      </c>
      <c r="H4713" s="21">
        <f>IF(ISNUMBER(E4713),MAX($E$2:E4713),"")</f>
        <v>542.07000732421875</v>
      </c>
      <c r="I4713" s="21">
        <f>IF(AND(ISNUMBER(E4713),ISNUMBER(H4713)),E4713/H4713-1,"")</f>
        <v>-0.93910380970074681</v>
      </c>
      <c r="L4713"/>
      <c r="M4713"/>
      <c r="N4713" s="2">
        <v>39465</v>
      </c>
      <c r="O4713" s="21">
        <v>134.74000549316406</v>
      </c>
      <c r="P4713" s="21">
        <v>135.02000427246094</v>
      </c>
      <c r="Q4713" s="21">
        <v>131.10000610351563</v>
      </c>
      <c r="R4713" s="21">
        <v>132.05999755859375</v>
      </c>
      <c r="S4713">
        <v>348561500</v>
      </c>
      <c r="T4713" s="16">
        <f>(SP500_Data[[#This Row],[Close]]-R4714)/R4714</f>
        <v>-1.0267519990924548E-2</v>
      </c>
      <c r="U4713" s="21"/>
    </row>
    <row r="4714" spans="1:21" x14ac:dyDescent="0.25">
      <c r="A4714" s="2">
        <v>39464</v>
      </c>
      <c r="B4714" s="21">
        <v>33.540000915527344</v>
      </c>
      <c r="C4714" s="21">
        <v>33.799999237060547</v>
      </c>
      <c r="D4714" s="21">
        <v>32.970001220703125</v>
      </c>
      <c r="E4714" s="21">
        <v>33.110000610351563</v>
      </c>
      <c r="F4714" s="16">
        <f>(StockData[[#This Row],[Close]]-E4715)/E4715</f>
        <v>-3.6111626102264425E-3</v>
      </c>
      <c r="G4714" s="21">
        <v>94247800</v>
      </c>
      <c r="H4714" s="21">
        <f>IF(ISNUMBER(E4714),MAX($E$2:E4714),"")</f>
        <v>542.07000732421875</v>
      </c>
      <c r="I4714" s="21">
        <f>IF(AND(ISNUMBER(E4714),ISNUMBER(H4714)),E4714/H4714-1,"")</f>
        <v>-0.9389193274614287</v>
      </c>
      <c r="L4714"/>
      <c r="M4714"/>
      <c r="N4714" s="2">
        <v>39464</v>
      </c>
      <c r="O4714" s="21">
        <v>137.80999755859375</v>
      </c>
      <c r="P4714" s="21">
        <v>137.8800048828125</v>
      </c>
      <c r="Q4714" s="21">
        <v>132.92999267578125</v>
      </c>
      <c r="R4714" s="21">
        <v>133.42999267578125</v>
      </c>
      <c r="S4714">
        <v>397892600</v>
      </c>
      <c r="T4714" s="16">
        <f>(SP500_Data[[#This Row],[Close]]-R4715)/R4715</f>
        <v>-2.5916215232032632E-2</v>
      </c>
      <c r="U4714" s="21"/>
    </row>
    <row r="4715" spans="1:21" x14ac:dyDescent="0.25">
      <c r="A4715" s="2">
        <v>39463</v>
      </c>
      <c r="B4715" s="21">
        <v>33.419998168945313</v>
      </c>
      <c r="C4715" s="21">
        <v>33.650001525878906</v>
      </c>
      <c r="D4715" s="21">
        <v>32.509998321533203</v>
      </c>
      <c r="E4715" s="21">
        <v>33.229999542236328</v>
      </c>
      <c r="F4715" s="16">
        <f>(StockData[[#This Row],[Close]]-E4716)/E4716</f>
        <v>-2.2647072287166819E-2</v>
      </c>
      <c r="G4715" s="21">
        <v>120778500</v>
      </c>
      <c r="H4715" s="21">
        <f>IF(ISNUMBER(E4715),MAX($E$2:E4715),"")</f>
        <v>542.07000732421875</v>
      </c>
      <c r="I4715" s="21">
        <f>IF(AND(ISNUMBER(E4715),ISNUMBER(H4715)),E4715/H4715-1,"")</f>
        <v>-0.93869795581152482</v>
      </c>
      <c r="L4715"/>
      <c r="M4715"/>
      <c r="N4715" s="2">
        <v>39463</v>
      </c>
      <c r="O4715" s="21">
        <v>137.36000061035156</v>
      </c>
      <c r="P4715" s="21">
        <v>139.1199951171875</v>
      </c>
      <c r="Q4715" s="21">
        <v>136.27999877929688</v>
      </c>
      <c r="R4715" s="21">
        <v>136.97999572753906</v>
      </c>
      <c r="S4715">
        <v>378802600</v>
      </c>
      <c r="T4715" s="16">
        <f>(SP500_Data[[#This Row],[Close]]-R4716)/R4716</f>
        <v>-8.6125964911079479E-3</v>
      </c>
      <c r="U4715" s="21"/>
    </row>
    <row r="4716" spans="1:21" x14ac:dyDescent="0.25">
      <c r="A4716" s="2">
        <v>39462</v>
      </c>
      <c r="B4716" s="21">
        <v>34.029998779296875</v>
      </c>
      <c r="C4716" s="21">
        <v>34.380001068115234</v>
      </c>
      <c r="D4716" s="21">
        <v>34</v>
      </c>
      <c r="E4716" s="21">
        <v>34</v>
      </c>
      <c r="F4716" s="16">
        <f>(StockData[[#This Row],[Close]]-E4717)/E4717</f>
        <v>-1.1340488414368197E-2</v>
      </c>
      <c r="G4716" s="21">
        <v>61606200</v>
      </c>
      <c r="H4716" s="21">
        <f>IF(ISNUMBER(E4716),MAX($E$2:E4716),"")</f>
        <v>542.07000732421875</v>
      </c>
      <c r="I4716" s="21">
        <f>IF(AND(ISNUMBER(E4716),ISNUMBER(H4716)),E4716/H4716-1,"")</f>
        <v>-0.93727747423652574</v>
      </c>
      <c r="L4716"/>
      <c r="M4716"/>
      <c r="N4716" s="2">
        <v>39462</v>
      </c>
      <c r="O4716" s="21">
        <v>139.78999328613281</v>
      </c>
      <c r="P4716" s="21">
        <v>141.49000549316406</v>
      </c>
      <c r="Q4716" s="21">
        <v>137.89999389648438</v>
      </c>
      <c r="R4716" s="21">
        <v>138.16999816894531</v>
      </c>
      <c r="S4716">
        <v>239940100</v>
      </c>
      <c r="T4716" s="16">
        <f>(SP500_Data[[#This Row],[Close]]-R4717)/R4717</f>
        <v>-2.2013028292914318E-2</v>
      </c>
      <c r="U4716" s="21"/>
    </row>
    <row r="4717" spans="1:21" x14ac:dyDescent="0.25">
      <c r="A4717" s="2">
        <v>39461</v>
      </c>
      <c r="B4717" s="21">
        <v>34.459999084472656</v>
      </c>
      <c r="C4717" s="21">
        <v>34.569999694824219</v>
      </c>
      <c r="D4717" s="21">
        <v>34.080001831054688</v>
      </c>
      <c r="E4717" s="21">
        <v>34.389999389648438</v>
      </c>
      <c r="F4717" s="16">
        <f>(StockData[[#This Row],[Close]]-E4718)/E4718</f>
        <v>1.4155103049136699E-2</v>
      </c>
      <c r="G4717" s="21">
        <v>52792200</v>
      </c>
      <c r="H4717" s="21">
        <f>IF(ISNUMBER(E4717),MAX($E$2:E4717),"")</f>
        <v>542.07000732421875</v>
      </c>
      <c r="I4717" s="21">
        <f>IF(AND(ISNUMBER(E4717),ISNUMBER(H4717)),E4717/H4717-1,"")</f>
        <v>-0.93655801109637971</v>
      </c>
      <c r="L4717"/>
      <c r="M4717"/>
      <c r="N4717" s="2">
        <v>39461</v>
      </c>
      <c r="O4717" s="21">
        <v>141.16000366210938</v>
      </c>
      <c r="P4717" s="21">
        <v>141.86000061035156</v>
      </c>
      <c r="Q4717" s="21">
        <v>140.39999389648438</v>
      </c>
      <c r="R4717" s="21">
        <v>141.27999877929688</v>
      </c>
      <c r="S4717">
        <v>170365500</v>
      </c>
      <c r="T4717" s="16">
        <f>(SP500_Data[[#This Row],[Close]]-R4718)/R4718</f>
        <v>8.0628250590373089E-3</v>
      </c>
      <c r="U4717" s="21"/>
    </row>
    <row r="4718" spans="1:21" x14ac:dyDescent="0.25">
      <c r="A4718" s="2">
        <v>39458</v>
      </c>
      <c r="B4718" s="21">
        <v>34.139999389648438</v>
      </c>
      <c r="C4718" s="21">
        <v>34.240001678466797</v>
      </c>
      <c r="D4718" s="21">
        <v>33.720001220703125</v>
      </c>
      <c r="E4718" s="21">
        <v>33.909999847412109</v>
      </c>
      <c r="F4718" s="16">
        <f>(StockData[[#This Row],[Close]]-E4719)/E4719</f>
        <v>-1.2234254623972877E-2</v>
      </c>
      <c r="G4718" s="21">
        <v>55187900</v>
      </c>
      <c r="H4718" s="21">
        <f>IF(ISNUMBER(E4718),MAX($E$2:E4718),"")</f>
        <v>542.07000732421875</v>
      </c>
      <c r="I4718" s="21">
        <f>IF(AND(ISNUMBER(E4718),ISNUMBER(H4718)),E4718/H4718-1,"")</f>
        <v>-0.93744350473327309</v>
      </c>
      <c r="L4718"/>
      <c r="M4718"/>
      <c r="N4718" s="2">
        <v>39458</v>
      </c>
      <c r="O4718" s="21">
        <v>140.77999877929688</v>
      </c>
      <c r="P4718" s="21">
        <v>141.89999389648438</v>
      </c>
      <c r="Q4718" s="21">
        <v>139</v>
      </c>
      <c r="R4718" s="21">
        <v>140.14999389648438</v>
      </c>
      <c r="S4718">
        <v>267076600</v>
      </c>
      <c r="T4718" s="16">
        <f>(SP500_Data[[#This Row],[Close]]-R4719)/R4719</f>
        <v>-8.0685076354966821E-3</v>
      </c>
      <c r="U4718" s="21"/>
    </row>
    <row r="4719" spans="1:21" x14ac:dyDescent="0.25">
      <c r="A4719" s="2">
        <v>39457</v>
      </c>
      <c r="B4719" s="21">
        <v>34.349998474121094</v>
      </c>
      <c r="C4719" s="21">
        <v>34.5</v>
      </c>
      <c r="D4719" s="21">
        <v>33.779998779296875</v>
      </c>
      <c r="E4719" s="21">
        <v>34.330001831054688</v>
      </c>
      <c r="F4719" s="16">
        <f>(StockData[[#This Row],[Close]]-E4720)/E4720</f>
        <v>-3.1938675969920599E-3</v>
      </c>
      <c r="G4719" s="21">
        <v>72446000</v>
      </c>
      <c r="H4719" s="21">
        <f>IF(ISNUMBER(E4719),MAX($E$2:E4719),"")</f>
        <v>542.07000732421875</v>
      </c>
      <c r="I4719" s="21">
        <f>IF(AND(ISNUMBER(E4719),ISNUMBER(H4719)),E4719/H4719-1,"")</f>
        <v>-0.93666869340269276</v>
      </c>
      <c r="L4719"/>
      <c r="M4719"/>
      <c r="N4719" s="2">
        <v>39457</v>
      </c>
      <c r="O4719" s="21">
        <v>139.67999267578125</v>
      </c>
      <c r="P4719" s="21">
        <v>142.80000305175781</v>
      </c>
      <c r="Q4719" s="21">
        <v>139.3699951171875</v>
      </c>
      <c r="R4719" s="21">
        <v>141.28999328613281</v>
      </c>
      <c r="S4719">
        <v>335701200</v>
      </c>
      <c r="T4719" s="16">
        <f>(SP500_Data[[#This Row],[Close]]-R4720)/R4720</f>
        <v>6.5540941864196444E-3</v>
      </c>
      <c r="U4719" s="21"/>
    </row>
    <row r="4720" spans="1:21" x14ac:dyDescent="0.25">
      <c r="A4720" s="2">
        <v>39456</v>
      </c>
      <c r="B4720" s="21">
        <v>33.360000610351563</v>
      </c>
      <c r="C4720" s="21">
        <v>34.540000915527344</v>
      </c>
      <c r="D4720" s="21">
        <v>33.349998474121094</v>
      </c>
      <c r="E4720" s="21">
        <v>34.439998626708984</v>
      </c>
      <c r="F4720" s="16">
        <f>(StockData[[#This Row],[Close]]-E4721)/E4721</f>
        <v>2.9596348017617628E-2</v>
      </c>
      <c r="G4720" s="21">
        <v>74305500</v>
      </c>
      <c r="H4720" s="21">
        <f>IF(ISNUMBER(E4720),MAX($E$2:E4720),"")</f>
        <v>542.07000732421875</v>
      </c>
      <c r="I4720" s="21">
        <f>IF(AND(ISNUMBER(E4720),ISNUMBER(H4720)),E4720/H4720-1,"")</f>
        <v>-0.93646577349535964</v>
      </c>
      <c r="L4720"/>
      <c r="M4720"/>
      <c r="N4720" s="2">
        <v>39456</v>
      </c>
      <c r="O4720" s="21">
        <v>139.08999633789063</v>
      </c>
      <c r="P4720" s="21">
        <v>140.78999328613281</v>
      </c>
      <c r="Q4720" s="21">
        <v>137.69999694824219</v>
      </c>
      <c r="R4720" s="21">
        <v>140.3699951171875</v>
      </c>
      <c r="S4720">
        <v>301824900</v>
      </c>
      <c r="T4720" s="16">
        <f>(SP500_Data[[#This Row],[Close]]-R4721)/R4721</f>
        <v>1.0510340627658973E-2</v>
      </c>
      <c r="U4720" s="21"/>
    </row>
    <row r="4721" spans="1:21" x14ac:dyDescent="0.25">
      <c r="A4721" s="2">
        <v>39455</v>
      </c>
      <c r="B4721" s="21">
        <v>34.709999084472656</v>
      </c>
      <c r="C4721" s="21">
        <v>34.709999084472656</v>
      </c>
      <c r="D4721" s="21">
        <v>33.400001525878906</v>
      </c>
      <c r="E4721" s="21">
        <v>33.450000762939453</v>
      </c>
      <c r="F4721" s="16">
        <f>(StockData[[#This Row],[Close]]-E4722)/E4722</f>
        <v>-3.3516319761784777E-2</v>
      </c>
      <c r="G4721" s="21">
        <v>79148300</v>
      </c>
      <c r="H4721" s="21">
        <f>IF(ISNUMBER(E4721),MAX($E$2:E4721),"")</f>
        <v>542.07000732421875</v>
      </c>
      <c r="I4721" s="21">
        <f>IF(AND(ISNUMBER(E4721),ISNUMBER(H4721)),E4721/H4721-1,"")</f>
        <v>-0.93829210192230283</v>
      </c>
      <c r="L4721"/>
      <c r="M4721"/>
      <c r="N4721" s="2">
        <v>39455</v>
      </c>
      <c r="O4721" s="21">
        <v>142.08000183105469</v>
      </c>
      <c r="P4721" s="21">
        <v>142.89999389648438</v>
      </c>
      <c r="Q4721" s="21">
        <v>138.44000244140625</v>
      </c>
      <c r="R4721" s="21">
        <v>138.91000366210938</v>
      </c>
      <c r="S4721">
        <v>326365700</v>
      </c>
      <c r="T4721" s="16">
        <f>(SP500_Data[[#This Row],[Close]]-R4722)/R4722</f>
        <v>-1.6148443514922898E-2</v>
      </c>
      <c r="U4721" s="21"/>
    </row>
    <row r="4722" spans="1:21" x14ac:dyDescent="0.25">
      <c r="A4722" s="2">
        <v>39454</v>
      </c>
      <c r="B4722" s="21">
        <v>34.549999237060547</v>
      </c>
      <c r="C4722" s="21">
        <v>34.799999237060547</v>
      </c>
      <c r="D4722" s="21">
        <v>34.25</v>
      </c>
      <c r="E4722" s="21">
        <v>34.610000610351563</v>
      </c>
      <c r="F4722" s="16">
        <f>(StockData[[#This Row],[Close]]-E4723)/E4723</f>
        <v>6.6899224866410704E-3</v>
      </c>
      <c r="G4722" s="21">
        <v>80164300</v>
      </c>
      <c r="H4722" s="21">
        <f>IF(ISNUMBER(E4722),MAX($E$2:E4722),"")</f>
        <v>542.07000732421875</v>
      </c>
      <c r="I4722" s="21">
        <f>IF(AND(ISNUMBER(E4722),ISNUMBER(H4722)),E4722/H4722-1,"")</f>
        <v>-0.93615215720715772</v>
      </c>
      <c r="L4722"/>
      <c r="M4722"/>
      <c r="N4722" s="2">
        <v>39454</v>
      </c>
      <c r="O4722" s="21">
        <v>141.80999755859375</v>
      </c>
      <c r="P4722" s="21">
        <v>142.22999572753906</v>
      </c>
      <c r="Q4722" s="21">
        <v>140.10000610351563</v>
      </c>
      <c r="R4722" s="21">
        <v>141.19000244140625</v>
      </c>
      <c r="S4722">
        <v>234991000</v>
      </c>
      <c r="T4722" s="16">
        <f>(SP500_Data[[#This Row],[Close]]-R4723)/R4723</f>
        <v>-8.4916226212334623E-4</v>
      </c>
      <c r="U4722" s="21"/>
    </row>
    <row r="4723" spans="1:21" x14ac:dyDescent="0.25">
      <c r="A4723" s="2">
        <v>39451</v>
      </c>
      <c r="B4723" s="21">
        <v>35.189998626708984</v>
      </c>
      <c r="C4723" s="21">
        <v>35.200000762939453</v>
      </c>
      <c r="D4723" s="21">
        <v>34.090000152587891</v>
      </c>
      <c r="E4723" s="21">
        <v>34.380001068115234</v>
      </c>
      <c r="F4723" s="16">
        <f>(StockData[[#This Row],[Close]]-E4724)/E4724</f>
        <v>-2.798976233151888E-2</v>
      </c>
      <c r="G4723" s="21">
        <v>72090800</v>
      </c>
      <c r="H4723" s="21">
        <f>IF(ISNUMBER(E4723),MAX($E$2:E4723),"")</f>
        <v>542.07000732421875</v>
      </c>
      <c r="I4723" s="21">
        <f>IF(AND(ISNUMBER(E4723),ISNUMBER(H4723)),E4723/H4723-1,"")</f>
        <v>-0.93657645580167259</v>
      </c>
      <c r="L4723"/>
      <c r="M4723"/>
      <c r="N4723" s="2">
        <v>39451</v>
      </c>
      <c r="O4723" s="21">
        <v>143.33999633789063</v>
      </c>
      <c r="P4723" s="21">
        <v>143.44000244140625</v>
      </c>
      <c r="Q4723" s="21">
        <v>140.91000366210938</v>
      </c>
      <c r="R4723" s="21">
        <v>141.30999755859375</v>
      </c>
      <c r="S4723">
        <v>232330900</v>
      </c>
      <c r="T4723" s="16">
        <f>(SP500_Data[[#This Row],[Close]]-R4724)/R4724</f>
        <v>-2.450644095540707E-2</v>
      </c>
      <c r="U4723" s="21"/>
    </row>
    <row r="4724" spans="1:21" x14ac:dyDescent="0.25">
      <c r="A4724" s="2">
        <v>39450</v>
      </c>
      <c r="B4724" s="21">
        <v>35.220001220703125</v>
      </c>
      <c r="C4724" s="21">
        <v>35.650001525878906</v>
      </c>
      <c r="D4724" s="21">
        <v>34.860000610351563</v>
      </c>
      <c r="E4724" s="21">
        <v>35.369998931884766</v>
      </c>
      <c r="F4724" s="16">
        <f>(StockData[[#This Row],[Close]]-E4725)/E4725</f>
        <v>4.2588786480072163E-3</v>
      </c>
      <c r="G4724" s="21">
        <v>49599600</v>
      </c>
      <c r="H4724" s="21">
        <f>IF(ISNUMBER(E4724),MAX($E$2:E4724),"")</f>
        <v>542.07000732421875</v>
      </c>
      <c r="I4724" s="21">
        <f>IF(AND(ISNUMBER(E4724),ISNUMBER(H4724)),E4724/H4724-1,"")</f>
        <v>-0.9347501273747294</v>
      </c>
      <c r="L4724"/>
      <c r="M4724"/>
      <c r="N4724" s="2">
        <v>39450</v>
      </c>
      <c r="O4724" s="21">
        <v>144.91000366210938</v>
      </c>
      <c r="P4724" s="21">
        <v>145.49000549316406</v>
      </c>
      <c r="Q4724" s="21">
        <v>144.07000732421875</v>
      </c>
      <c r="R4724" s="21">
        <v>144.86000061035156</v>
      </c>
      <c r="S4724">
        <v>125133300</v>
      </c>
      <c r="T4724" s="16">
        <f>(SP500_Data[[#This Row],[Close]]-R4725)/R4725</f>
        <v>-4.8293706594096608E-4</v>
      </c>
      <c r="U4724" s="21"/>
    </row>
    <row r="4725" spans="1:21" x14ac:dyDescent="0.25">
      <c r="A4725" s="2">
        <v>39449</v>
      </c>
      <c r="B4725" s="21">
        <v>35.790000915527344</v>
      </c>
      <c r="C4725" s="21">
        <v>35.959999084472656</v>
      </c>
      <c r="D4725" s="21">
        <v>35</v>
      </c>
      <c r="E4725" s="21">
        <v>35.220001220703125</v>
      </c>
      <c r="F4725" s="16">
        <f>(StockData[[#This Row],[Close]]-E4726)/E4726</f>
        <v>-1.067408060970009E-2</v>
      </c>
      <c r="G4725" s="21">
        <v>63004200</v>
      </c>
      <c r="H4725" s="21">
        <f>IF(ISNUMBER(E4725),MAX($E$2:E4725),"")</f>
        <v>542.07000732421875</v>
      </c>
      <c r="I4725" s="21">
        <f>IF(AND(ISNUMBER(E4725),ISNUMBER(H4725)),E4725/H4725-1,"")</f>
        <v>-0.93502684017778981</v>
      </c>
      <c r="L4725"/>
      <c r="M4725"/>
      <c r="N4725" s="2">
        <v>39449</v>
      </c>
      <c r="O4725" s="21">
        <v>146.52999877929688</v>
      </c>
      <c r="P4725" s="21">
        <v>146.99000549316406</v>
      </c>
      <c r="Q4725" s="21">
        <v>143.8800048828125</v>
      </c>
      <c r="R4725" s="21">
        <v>144.92999267578125</v>
      </c>
      <c r="S4725">
        <v>204935600</v>
      </c>
      <c r="T4725" s="16">
        <f>(SP500_Data[[#This Row],[Close]]-R4726)/R4726</f>
        <v>-8.7546267649855417E-3</v>
      </c>
      <c r="U4725" s="21"/>
    </row>
    <row r="4726" spans="1:21" x14ac:dyDescent="0.25">
      <c r="A4726" s="2">
        <v>39447</v>
      </c>
      <c r="B4726" s="21">
        <v>35.900001525878906</v>
      </c>
      <c r="C4726" s="21">
        <v>35.990001678466797</v>
      </c>
      <c r="D4726" s="21">
        <v>35.520000457763672</v>
      </c>
      <c r="E4726" s="21">
        <v>35.599998474121094</v>
      </c>
      <c r="F4726" s="16">
        <f>(StockData[[#This Row],[Close]]-E4727)/E4727</f>
        <v>-1.4396469356056481E-2</v>
      </c>
      <c r="G4726" s="21">
        <v>35229700</v>
      </c>
      <c r="H4726" s="21">
        <f>IF(ISNUMBER(E4726),MAX($E$2:E4726),"")</f>
        <v>542.07000732421875</v>
      </c>
      <c r="I4726" s="21">
        <f>IF(AND(ISNUMBER(E4726),ISNUMBER(H4726)),E4726/H4726-1,"")</f>
        <v>-0.93432582878021453</v>
      </c>
      <c r="L4726"/>
      <c r="M4726"/>
      <c r="N4726" s="2">
        <v>39447</v>
      </c>
      <c r="O4726" s="21">
        <v>147.10000610351563</v>
      </c>
      <c r="P4726" s="21">
        <v>147.61000061035156</v>
      </c>
      <c r="Q4726" s="21">
        <v>146.05999755859375</v>
      </c>
      <c r="R4726" s="21">
        <v>146.21000671386719</v>
      </c>
      <c r="S4726">
        <v>108126800</v>
      </c>
      <c r="T4726" s="16">
        <f>(SP500_Data[[#This Row],[Close]]-R4727)/R4727</f>
        <v>-7.3998392077943512E-3</v>
      </c>
      <c r="U4726" s="21"/>
    </row>
    <row r="4727" spans="1:21" x14ac:dyDescent="0.25">
      <c r="A4727" s="2">
        <v>39444</v>
      </c>
      <c r="B4727" s="21">
        <v>36.099998474121094</v>
      </c>
      <c r="C4727" s="21">
        <v>36.229999542236328</v>
      </c>
      <c r="D4727" s="21">
        <v>35.669998168945313</v>
      </c>
      <c r="E4727" s="21">
        <v>36.119998931884766</v>
      </c>
      <c r="F4727" s="16">
        <f>(StockData[[#This Row],[Close]]-E4728)/E4728</f>
        <v>4.1700780119881395E-3</v>
      </c>
      <c r="G4727" s="21">
        <v>33447200</v>
      </c>
      <c r="H4727" s="21">
        <f>IF(ISNUMBER(E4727),MAX($E$2:E4727),"")</f>
        <v>542.07000732421875</v>
      </c>
      <c r="I4727" s="21">
        <f>IF(AND(ISNUMBER(E4727),ISNUMBER(H4727)),E4727/H4727-1,"")</f>
        <v>-0.93336654224759397</v>
      </c>
      <c r="L4727"/>
      <c r="M4727"/>
      <c r="N4727" s="2">
        <v>39444</v>
      </c>
      <c r="O4727" s="21">
        <v>148.53999328613281</v>
      </c>
      <c r="P4727" s="21">
        <v>148.61000061035156</v>
      </c>
      <c r="Q4727" s="21">
        <v>146.89999389648438</v>
      </c>
      <c r="R4727" s="21">
        <v>147.30000305175781</v>
      </c>
      <c r="S4727">
        <v>116398100</v>
      </c>
      <c r="T4727" s="16">
        <f>(SP500_Data[[#This Row],[Close]]-R4728)/R4728</f>
        <v>-2.5055537467007917E-3</v>
      </c>
      <c r="U4727" s="21"/>
    </row>
    <row r="4728" spans="1:21" x14ac:dyDescent="0.25">
      <c r="A4728" s="2">
        <v>39443</v>
      </c>
      <c r="B4728" s="21">
        <v>36.349998474121094</v>
      </c>
      <c r="C4728" s="21">
        <v>36.549999237060547</v>
      </c>
      <c r="D4728" s="21">
        <v>35.939998626708984</v>
      </c>
      <c r="E4728" s="21">
        <v>35.970001220703125</v>
      </c>
      <c r="F4728" s="16">
        <f>(StockData[[#This Row],[Close]]-E4729)/E4729</f>
        <v>-1.7481545451476344E-2</v>
      </c>
      <c r="G4728" s="21">
        <v>33311100</v>
      </c>
      <c r="H4728" s="21">
        <f>IF(ISNUMBER(E4728),MAX($E$2:E4728),"")</f>
        <v>542.07000732421875</v>
      </c>
      <c r="I4728" s="21">
        <f>IF(AND(ISNUMBER(E4728),ISNUMBER(H4728)),E4728/H4728-1,"")</f>
        <v>-0.93364325505065437</v>
      </c>
      <c r="L4728"/>
      <c r="M4728"/>
      <c r="N4728" s="2">
        <v>39443</v>
      </c>
      <c r="O4728" s="21">
        <v>149.02000427246094</v>
      </c>
      <c r="P4728" s="21">
        <v>149.02999877929688</v>
      </c>
      <c r="Q4728" s="21">
        <v>147.32000732421875</v>
      </c>
      <c r="R4728" s="21">
        <v>147.66999816894531</v>
      </c>
      <c r="S4728">
        <v>122981700</v>
      </c>
      <c r="T4728" s="16">
        <f>(SP500_Data[[#This Row],[Close]]-R4729)/R4729</f>
        <v>-1.2571078866256181E-2</v>
      </c>
      <c r="U4728" s="21"/>
    </row>
    <row r="4729" spans="1:21" x14ac:dyDescent="0.25">
      <c r="A4729" s="2">
        <v>39442</v>
      </c>
      <c r="B4729" s="21">
        <v>36.409999847412109</v>
      </c>
      <c r="C4729" s="21">
        <v>36.639999389648438</v>
      </c>
      <c r="D4729" s="21">
        <v>36.259998321533203</v>
      </c>
      <c r="E4729" s="21">
        <v>36.610000610351563</v>
      </c>
      <c r="F4729" s="16">
        <f>(StockData[[#This Row],[Close]]-E4730)/E4730</f>
        <v>8.2008687247815985E-4</v>
      </c>
      <c r="G4729" s="21">
        <v>30252400</v>
      </c>
      <c r="H4729" s="21">
        <f>IF(ISNUMBER(E4729),MAX($E$2:E4729),"")</f>
        <v>542.07000732421875</v>
      </c>
      <c r="I4729" s="21">
        <f>IF(AND(ISNUMBER(E4729),ISNUMBER(H4729)),E4729/H4729-1,"")</f>
        <v>-0.93246259686812982</v>
      </c>
      <c r="L4729"/>
      <c r="M4729"/>
      <c r="N4729" s="2">
        <v>39442</v>
      </c>
      <c r="O4729" s="21">
        <v>148.64999389648438</v>
      </c>
      <c r="P4729" s="21">
        <v>149.67999267578125</v>
      </c>
      <c r="Q4729" s="21">
        <v>148.5</v>
      </c>
      <c r="R4729" s="21">
        <v>149.55000305175781</v>
      </c>
      <c r="S4729">
        <v>67093100</v>
      </c>
      <c r="T4729" s="16">
        <f>(SP500_Data[[#This Row],[Close]]-R4730)/R4730</f>
        <v>2.1443900916744145E-3</v>
      </c>
      <c r="U4729" s="21"/>
    </row>
    <row r="4730" spans="1:21" x14ac:dyDescent="0.25">
      <c r="A4730" s="2">
        <v>39440</v>
      </c>
      <c r="B4730" s="21">
        <v>36.130001068115234</v>
      </c>
      <c r="C4730" s="21">
        <v>36.720001220703125</v>
      </c>
      <c r="D4730" s="21">
        <v>36.049999237060547</v>
      </c>
      <c r="E4730" s="21">
        <v>36.580001831054688</v>
      </c>
      <c r="F4730" s="16">
        <f>(StockData[[#This Row],[Close]]-E4731)/E4731</f>
        <v>1.4420422572385887E-2</v>
      </c>
      <c r="G4730" s="21">
        <v>29622600</v>
      </c>
      <c r="H4730" s="21">
        <f>IF(ISNUMBER(E4730),MAX($E$2:E4730),"")</f>
        <v>542.07000732421875</v>
      </c>
      <c r="I4730" s="21">
        <f>IF(AND(ISNUMBER(E4730),ISNUMBER(H4730)),E4730/H4730-1,"")</f>
        <v>-0.93251793802128635</v>
      </c>
      <c r="L4730"/>
      <c r="M4730"/>
      <c r="N4730" s="2">
        <v>39440</v>
      </c>
      <c r="O4730" s="21">
        <v>148.82000732421875</v>
      </c>
      <c r="P4730" s="21">
        <v>149.47999572753906</v>
      </c>
      <c r="Q4730" s="21">
        <v>148.47999572753906</v>
      </c>
      <c r="R4730" s="21">
        <v>149.22999572753906</v>
      </c>
      <c r="S4730">
        <v>45601400</v>
      </c>
      <c r="T4730" s="16">
        <f>(SP500_Data[[#This Row],[Close]]-R4731)/R4731</f>
        <v>7.4258476234897782E-3</v>
      </c>
      <c r="U4730" s="21"/>
    </row>
    <row r="4731" spans="1:21" x14ac:dyDescent="0.25">
      <c r="A4731" s="2">
        <v>39437</v>
      </c>
      <c r="B4731" s="21">
        <v>35.900001525878906</v>
      </c>
      <c r="C4731" s="21">
        <v>36.060001373291016</v>
      </c>
      <c r="D4731" s="21">
        <v>35.75</v>
      </c>
      <c r="E4731" s="21">
        <v>36.060001373291016</v>
      </c>
      <c r="F4731" s="16">
        <f>(StockData[[#This Row],[Close]]-E4732)/E4732</f>
        <v>1.5202728281759207E-2</v>
      </c>
      <c r="G4731" s="21">
        <v>83240500</v>
      </c>
      <c r="H4731" s="21">
        <f>IF(ISNUMBER(E4731),MAX($E$2:E4731),"")</f>
        <v>542.07000732421875</v>
      </c>
      <c r="I4731" s="21">
        <f>IF(AND(ISNUMBER(E4731),ISNUMBER(H4731)),E4731/H4731-1,"")</f>
        <v>-0.93347722455390691</v>
      </c>
      <c r="L4731"/>
      <c r="M4731"/>
      <c r="N4731" s="2">
        <v>39437</v>
      </c>
      <c r="O4731" s="21">
        <v>147.3699951171875</v>
      </c>
      <c r="P4731" s="21">
        <v>148.41999816894531</v>
      </c>
      <c r="Q4731" s="21">
        <v>147.08999633789063</v>
      </c>
      <c r="R4731" s="21">
        <v>148.1300048828125</v>
      </c>
      <c r="S4731">
        <v>146084400</v>
      </c>
      <c r="T4731" s="16">
        <f>(SP500_Data[[#This Row],[Close]]-R4732)/R4732</f>
        <v>9.059957788868464E-3</v>
      </c>
      <c r="U4731" s="21"/>
    </row>
    <row r="4732" spans="1:21" x14ac:dyDescent="0.25">
      <c r="A4732" s="2">
        <v>39436</v>
      </c>
      <c r="B4732" s="21">
        <v>35.290000915527344</v>
      </c>
      <c r="C4732" s="21">
        <v>35.790000915527344</v>
      </c>
      <c r="D4732" s="21">
        <v>35.080001831054688</v>
      </c>
      <c r="E4732" s="21">
        <v>35.520000457763672</v>
      </c>
      <c r="F4732" s="16">
        <f>(StockData[[#This Row],[Close]]-E4733)/E4733</f>
        <v>2.0983027393670389E-2</v>
      </c>
      <c r="G4732" s="21">
        <v>59345000</v>
      </c>
      <c r="H4732" s="21">
        <f>IF(ISNUMBER(E4732),MAX($E$2:E4732),"")</f>
        <v>542.07000732421875</v>
      </c>
      <c r="I4732" s="21">
        <f>IF(AND(ISNUMBER(E4732),ISNUMBER(H4732)),E4732/H4732-1,"")</f>
        <v>-0.93447340753439123</v>
      </c>
      <c r="L4732"/>
      <c r="M4732"/>
      <c r="N4732" s="2">
        <v>39436</v>
      </c>
      <c r="O4732" s="21">
        <v>146.83999633789063</v>
      </c>
      <c r="P4732" s="21">
        <v>146.86000061035156</v>
      </c>
      <c r="Q4732" s="21">
        <v>145.17999267578125</v>
      </c>
      <c r="R4732" s="21">
        <v>146.80000305175781</v>
      </c>
      <c r="S4732">
        <v>214813800</v>
      </c>
      <c r="T4732" s="16">
        <f>(SP500_Data[[#This Row],[Close]]-R4733)/R4733</f>
        <v>6.3065405686294033E-3</v>
      </c>
      <c r="U4732" s="21"/>
    </row>
    <row r="4733" spans="1:21" x14ac:dyDescent="0.25">
      <c r="A4733" s="2">
        <v>39435</v>
      </c>
      <c r="B4733" s="21">
        <v>34.689998626708984</v>
      </c>
      <c r="C4733" s="21">
        <v>35.139999389648438</v>
      </c>
      <c r="D4733" s="21">
        <v>34.380001068115234</v>
      </c>
      <c r="E4733" s="21">
        <v>34.790000915527344</v>
      </c>
      <c r="F4733" s="16">
        <f>(StockData[[#This Row],[Close]]-E4734)/E4734</f>
        <v>1.439241066345093E-3</v>
      </c>
      <c r="G4733" s="21">
        <v>58469100</v>
      </c>
      <c r="H4733" s="21">
        <f>IF(ISNUMBER(E4733),MAX($E$2:E4733),"")</f>
        <v>542.07000732421875</v>
      </c>
      <c r="I4733" s="21">
        <f>IF(AND(ISNUMBER(E4733),ISNUMBER(H4733)),E4733/H4733-1,"")</f>
        <v>-0.93582009621366302</v>
      </c>
      <c r="L4733"/>
      <c r="M4733"/>
      <c r="N4733" s="2">
        <v>39435</v>
      </c>
      <c r="O4733" s="21">
        <v>145.94000244140625</v>
      </c>
      <c r="P4733" s="21">
        <v>146.88999938964844</v>
      </c>
      <c r="Q4733" s="21">
        <v>144.94000244140625</v>
      </c>
      <c r="R4733" s="21">
        <v>145.8800048828125</v>
      </c>
      <c r="S4733">
        <v>198917200</v>
      </c>
      <c r="T4733" s="16">
        <f>(SP500_Data[[#This Row],[Close]]-R4734)/R4734</f>
        <v>0</v>
      </c>
      <c r="U4733" s="21"/>
    </row>
    <row r="4734" spans="1:21" x14ac:dyDescent="0.25">
      <c r="A4734" s="2">
        <v>39434</v>
      </c>
      <c r="B4734" s="21">
        <v>34.639999389648438</v>
      </c>
      <c r="C4734" s="21">
        <v>35</v>
      </c>
      <c r="D4734" s="21">
        <v>34.209999084472656</v>
      </c>
      <c r="E4734" s="21">
        <v>34.740001678466797</v>
      </c>
      <c r="F4734" s="16">
        <f>(StockData[[#This Row],[Close]]-E4735)/E4735</f>
        <v>1.0177443879912131E-2</v>
      </c>
      <c r="G4734" s="21">
        <v>52791800</v>
      </c>
      <c r="H4734" s="21">
        <f>IF(ISNUMBER(E4734),MAX($E$2:E4734),"")</f>
        <v>542.07000732421875</v>
      </c>
      <c r="I4734" s="21">
        <f>IF(AND(ISNUMBER(E4734),ISNUMBER(H4734)),E4734/H4734-1,"")</f>
        <v>-0.93591233381468308</v>
      </c>
      <c r="L4734"/>
      <c r="M4734"/>
      <c r="N4734" s="2">
        <v>39434</v>
      </c>
      <c r="O4734" s="21">
        <v>146.10000610351563</v>
      </c>
      <c r="P4734" s="21">
        <v>146.47999572753906</v>
      </c>
      <c r="Q4734" s="21">
        <v>143.96000671386719</v>
      </c>
      <c r="R4734" s="21">
        <v>145.8800048828125</v>
      </c>
      <c r="S4734">
        <v>245569300</v>
      </c>
      <c r="T4734" s="16">
        <f>(SP500_Data[[#This Row],[Close]]-R4735)/R4735</f>
        <v>5.583494297229037E-3</v>
      </c>
      <c r="U4734" s="21"/>
    </row>
    <row r="4735" spans="1:21" x14ac:dyDescent="0.25">
      <c r="A4735" s="2">
        <v>39433</v>
      </c>
      <c r="B4735" s="21">
        <v>35.029998779296875</v>
      </c>
      <c r="C4735" s="21">
        <v>35.130001068115234</v>
      </c>
      <c r="D4735" s="21">
        <v>34.360000610351563</v>
      </c>
      <c r="E4735" s="21">
        <v>34.389999389648438</v>
      </c>
      <c r="F4735" s="16">
        <f>(StockData[[#This Row],[Close]]-E4736)/E4736</f>
        <v>-2.6054997107377079E-2</v>
      </c>
      <c r="G4735" s="21">
        <v>58121200</v>
      </c>
      <c r="H4735" s="21">
        <f>IF(ISNUMBER(E4735),MAX($E$2:E4735),"")</f>
        <v>542.07000732421875</v>
      </c>
      <c r="I4735" s="21">
        <f>IF(AND(ISNUMBER(E4735),ISNUMBER(H4735)),E4735/H4735-1,"")</f>
        <v>-0.93655801109637971</v>
      </c>
      <c r="L4735"/>
      <c r="M4735"/>
      <c r="N4735" s="2">
        <v>39433</v>
      </c>
      <c r="O4735" s="21">
        <v>146.61000061035156</v>
      </c>
      <c r="P4735" s="21">
        <v>146.8699951171875</v>
      </c>
      <c r="Q4735" s="21">
        <v>144.86000061035156</v>
      </c>
      <c r="R4735" s="21">
        <v>145.07000732421875</v>
      </c>
      <c r="S4735">
        <v>177269400</v>
      </c>
      <c r="T4735" s="16">
        <f>(SP500_Data[[#This Row],[Close]]-R4736)/R4736</f>
        <v>-1.4269150444072551E-2</v>
      </c>
      <c r="U4735" s="21"/>
    </row>
    <row r="4736" spans="1:21" x14ac:dyDescent="0.25">
      <c r="A4736" s="2">
        <v>39430</v>
      </c>
      <c r="B4736" s="21">
        <v>35.049999237060547</v>
      </c>
      <c r="C4736" s="21">
        <v>35.840000152587891</v>
      </c>
      <c r="D4736" s="21">
        <v>35.009998321533203</v>
      </c>
      <c r="E4736" s="21">
        <v>35.310001373291016</v>
      </c>
      <c r="F4736" s="16">
        <f>(StockData[[#This Row],[Close]]-E4737)/E4737</f>
        <v>2.55537051301936E-3</v>
      </c>
      <c r="G4736" s="21">
        <v>71126200</v>
      </c>
      <c r="H4736" s="21">
        <f>IF(ISNUMBER(E4736),MAX($E$2:E4736),"")</f>
        <v>542.07000732421875</v>
      </c>
      <c r="I4736" s="21">
        <f>IF(AND(ISNUMBER(E4736),ISNUMBER(H4736)),E4736/H4736-1,"")</f>
        <v>-0.93486080968104246</v>
      </c>
      <c r="L4736"/>
      <c r="M4736"/>
      <c r="N4736" s="2">
        <v>39430</v>
      </c>
      <c r="O4736" s="21">
        <v>147.92999267578125</v>
      </c>
      <c r="P4736" s="21">
        <v>149.10000610351563</v>
      </c>
      <c r="Q4736" s="21">
        <v>147.10000610351563</v>
      </c>
      <c r="R4736" s="21">
        <v>147.16999816894531</v>
      </c>
      <c r="S4736">
        <v>159152900</v>
      </c>
      <c r="T4736" s="16">
        <f>(SP500_Data[[#This Row],[Close]]-R4737)/R4737</f>
        <v>-1.2679454049403837E-2</v>
      </c>
      <c r="U4736" s="21"/>
    </row>
    <row r="4737" spans="1:21" x14ac:dyDescent="0.25">
      <c r="A4737" s="2">
        <v>39429</v>
      </c>
      <c r="B4737" s="21">
        <v>34.479999542236328</v>
      </c>
      <c r="C4737" s="21">
        <v>35.450000762939453</v>
      </c>
      <c r="D4737" s="21">
        <v>34.279998779296875</v>
      </c>
      <c r="E4737" s="21">
        <v>35.220001220703125</v>
      </c>
      <c r="F4737" s="16">
        <f>(StockData[[#This Row],[Close]]-E4738)/E4738</f>
        <v>2.1758049708148555E-2</v>
      </c>
      <c r="G4737" s="21">
        <v>73913200</v>
      </c>
      <c r="H4737" s="21">
        <f>IF(ISNUMBER(E4737),MAX($E$2:E4737),"")</f>
        <v>542.07000732421875</v>
      </c>
      <c r="I4737" s="21">
        <f>IF(AND(ISNUMBER(E4737),ISNUMBER(H4737)),E4737/H4737-1,"")</f>
        <v>-0.93502684017778981</v>
      </c>
      <c r="L4737"/>
      <c r="M4737"/>
      <c r="N4737" s="2">
        <v>39429</v>
      </c>
      <c r="O4737" s="21">
        <v>148.32000732421875</v>
      </c>
      <c r="P4737" s="21">
        <v>149.38999938964844</v>
      </c>
      <c r="Q4737" s="21">
        <v>147.30000305175781</v>
      </c>
      <c r="R4737" s="21">
        <v>149.05999755859375</v>
      </c>
      <c r="S4737">
        <v>237551300</v>
      </c>
      <c r="T4737" s="16">
        <f>(SP500_Data[[#This Row],[Close]]-R4738)/R4738</f>
        <v>-2.0753669995807588E-3</v>
      </c>
      <c r="U4737" s="21"/>
    </row>
    <row r="4738" spans="1:21" x14ac:dyDescent="0.25">
      <c r="A4738" s="2">
        <v>39428</v>
      </c>
      <c r="B4738" s="21">
        <v>34.610000610351563</v>
      </c>
      <c r="C4738" s="21">
        <v>35.090000152587891</v>
      </c>
      <c r="D4738" s="21">
        <v>33.930000305175781</v>
      </c>
      <c r="E4738" s="21">
        <v>34.470001220703125</v>
      </c>
      <c r="F4738" s="16">
        <f>(StockData[[#This Row],[Close]]-E4739)/E4739</f>
        <v>1.0850520913155784E-2</v>
      </c>
      <c r="G4738" s="21">
        <v>63345400</v>
      </c>
      <c r="H4738" s="21">
        <f>IF(ISNUMBER(E4738),MAX($E$2:E4738),"")</f>
        <v>542.07000732421875</v>
      </c>
      <c r="I4738" s="21">
        <f>IF(AND(ISNUMBER(E4738),ISNUMBER(H4738)),E4738/H4738-1,"")</f>
        <v>-0.93641042530492524</v>
      </c>
      <c r="L4738"/>
      <c r="M4738"/>
      <c r="N4738" s="2">
        <v>39428</v>
      </c>
      <c r="O4738" s="21">
        <v>151.05999755859375</v>
      </c>
      <c r="P4738" s="21">
        <v>151.77000427246094</v>
      </c>
      <c r="Q4738" s="21">
        <v>147.19999694824219</v>
      </c>
      <c r="R4738" s="21">
        <v>149.3699951171875</v>
      </c>
      <c r="S4738">
        <v>322435600</v>
      </c>
      <c r="T4738" s="16">
        <f>(SP500_Data[[#This Row],[Close]]-R4739)/R4739</f>
        <v>9.8708094038952154E-3</v>
      </c>
      <c r="U4738" s="21"/>
    </row>
    <row r="4739" spans="1:21" x14ac:dyDescent="0.25">
      <c r="A4739" s="2">
        <v>39427</v>
      </c>
      <c r="B4739" s="21">
        <v>34.729999542236328</v>
      </c>
      <c r="C4739" s="21">
        <v>34.990001678466797</v>
      </c>
      <c r="D4739" s="21">
        <v>33.930000305175781</v>
      </c>
      <c r="E4739" s="21">
        <v>34.099998474121094</v>
      </c>
      <c r="F4739" s="16">
        <f>(StockData[[#This Row],[Close]]-E4740)/E4740</f>
        <v>-1.8987338299244139E-2</v>
      </c>
      <c r="G4739" s="21">
        <v>55070700</v>
      </c>
      <c r="H4739" s="21">
        <f>IF(ISNUMBER(E4739),MAX($E$2:E4739),"")</f>
        <v>542.07000732421875</v>
      </c>
      <c r="I4739" s="21">
        <f>IF(AND(ISNUMBER(E4739),ISNUMBER(H4739)),E4739/H4739-1,"")</f>
        <v>-0.93709299903448551</v>
      </c>
      <c r="L4739"/>
      <c r="M4739"/>
      <c r="N4739" s="2">
        <v>39427</v>
      </c>
      <c r="O4739" s="21">
        <v>152.13999938964844</v>
      </c>
      <c r="P4739" s="21">
        <v>152.88999938964844</v>
      </c>
      <c r="Q4739" s="21">
        <v>147.83000183105469</v>
      </c>
      <c r="R4739" s="21">
        <v>147.91000366210938</v>
      </c>
      <c r="S4739">
        <v>250346400</v>
      </c>
      <c r="T4739" s="16">
        <f>(SP500_Data[[#This Row],[Close]]-R4740)/R4740</f>
        <v>-2.7419766693439113E-2</v>
      </c>
      <c r="U4739" s="21"/>
    </row>
    <row r="4740" spans="1:21" x14ac:dyDescent="0.25">
      <c r="A4740" s="2">
        <v>39426</v>
      </c>
      <c r="B4740" s="21">
        <v>34.639999389648438</v>
      </c>
      <c r="C4740" s="21">
        <v>34.950000762939453</v>
      </c>
      <c r="D4740" s="21">
        <v>34.470001220703125</v>
      </c>
      <c r="E4740" s="21">
        <v>34.759998321533203</v>
      </c>
      <c r="F4740" s="16">
        <f>(StockData[[#This Row],[Close]]-E4741)/E4741</f>
        <v>6.6608615802856265E-3</v>
      </c>
      <c r="G4740" s="21">
        <v>36083500</v>
      </c>
      <c r="H4740" s="21">
        <f>IF(ISNUMBER(E4740),MAX($E$2:E4740),"")</f>
        <v>542.07000732421875</v>
      </c>
      <c r="I4740" s="21">
        <f>IF(AND(ISNUMBER(E4740),ISNUMBER(H4740)),E4740/H4740-1,"")</f>
        <v>-0.93587544440409742</v>
      </c>
      <c r="L4740"/>
      <c r="M4740"/>
      <c r="N4740" s="2">
        <v>39426</v>
      </c>
      <c r="O4740" s="21">
        <v>151.27999877929688</v>
      </c>
      <c r="P4740" s="21">
        <v>152.25</v>
      </c>
      <c r="Q4740" s="21">
        <v>150.86000061035156</v>
      </c>
      <c r="R4740" s="21">
        <v>152.08000183105469</v>
      </c>
      <c r="S4740">
        <v>123914300</v>
      </c>
      <c r="T4740" s="16">
        <f>(SP500_Data[[#This Row],[Close]]-R4741)/R4741</f>
        <v>7.7529530220207445E-3</v>
      </c>
      <c r="U4740" s="21"/>
    </row>
    <row r="4741" spans="1:21" x14ac:dyDescent="0.25">
      <c r="A4741" s="2">
        <v>39423</v>
      </c>
      <c r="B4741" s="21">
        <v>34.610000610351563</v>
      </c>
      <c r="C4741" s="21">
        <v>34.700000762939453</v>
      </c>
      <c r="D4741" s="21">
        <v>34.220001220703125</v>
      </c>
      <c r="E4741" s="21">
        <v>34.529998779296875</v>
      </c>
      <c r="F4741" s="16">
        <f>(StockData[[#This Row],[Close]]-E4742)/E4742</f>
        <v>-5.7888446325110479E-4</v>
      </c>
      <c r="G4741" s="21">
        <v>40771000</v>
      </c>
      <c r="H4741" s="21">
        <f>IF(ISNUMBER(E4741),MAX($E$2:E4741),"")</f>
        <v>542.07000732421875</v>
      </c>
      <c r="I4741" s="21">
        <f>IF(AND(ISNUMBER(E4741),ISNUMBER(H4741)),E4741/H4741-1,"")</f>
        <v>-0.93629974299861229</v>
      </c>
      <c r="L4741"/>
      <c r="M4741"/>
      <c r="N4741" s="2">
        <v>39423</v>
      </c>
      <c r="O4741" s="21">
        <v>151.41999816894531</v>
      </c>
      <c r="P4741" s="21">
        <v>151.5</v>
      </c>
      <c r="Q4741" s="21">
        <v>150.55000305175781</v>
      </c>
      <c r="R4741" s="21">
        <v>150.91000366210938</v>
      </c>
      <c r="S4741">
        <v>148980100</v>
      </c>
      <c r="T4741" s="16">
        <f>(SP500_Data[[#This Row],[Close]]-R4742)/R4742</f>
        <v>-1.9874638142079198E-4</v>
      </c>
      <c r="U4741" s="21"/>
    </row>
    <row r="4742" spans="1:21" x14ac:dyDescent="0.25">
      <c r="A4742" s="2">
        <v>39422</v>
      </c>
      <c r="B4742" s="21">
        <v>34.259998321533203</v>
      </c>
      <c r="C4742" s="21">
        <v>34.610000610351563</v>
      </c>
      <c r="D4742" s="21">
        <v>33.869998931884766</v>
      </c>
      <c r="E4742" s="21">
        <v>34.549999237060547</v>
      </c>
      <c r="F4742" s="16">
        <f>(StockData[[#This Row],[Close]]-E4743)/E4743</f>
        <v>1.1712963200851453E-2</v>
      </c>
      <c r="G4742" s="21">
        <v>49209700</v>
      </c>
      <c r="H4742" s="21">
        <f>IF(ISNUMBER(E4742),MAX($E$2:E4742),"")</f>
        <v>542.07000732421875</v>
      </c>
      <c r="I4742" s="21">
        <f>IF(AND(ISNUMBER(E4742),ISNUMBER(H4742)),E4742/H4742-1,"")</f>
        <v>-0.93626284655074865</v>
      </c>
      <c r="L4742"/>
      <c r="M4742"/>
      <c r="N4742" s="2">
        <v>39422</v>
      </c>
      <c r="O4742" s="21">
        <v>148.6300048828125</v>
      </c>
      <c r="P4742" s="21">
        <v>151.21000671386719</v>
      </c>
      <c r="Q4742" s="21">
        <v>148.57000732421875</v>
      </c>
      <c r="R4742" s="21">
        <v>150.94000244140625</v>
      </c>
      <c r="S4742">
        <v>154457400</v>
      </c>
      <c r="T4742" s="16">
        <f>(SP500_Data[[#This Row],[Close]]-R4743)/R4743</f>
        <v>1.431358724385311E-2</v>
      </c>
      <c r="U4742" s="21"/>
    </row>
    <row r="4743" spans="1:21" x14ac:dyDescent="0.25">
      <c r="A4743" s="2">
        <v>39421</v>
      </c>
      <c r="B4743" s="21">
        <v>33.139999389648438</v>
      </c>
      <c r="C4743" s="21">
        <v>34.520000457763672</v>
      </c>
      <c r="D4743" s="21">
        <v>33.029998779296875</v>
      </c>
      <c r="E4743" s="21">
        <v>34.150001525878906</v>
      </c>
      <c r="F4743" s="16">
        <f>(StockData[[#This Row],[Close]]-E4744)/E4744</f>
        <v>4.2111719525115013E-2</v>
      </c>
      <c r="G4743" s="21">
        <v>84894700</v>
      </c>
      <c r="H4743" s="21">
        <f>IF(ISNUMBER(E4743),MAX($E$2:E4743),"")</f>
        <v>542.07000732421875</v>
      </c>
      <c r="I4743" s="21">
        <f>IF(AND(ISNUMBER(E4743),ISNUMBER(H4743)),E4743/H4743-1,"")</f>
        <v>-0.93700075439618746</v>
      </c>
      <c r="L4743"/>
      <c r="M4743"/>
      <c r="N4743" s="2">
        <v>39421</v>
      </c>
      <c r="O4743" s="21">
        <v>147.92999267578125</v>
      </c>
      <c r="P4743" s="21">
        <v>149.19999694824219</v>
      </c>
      <c r="Q4743" s="21">
        <v>147.83000183105469</v>
      </c>
      <c r="R4743" s="21">
        <v>148.80999755859375</v>
      </c>
      <c r="S4743">
        <v>171130000</v>
      </c>
      <c r="T4743" s="16">
        <f>(SP500_Data[[#This Row],[Close]]-R4744)/R4744</f>
        <v>1.6739525403287728E-2</v>
      </c>
      <c r="U4743" s="21"/>
    </row>
    <row r="4744" spans="1:21" x14ac:dyDescent="0.25">
      <c r="A4744" s="2">
        <v>39420</v>
      </c>
      <c r="B4744" s="21">
        <v>32.740001678466797</v>
      </c>
      <c r="C4744" s="21">
        <v>33.240001678466797</v>
      </c>
      <c r="D4744" s="21">
        <v>32.630001068115234</v>
      </c>
      <c r="E4744" s="21">
        <v>32.770000457763672</v>
      </c>
      <c r="F4744" s="16">
        <f>(StockData[[#This Row],[Close]]-E4745)/E4745</f>
        <v>-4.5564313342866215E-3</v>
      </c>
      <c r="G4744" s="21">
        <v>54801500</v>
      </c>
      <c r="H4744" s="21">
        <f>IF(ISNUMBER(E4744),MAX($E$2:E4744),"")</f>
        <v>542.07000732421875</v>
      </c>
      <c r="I4744" s="21">
        <f>IF(AND(ISNUMBER(E4744),ISNUMBER(H4744)),E4744/H4744-1,"")</f>
        <v>-0.93954655300055456</v>
      </c>
      <c r="L4744"/>
      <c r="M4744"/>
      <c r="N4744" s="2">
        <v>39420</v>
      </c>
      <c r="O4744" s="21">
        <v>146.66000366210938</v>
      </c>
      <c r="P4744" s="21">
        <v>147.53999328613281</v>
      </c>
      <c r="Q4744" s="21">
        <v>146.30999755859375</v>
      </c>
      <c r="R4744" s="21">
        <v>146.36000061035156</v>
      </c>
      <c r="S4744">
        <v>136533900</v>
      </c>
      <c r="T4744" s="16">
        <f>(SP500_Data[[#This Row],[Close]]-R4745)/R4745</f>
        <v>-8.9381915688986849E-3</v>
      </c>
      <c r="U4744" s="21"/>
    </row>
    <row r="4745" spans="1:21" x14ac:dyDescent="0.25">
      <c r="A4745" s="2">
        <v>39419</v>
      </c>
      <c r="B4745" s="21">
        <v>33.5</v>
      </c>
      <c r="C4745" s="21">
        <v>33.639999389648438</v>
      </c>
      <c r="D4745" s="21">
        <v>32.680000305175781</v>
      </c>
      <c r="E4745" s="21">
        <v>32.919998168945313</v>
      </c>
      <c r="F4745" s="16">
        <f>(StockData[[#This Row],[Close]]-E4746)/E4746</f>
        <v>-2.0238105239782117E-2</v>
      </c>
      <c r="G4745" s="21">
        <v>61770600</v>
      </c>
      <c r="H4745" s="21">
        <f>IF(ISNUMBER(E4745),MAX($E$2:E4745),"")</f>
        <v>542.07000732421875</v>
      </c>
      <c r="I4745" s="21">
        <f>IF(AND(ISNUMBER(E4745),ISNUMBER(H4745)),E4745/H4745-1,"")</f>
        <v>-0.93926984019749415</v>
      </c>
      <c r="L4745"/>
      <c r="M4745"/>
      <c r="N4745" s="2">
        <v>39419</v>
      </c>
      <c r="O4745" s="21">
        <v>148.19000244140625</v>
      </c>
      <c r="P4745" s="21">
        <v>148.44999694824219</v>
      </c>
      <c r="Q4745" s="21">
        <v>147.28999328613281</v>
      </c>
      <c r="R4745" s="21">
        <v>147.67999267578125</v>
      </c>
      <c r="S4745">
        <v>146430400</v>
      </c>
      <c r="T4745" s="16">
        <f>(SP500_Data[[#This Row],[Close]]-R4746)/R4746</f>
        <v>-6.5922976065277148E-3</v>
      </c>
      <c r="U4745" s="21"/>
    </row>
    <row r="4746" spans="1:21" x14ac:dyDescent="0.25">
      <c r="A4746" s="2">
        <v>39416</v>
      </c>
      <c r="B4746" s="21">
        <v>33.919998168945313</v>
      </c>
      <c r="C4746" s="21">
        <v>34.119998931884766</v>
      </c>
      <c r="D4746" s="21">
        <v>33.189998626708984</v>
      </c>
      <c r="E4746" s="21">
        <v>33.599998474121094</v>
      </c>
      <c r="F4746" s="16">
        <f>(StockData[[#This Row],[Close]]-E4747)/E4747</f>
        <v>2.9765768049372333E-4</v>
      </c>
      <c r="G4746" s="21">
        <v>71027800</v>
      </c>
      <c r="H4746" s="21">
        <f>IF(ISNUMBER(E4746),MAX($E$2:E4746),"")</f>
        <v>542.07000732421875</v>
      </c>
      <c r="I4746" s="21">
        <f>IF(AND(ISNUMBER(E4746),ISNUMBER(H4746)),E4746/H4746-1,"")</f>
        <v>-0.93801538911924243</v>
      </c>
      <c r="L4746"/>
      <c r="M4746"/>
      <c r="N4746" s="2">
        <v>39416</v>
      </c>
      <c r="O4746" s="21">
        <v>149.03999328613281</v>
      </c>
      <c r="P4746" s="21">
        <v>149.8699951171875</v>
      </c>
      <c r="Q4746" s="21">
        <v>147.33000183105469</v>
      </c>
      <c r="R4746" s="21">
        <v>148.66000366210938</v>
      </c>
      <c r="S4746">
        <v>222908000</v>
      </c>
      <c r="T4746" s="16">
        <f>(SP500_Data[[#This Row],[Close]]-R4747)/R4747</f>
        <v>1.0055789237524969E-2</v>
      </c>
      <c r="U4746" s="21"/>
    </row>
    <row r="4747" spans="1:21" x14ac:dyDescent="0.25">
      <c r="A4747" s="2">
        <v>39415</v>
      </c>
      <c r="B4747" s="21">
        <v>33.580001831054688</v>
      </c>
      <c r="C4747" s="21">
        <v>33.930000305175781</v>
      </c>
      <c r="D4747" s="21">
        <v>33.310001373291016</v>
      </c>
      <c r="E4747" s="21">
        <v>33.590000152587891</v>
      </c>
      <c r="F4747" s="16">
        <f>(StockData[[#This Row],[Close]]-E4748)/E4748</f>
        <v>-3.2641129929151906E-3</v>
      </c>
      <c r="G4747" s="21">
        <v>53633600</v>
      </c>
      <c r="H4747" s="21">
        <f>IF(ISNUMBER(E4747),MAX($E$2:E4747),"")</f>
        <v>542.07000732421875</v>
      </c>
      <c r="I4747" s="21">
        <f>IF(AND(ISNUMBER(E4747),ISNUMBER(H4747)),E4747/H4747-1,"")</f>
        <v>-0.93803383382453531</v>
      </c>
      <c r="L4747"/>
      <c r="M4747"/>
      <c r="N4747" s="2">
        <v>39415</v>
      </c>
      <c r="O4747" s="21">
        <v>146.6199951171875</v>
      </c>
      <c r="P4747" s="21">
        <v>147.72000122070313</v>
      </c>
      <c r="Q4747" s="21">
        <v>146.10000610351563</v>
      </c>
      <c r="R4747" s="21">
        <v>147.17999267578125</v>
      </c>
      <c r="S4747">
        <v>199409900</v>
      </c>
      <c r="T4747" s="16">
        <f>(SP500_Data[[#This Row],[Close]]-R4748)/R4748</f>
        <v>3.3975254067696627E-4</v>
      </c>
      <c r="U4747" s="21"/>
    </row>
    <row r="4748" spans="1:21" x14ac:dyDescent="0.25">
      <c r="A4748" s="2">
        <v>39414</v>
      </c>
      <c r="B4748" s="21">
        <v>33.380001068115234</v>
      </c>
      <c r="C4748" s="21">
        <v>33.889999389648438</v>
      </c>
      <c r="D4748" s="21">
        <v>32.900001525878906</v>
      </c>
      <c r="E4748" s="21">
        <v>33.700000762939453</v>
      </c>
      <c r="F4748" s="16">
        <f>(StockData[[#This Row],[Close]]-E4749)/E4749</f>
        <v>1.9358722415707137E-2</v>
      </c>
      <c r="G4748" s="21">
        <v>88585000</v>
      </c>
      <c r="H4748" s="21">
        <f>IF(ISNUMBER(E4748),MAX($E$2:E4748),"")</f>
        <v>542.07000732421875</v>
      </c>
      <c r="I4748" s="21">
        <f>IF(AND(ISNUMBER(E4748),ISNUMBER(H4748)),E4748/H4748-1,"")</f>
        <v>-0.93783090687992432</v>
      </c>
      <c r="L4748"/>
      <c r="M4748"/>
      <c r="N4748" s="2">
        <v>39414</v>
      </c>
      <c r="O4748" s="21">
        <v>144.19000244140625</v>
      </c>
      <c r="P4748" s="21">
        <v>147.47000122070313</v>
      </c>
      <c r="Q4748" s="21">
        <v>144.13999938964844</v>
      </c>
      <c r="R4748" s="21">
        <v>147.1300048828125</v>
      </c>
      <c r="S4748">
        <v>258596900</v>
      </c>
      <c r="T4748" s="16">
        <f>(SP500_Data[[#This Row],[Close]]-R4749)/R4749</f>
        <v>3.1984269652338936E-2</v>
      </c>
      <c r="U4748" s="21"/>
    </row>
    <row r="4749" spans="1:21" x14ac:dyDescent="0.25">
      <c r="A4749" s="2">
        <v>39413</v>
      </c>
      <c r="B4749" s="21">
        <v>33.270000457763672</v>
      </c>
      <c r="C4749" s="21">
        <v>33.599998474121094</v>
      </c>
      <c r="D4749" s="21">
        <v>32.680000305175781</v>
      </c>
      <c r="E4749" s="21">
        <v>33.060001373291016</v>
      </c>
      <c r="F4749" s="16">
        <f>(StockData[[#This Row],[Close]]-E4750)/E4750</f>
        <v>2.7297588491254311E-3</v>
      </c>
      <c r="G4749" s="21">
        <v>84178400</v>
      </c>
      <c r="H4749" s="21">
        <f>IF(ISNUMBER(E4749),MAX($E$2:E4749),"")</f>
        <v>542.07000732421875</v>
      </c>
      <c r="I4749" s="21">
        <f>IF(AND(ISNUMBER(E4749),ISNUMBER(H4749)),E4749/H4749-1,"")</f>
        <v>-0.93901156506244876</v>
      </c>
      <c r="L4749"/>
      <c r="M4749"/>
      <c r="N4749" s="2">
        <v>39413</v>
      </c>
      <c r="O4749" s="21">
        <v>141.74000549316406</v>
      </c>
      <c r="P4749" s="21">
        <v>143.22999572753906</v>
      </c>
      <c r="Q4749" s="21">
        <v>140.94999694824219</v>
      </c>
      <c r="R4749" s="21">
        <v>142.57000732421875</v>
      </c>
      <c r="S4749">
        <v>293897900</v>
      </c>
      <c r="T4749" s="16">
        <f>(SP500_Data[[#This Row],[Close]]-R4750)/R4750</f>
        <v>1.1493511252585848E-2</v>
      </c>
      <c r="U4749" s="21"/>
    </row>
    <row r="4750" spans="1:21" x14ac:dyDescent="0.25">
      <c r="A4750" s="2">
        <v>39412</v>
      </c>
      <c r="B4750" s="21">
        <v>34.090000152587891</v>
      </c>
      <c r="C4750" s="21">
        <v>34.369998931884766</v>
      </c>
      <c r="D4750" s="21">
        <v>32.930000305175781</v>
      </c>
      <c r="E4750" s="21">
        <v>32.970001220703125</v>
      </c>
      <c r="F4750" s="16">
        <f>(StockData[[#This Row],[Close]]-E4751)/E4751</f>
        <v>-3.342126558926168E-2</v>
      </c>
      <c r="G4750" s="21">
        <v>80335000</v>
      </c>
      <c r="H4750" s="21">
        <f>IF(ISNUMBER(E4750),MAX($E$2:E4750),"")</f>
        <v>542.07000732421875</v>
      </c>
      <c r="I4750" s="21">
        <f>IF(AND(ISNUMBER(E4750),ISNUMBER(H4750)),E4750/H4750-1,"")</f>
        <v>-0.93917759555919622</v>
      </c>
      <c r="L4750"/>
      <c r="M4750"/>
      <c r="N4750" s="2">
        <v>39412</v>
      </c>
      <c r="O4750" s="21">
        <v>144.42999267578125</v>
      </c>
      <c r="P4750" s="21">
        <v>144.8800048828125</v>
      </c>
      <c r="Q4750" s="21">
        <v>140.66000366210938</v>
      </c>
      <c r="R4750" s="21">
        <v>140.94999694824219</v>
      </c>
      <c r="S4750">
        <v>214232000</v>
      </c>
      <c r="T4750" s="16">
        <f>(SP500_Data[[#This Row],[Close]]-R4751)/R4751</f>
        <v>-2.2063469276615063E-2</v>
      </c>
      <c r="U4750" s="21"/>
    </row>
    <row r="4751" spans="1:21" x14ac:dyDescent="0.25">
      <c r="A4751" s="2">
        <v>39409</v>
      </c>
      <c r="B4751" s="21">
        <v>34.360000610351563</v>
      </c>
      <c r="C4751" s="21">
        <v>34.439998626708984</v>
      </c>
      <c r="D4751" s="21">
        <v>33.709999084472656</v>
      </c>
      <c r="E4751" s="21">
        <v>34.110000610351563</v>
      </c>
      <c r="F4751" s="16">
        <f>(StockData[[#This Row],[Close]]-E4752)/E4752</f>
        <v>-3.5056656000447555E-3</v>
      </c>
      <c r="G4751" s="21">
        <v>33467200</v>
      </c>
      <c r="H4751" s="21">
        <f>IF(ISNUMBER(E4751),MAX($E$2:E4751),"")</f>
        <v>542.07000732421875</v>
      </c>
      <c r="I4751" s="21">
        <f>IF(AND(ISNUMBER(E4751),ISNUMBER(H4751)),E4751/H4751-1,"")</f>
        <v>-0.93707454729191475</v>
      </c>
      <c r="L4751"/>
      <c r="M4751"/>
      <c r="N4751" s="2">
        <v>39409</v>
      </c>
      <c r="O4751" s="21">
        <v>143.07000732421875</v>
      </c>
      <c r="P4751" s="21">
        <v>144.33999633789063</v>
      </c>
      <c r="Q4751" s="21">
        <v>142.69999694824219</v>
      </c>
      <c r="R4751" s="21">
        <v>144.1300048828125</v>
      </c>
      <c r="S4751">
        <v>77688400</v>
      </c>
      <c r="T4751" s="16">
        <f>(SP500_Data[[#This Row],[Close]]-R4752)/R4752</f>
        <v>1.7292577171695848E-2</v>
      </c>
      <c r="U4751" s="21"/>
    </row>
    <row r="4752" spans="1:21" x14ac:dyDescent="0.25">
      <c r="A4752" s="2">
        <v>39407</v>
      </c>
      <c r="B4752" s="21">
        <v>34.400001525878906</v>
      </c>
      <c r="C4752" s="21">
        <v>34.729999542236328</v>
      </c>
      <c r="D4752" s="21">
        <v>34.180000305175781</v>
      </c>
      <c r="E4752" s="21">
        <v>34.229999542236328</v>
      </c>
      <c r="F4752" s="16">
        <f>(StockData[[#This Row],[Close]]-E4753)/E4753</f>
        <v>-1.0121523143010323E-2</v>
      </c>
      <c r="G4752" s="21">
        <v>89518700</v>
      </c>
      <c r="H4752" s="21">
        <f>IF(ISNUMBER(E4752),MAX($E$2:E4752),"")</f>
        <v>542.07000732421875</v>
      </c>
      <c r="I4752" s="21">
        <f>IF(AND(ISNUMBER(E4752),ISNUMBER(H4752)),E4752/H4752-1,"")</f>
        <v>-0.93685317564201087</v>
      </c>
      <c r="L4752"/>
      <c r="M4752"/>
      <c r="N4752" s="2">
        <v>39407</v>
      </c>
      <c r="O4752" s="21">
        <v>143.08000183105469</v>
      </c>
      <c r="P4752" s="21">
        <v>143.91000366210938</v>
      </c>
      <c r="Q4752" s="21">
        <v>141.66999816894531</v>
      </c>
      <c r="R4752" s="21">
        <v>141.67999267578125</v>
      </c>
      <c r="S4752">
        <v>259012400</v>
      </c>
      <c r="T4752" s="16">
        <f>(SP500_Data[[#This Row],[Close]]-R4753)/R4753</f>
        <v>-2.0464648274044647E-2</v>
      </c>
      <c r="U4752" s="21"/>
    </row>
    <row r="4753" spans="1:21" x14ac:dyDescent="0.25">
      <c r="A4753" s="2">
        <v>39406</v>
      </c>
      <c r="B4753" s="21">
        <v>34.229999542236328</v>
      </c>
      <c r="C4753" s="21">
        <v>34.970001220703125</v>
      </c>
      <c r="D4753" s="21">
        <v>34.099998474121094</v>
      </c>
      <c r="E4753" s="21">
        <v>34.580001831054688</v>
      </c>
      <c r="F4753" s="16">
        <f>(StockData[[#This Row],[Close]]-E4754)/E4754</f>
        <v>1.8256854042894004E-2</v>
      </c>
      <c r="G4753" s="21">
        <v>100009400</v>
      </c>
      <c r="H4753" s="21">
        <f>IF(ISNUMBER(E4753),MAX($E$2:E4753),"")</f>
        <v>542.07000732421875</v>
      </c>
      <c r="I4753" s="21">
        <f>IF(AND(ISNUMBER(E4753),ISNUMBER(H4753)),E4753/H4753-1,"")</f>
        <v>-0.93620749836031425</v>
      </c>
      <c r="L4753"/>
      <c r="M4753"/>
      <c r="N4753" s="2">
        <v>39406</v>
      </c>
      <c r="O4753" s="21">
        <v>144.02000427246094</v>
      </c>
      <c r="P4753" s="21">
        <v>145.52999877929688</v>
      </c>
      <c r="Q4753" s="21">
        <v>142.11000061035156</v>
      </c>
      <c r="R4753" s="21">
        <v>144.63999938964844</v>
      </c>
      <c r="S4753">
        <v>414767500</v>
      </c>
      <c r="T4753" s="16">
        <f>(SP500_Data[[#This Row],[Close]]-R4754)/R4754</f>
        <v>6.1213474988735814E-3</v>
      </c>
      <c r="U4753" s="21"/>
    </row>
    <row r="4754" spans="1:21" x14ac:dyDescent="0.25">
      <c r="A4754" s="2">
        <v>39405</v>
      </c>
      <c r="B4754" s="21">
        <v>33.959999084472656</v>
      </c>
      <c r="C4754" s="21">
        <v>34.240001678466797</v>
      </c>
      <c r="D4754" s="21">
        <v>33.869998931884766</v>
      </c>
      <c r="E4754" s="21">
        <v>33.959999084472656</v>
      </c>
      <c r="F4754" s="16">
        <f>(StockData[[#This Row],[Close]]-E4755)/E4755</f>
        <v>-3.8134663400805394E-3</v>
      </c>
      <c r="G4754" s="21">
        <v>63026200</v>
      </c>
      <c r="H4754" s="21">
        <f>IF(ISNUMBER(E4754),MAX($E$2:E4754),"")</f>
        <v>542.07000732421875</v>
      </c>
      <c r="I4754" s="21">
        <f>IF(AND(ISNUMBER(E4754),ISNUMBER(H4754)),E4754/H4754-1,"")</f>
        <v>-0.93735126713225303</v>
      </c>
      <c r="L4754"/>
      <c r="M4754"/>
      <c r="N4754" s="2">
        <v>39405</v>
      </c>
      <c r="O4754" s="21">
        <v>145.27999877929688</v>
      </c>
      <c r="P4754" s="21">
        <v>145.36000061035156</v>
      </c>
      <c r="Q4754" s="21">
        <v>143.19000244140625</v>
      </c>
      <c r="R4754" s="21">
        <v>143.75999450683594</v>
      </c>
      <c r="S4754">
        <v>267746000</v>
      </c>
      <c r="T4754" s="16">
        <f>(SP500_Data[[#This Row],[Close]]-R4755)/R4755</f>
        <v>-1.3924129726192693E-2</v>
      </c>
      <c r="U4754" s="21"/>
    </row>
    <row r="4755" spans="1:21" x14ac:dyDescent="0.25">
      <c r="A4755" s="2">
        <v>39402</v>
      </c>
      <c r="B4755" s="21">
        <v>33.860000610351563</v>
      </c>
      <c r="C4755" s="21">
        <v>34.259998321533203</v>
      </c>
      <c r="D4755" s="21">
        <v>33.709999084472656</v>
      </c>
      <c r="E4755" s="21">
        <v>34.090000152587891</v>
      </c>
      <c r="F4755" s="16">
        <f>(StockData[[#This Row],[Close]]-E4756)/E4756</f>
        <v>9.7749362399761081E-3</v>
      </c>
      <c r="G4755" s="21">
        <v>71113800</v>
      </c>
      <c r="H4755" s="21">
        <f>IF(ISNUMBER(E4755),MAX($E$2:E4755),"")</f>
        <v>542.07000732421875</v>
      </c>
      <c r="I4755" s="21">
        <f>IF(AND(ISNUMBER(E4755),ISNUMBER(H4755)),E4755/H4755-1,"")</f>
        <v>-0.93711144373977839</v>
      </c>
      <c r="L4755"/>
      <c r="M4755"/>
      <c r="N4755" s="2">
        <v>39402</v>
      </c>
      <c r="O4755" s="21">
        <v>146.30999755859375</v>
      </c>
      <c r="P4755" s="21">
        <v>146.47000122070313</v>
      </c>
      <c r="Q4755" s="21">
        <v>144.57000732421875</v>
      </c>
      <c r="R4755" s="21">
        <v>145.78999328613281</v>
      </c>
      <c r="S4755">
        <v>308770600</v>
      </c>
      <c r="T4755" s="16">
        <f>(SP500_Data[[#This Row],[Close]]-R4756)/R4756</f>
        <v>1.7177409065046332E-3</v>
      </c>
      <c r="U4755" s="21"/>
    </row>
    <row r="4756" spans="1:21" x14ac:dyDescent="0.25">
      <c r="A4756" s="2">
        <v>39401</v>
      </c>
      <c r="B4756" s="21">
        <v>33.759998321533203</v>
      </c>
      <c r="C4756" s="21">
        <v>34.099998474121094</v>
      </c>
      <c r="D4756" s="21">
        <v>33.549999237060547</v>
      </c>
      <c r="E4756" s="21">
        <v>33.759998321533203</v>
      </c>
      <c r="F4756" s="16">
        <f>(StockData[[#This Row],[Close]]-E4757)/E4757</f>
        <v>-5.0103737728716003E-3</v>
      </c>
      <c r="G4756" s="21">
        <v>64014100</v>
      </c>
      <c r="H4756" s="21">
        <f>IF(ISNUMBER(E4756),MAX($E$2:E4756),"")</f>
        <v>542.07000732421875</v>
      </c>
      <c r="I4756" s="21">
        <f>IF(AND(ISNUMBER(E4756),ISNUMBER(H4756)),E4756/H4756-1,"")</f>
        <v>-0.93772022457361137</v>
      </c>
      <c r="L4756"/>
      <c r="M4756"/>
      <c r="N4756" s="2">
        <v>39401</v>
      </c>
      <c r="O4756" s="21">
        <v>146.57000732421875</v>
      </c>
      <c r="P4756" s="21">
        <v>147.49000549316406</v>
      </c>
      <c r="Q4756" s="21">
        <v>144.52000427246094</v>
      </c>
      <c r="R4756" s="21">
        <v>145.53999328613281</v>
      </c>
      <c r="S4756">
        <v>263111100</v>
      </c>
      <c r="T4756" s="16">
        <f>(SP500_Data[[#This Row],[Close]]-R4757)/R4757</f>
        <v>-1.4424086877658237E-2</v>
      </c>
      <c r="U4756" s="21"/>
    </row>
    <row r="4757" spans="1:21" x14ac:dyDescent="0.25">
      <c r="A4757" s="2">
        <v>39400</v>
      </c>
      <c r="B4757" s="21">
        <v>34.619998931884766</v>
      </c>
      <c r="C4757" s="21">
        <v>34.75</v>
      </c>
      <c r="D4757" s="21">
        <v>33.75</v>
      </c>
      <c r="E4757" s="21">
        <v>33.930000305175781</v>
      </c>
      <c r="F4757" s="16">
        <f>(StockData[[#This Row],[Close]]-E4758)/E4758</f>
        <v>-1.5380115884439688E-2</v>
      </c>
      <c r="G4757" s="21">
        <v>84063100</v>
      </c>
      <c r="H4757" s="21">
        <f>IF(ISNUMBER(E4757),MAX($E$2:E4757),"")</f>
        <v>542.07000732421875</v>
      </c>
      <c r="I4757" s="21">
        <f>IF(AND(ISNUMBER(E4757),ISNUMBER(H4757)),E4757/H4757-1,"")</f>
        <v>-0.93740660828540945</v>
      </c>
      <c r="L4757"/>
      <c r="M4757"/>
      <c r="N4757" s="2">
        <v>39400</v>
      </c>
      <c r="O4757" s="21">
        <v>149.22000122070313</v>
      </c>
      <c r="P4757" s="21">
        <v>149.39999389648438</v>
      </c>
      <c r="Q4757" s="21">
        <v>146.77999877929688</v>
      </c>
      <c r="R4757" s="21">
        <v>147.66999816894531</v>
      </c>
      <c r="S4757">
        <v>230558800</v>
      </c>
      <c r="T4757" s="16">
        <f>(SP500_Data[[#This Row],[Close]]-R4758)/R4758</f>
        <v>-2.7687983322498234E-3</v>
      </c>
      <c r="U4757" s="21"/>
    </row>
    <row r="4758" spans="1:21" x14ac:dyDescent="0.25">
      <c r="A4758" s="2">
        <v>39399</v>
      </c>
      <c r="B4758" s="21">
        <v>33.540000915527344</v>
      </c>
      <c r="C4758" s="21">
        <v>34.669998168945313</v>
      </c>
      <c r="D4758" s="21">
        <v>33.380001068115234</v>
      </c>
      <c r="E4758" s="21">
        <v>34.459999084472656</v>
      </c>
      <c r="F4758" s="16">
        <f>(StockData[[#This Row],[Close]]-E4759)/E4759</f>
        <v>3.2354642953832682E-2</v>
      </c>
      <c r="G4758" s="21">
        <v>104311500</v>
      </c>
      <c r="H4758" s="21">
        <f>IF(ISNUMBER(E4758),MAX($E$2:E4758),"")</f>
        <v>542.07000732421875</v>
      </c>
      <c r="I4758" s="21">
        <f>IF(AND(ISNUMBER(E4758),ISNUMBER(H4758)),E4758/H4758-1,"")</f>
        <v>-0.936428877047496</v>
      </c>
      <c r="L4758"/>
      <c r="M4758"/>
      <c r="N4758" s="2">
        <v>39399</v>
      </c>
      <c r="O4758" s="21">
        <v>145.3699951171875</v>
      </c>
      <c r="P4758" s="21">
        <v>148.30999755859375</v>
      </c>
      <c r="Q4758" s="21">
        <v>145.22000122070313</v>
      </c>
      <c r="R4758" s="21">
        <v>148.08000183105469</v>
      </c>
      <c r="S4758">
        <v>191117400</v>
      </c>
      <c r="T4758" s="16">
        <f>(SP500_Data[[#This Row],[Close]]-R4759)/R4759</f>
        <v>3.0480201641132174E-2</v>
      </c>
      <c r="U4758" s="21"/>
    </row>
    <row r="4759" spans="1:21" x14ac:dyDescent="0.25">
      <c r="A4759" s="2">
        <v>39398</v>
      </c>
      <c r="B4759" s="21">
        <v>33.319999694824219</v>
      </c>
      <c r="C4759" s="21">
        <v>33.709999084472656</v>
      </c>
      <c r="D4759" s="21">
        <v>33.020000457763672</v>
      </c>
      <c r="E4759" s="21">
        <v>33.380001068115234</v>
      </c>
      <c r="F4759" s="16">
        <f>(StockData[[#This Row],[Close]]-E4760)/E4760</f>
        <v>-1.0376474321703728E-2</v>
      </c>
      <c r="G4759" s="21">
        <v>84865200</v>
      </c>
      <c r="H4759" s="21">
        <f>IF(ISNUMBER(E4759),MAX($E$2:E4759),"")</f>
        <v>542.07000732421875</v>
      </c>
      <c r="I4759" s="21">
        <f>IF(AND(ISNUMBER(E4759),ISNUMBER(H4759)),E4759/H4759-1,"")</f>
        <v>-0.93842123597118654</v>
      </c>
      <c r="L4759"/>
      <c r="M4759"/>
      <c r="N4759" s="2">
        <v>39398</v>
      </c>
      <c r="O4759" s="21">
        <v>145.21000671386719</v>
      </c>
      <c r="P4759" s="21">
        <v>146.61000061035156</v>
      </c>
      <c r="Q4759" s="21">
        <v>143.69999694824219</v>
      </c>
      <c r="R4759" s="21">
        <v>143.69999694824219</v>
      </c>
      <c r="S4759">
        <v>243087800</v>
      </c>
      <c r="T4759" s="16">
        <f>(SP500_Data[[#This Row],[Close]]-R4760)/R4760</f>
        <v>-9.9214720095207112E-3</v>
      </c>
      <c r="U4759" s="21"/>
    </row>
    <row r="4760" spans="1:21" x14ac:dyDescent="0.25">
      <c r="A4760" s="2">
        <v>39395</v>
      </c>
      <c r="B4760" s="21">
        <v>34.180000305175781</v>
      </c>
      <c r="C4760" s="21">
        <v>34.540000915527344</v>
      </c>
      <c r="D4760" s="21">
        <v>33.650001525878906</v>
      </c>
      <c r="E4760" s="21">
        <v>33.729999542236328</v>
      </c>
      <c r="F4760" s="16">
        <f>(StockData[[#This Row],[Close]]-E4761)/E4761</f>
        <v>-2.9073174652622637E-2</v>
      </c>
      <c r="G4760" s="21">
        <v>125136900</v>
      </c>
      <c r="H4760" s="21">
        <f>IF(ISNUMBER(E4760),MAX($E$2:E4760),"")</f>
        <v>542.07000732421875</v>
      </c>
      <c r="I4760" s="21">
        <f>IF(AND(ISNUMBER(E4760),ISNUMBER(H4760)),E4760/H4760-1,"")</f>
        <v>-0.93777556572676779</v>
      </c>
      <c r="L4760"/>
      <c r="M4760"/>
      <c r="N4760" s="2">
        <v>39395</v>
      </c>
      <c r="O4760" s="21">
        <v>145.69000244140625</v>
      </c>
      <c r="P4760" s="21">
        <v>147.53999328613281</v>
      </c>
      <c r="Q4760" s="21">
        <v>144.88999938964844</v>
      </c>
      <c r="R4760" s="21">
        <v>145.13999938964844</v>
      </c>
      <c r="S4760">
        <v>277745100</v>
      </c>
      <c r="T4760" s="16">
        <f>(SP500_Data[[#This Row],[Close]]-R4761)/R4761</f>
        <v>-1.37265848205537E-2</v>
      </c>
      <c r="U4760" s="21"/>
    </row>
    <row r="4761" spans="1:21" x14ac:dyDescent="0.25">
      <c r="A4761" s="2">
        <v>39394</v>
      </c>
      <c r="B4761" s="21">
        <v>35.599998474121094</v>
      </c>
      <c r="C4761" s="21">
        <v>35.900001525878906</v>
      </c>
      <c r="D4761" s="21">
        <v>34.400001525878906</v>
      </c>
      <c r="E4761" s="21">
        <v>34.740001678466797</v>
      </c>
      <c r="F4761" s="16">
        <f>(StockData[[#This Row],[Close]]-E4762)/E4762</f>
        <v>-2.1959424809815543E-2</v>
      </c>
      <c r="G4761" s="21">
        <v>133742400</v>
      </c>
      <c r="H4761" s="21">
        <f>IF(ISNUMBER(E4761),MAX($E$2:E4761),"")</f>
        <v>542.07000732421875</v>
      </c>
      <c r="I4761" s="21">
        <f>IF(AND(ISNUMBER(E4761),ISNUMBER(H4761)),E4761/H4761-1,"")</f>
        <v>-0.93591233381468308</v>
      </c>
      <c r="L4761"/>
      <c r="M4761"/>
      <c r="N4761" s="2">
        <v>39394</v>
      </c>
      <c r="O4761" s="21">
        <v>147.99000549316406</v>
      </c>
      <c r="P4761" s="21">
        <v>148.39999389648438</v>
      </c>
      <c r="Q4761" s="21">
        <v>145.07000732421875</v>
      </c>
      <c r="R4761" s="21">
        <v>147.16000366210938</v>
      </c>
      <c r="S4761">
        <v>374509900</v>
      </c>
      <c r="T4761" s="16">
        <f>(SP500_Data[[#This Row],[Close]]-R4762)/R4762</f>
        <v>-5.0706509460531511E-3</v>
      </c>
      <c r="U4761" s="21"/>
    </row>
    <row r="4762" spans="1:21" x14ac:dyDescent="0.25">
      <c r="A4762" s="2">
        <v>39393</v>
      </c>
      <c r="B4762" s="21">
        <v>36.040000915527344</v>
      </c>
      <c r="C4762" s="21">
        <v>36.159999847412109</v>
      </c>
      <c r="D4762" s="21">
        <v>35.450000762939453</v>
      </c>
      <c r="E4762" s="21">
        <v>35.520000457763672</v>
      </c>
      <c r="F4762" s="16">
        <f>(StockData[[#This Row],[Close]]-E4763)/E4763</f>
        <v>-2.4443817450652789E-2</v>
      </c>
      <c r="G4762" s="21">
        <v>74897800</v>
      </c>
      <c r="H4762" s="21">
        <f>IF(ISNUMBER(E4762),MAX($E$2:E4762),"")</f>
        <v>542.07000732421875</v>
      </c>
      <c r="I4762" s="21">
        <f>IF(AND(ISNUMBER(E4762),ISNUMBER(H4762)),E4762/H4762-1,"")</f>
        <v>-0.93447340753439123</v>
      </c>
      <c r="L4762"/>
      <c r="M4762"/>
      <c r="N4762" s="2">
        <v>39393</v>
      </c>
      <c r="O4762" s="21">
        <v>150.44000244140625</v>
      </c>
      <c r="P4762" s="21">
        <v>151.1300048828125</v>
      </c>
      <c r="Q4762" s="21">
        <v>147.55000305175781</v>
      </c>
      <c r="R4762" s="21">
        <v>147.91000366210938</v>
      </c>
      <c r="S4762">
        <v>306639700</v>
      </c>
      <c r="T4762" s="16">
        <f>(SP500_Data[[#This Row],[Close]]-R4763)/R4763</f>
        <v>-2.7355845740443065E-2</v>
      </c>
      <c r="U4762" s="21"/>
    </row>
    <row r="4763" spans="1:21" x14ac:dyDescent="0.25">
      <c r="A4763" s="2">
        <v>39392</v>
      </c>
      <c r="B4763" s="21">
        <v>36.590000152587891</v>
      </c>
      <c r="C4763" s="21">
        <v>36.659999847412109</v>
      </c>
      <c r="D4763" s="21">
        <v>35.869998931884766</v>
      </c>
      <c r="E4763" s="21">
        <v>36.409999847412109</v>
      </c>
      <c r="F4763" s="16">
        <f>(StockData[[#This Row],[Close]]-E4764)/E4764</f>
        <v>-8.712216139731957E-3</v>
      </c>
      <c r="G4763" s="21">
        <v>100966700</v>
      </c>
      <c r="H4763" s="21">
        <f>IF(ISNUMBER(E4763),MAX($E$2:E4763),"")</f>
        <v>542.07000732421875</v>
      </c>
      <c r="I4763" s="21">
        <f>IF(AND(ISNUMBER(E4763),ISNUMBER(H4763)),E4763/H4763-1,"")</f>
        <v>-0.93283155430948828</v>
      </c>
      <c r="L4763"/>
      <c r="M4763"/>
      <c r="N4763" s="2">
        <v>39392</v>
      </c>
      <c r="O4763" s="21">
        <v>150.86000061035156</v>
      </c>
      <c r="P4763" s="21">
        <v>152.11000061035156</v>
      </c>
      <c r="Q4763" s="21">
        <v>149.89999389648438</v>
      </c>
      <c r="R4763" s="21">
        <v>152.07000732421875</v>
      </c>
      <c r="S4763">
        <v>177800500</v>
      </c>
      <c r="T4763" s="16">
        <f>(SP500_Data[[#This Row],[Close]]-R4764)/R4764</f>
        <v>1.3462207473359151E-2</v>
      </c>
      <c r="U4763" s="21"/>
    </row>
    <row r="4764" spans="1:21" x14ac:dyDescent="0.25">
      <c r="A4764" s="2">
        <v>39391</v>
      </c>
      <c r="B4764" s="21">
        <v>36.759998321533203</v>
      </c>
      <c r="C4764" s="21">
        <v>37.099998474121094</v>
      </c>
      <c r="D4764" s="21">
        <v>36.630001068115234</v>
      </c>
      <c r="E4764" s="21">
        <v>36.729999542236328</v>
      </c>
      <c r="F4764" s="16">
        <f>(StockData[[#This Row],[Close]]-E4765)/E4765</f>
        <v>-8.904528300760356E-3</v>
      </c>
      <c r="G4764" s="21">
        <v>75485400</v>
      </c>
      <c r="H4764" s="21">
        <f>IF(ISNUMBER(E4764),MAX($E$2:E4764),"")</f>
        <v>542.07000732421875</v>
      </c>
      <c r="I4764" s="21">
        <f>IF(AND(ISNUMBER(E4764),ISNUMBER(H4764)),E4764/H4764-1,"")</f>
        <v>-0.93224122521822594</v>
      </c>
      <c r="L4764"/>
      <c r="M4764"/>
      <c r="N4764" s="2">
        <v>39391</v>
      </c>
      <c r="O4764" s="21">
        <v>149.63999938964844</v>
      </c>
      <c r="P4764" s="21">
        <v>151.16000366210938</v>
      </c>
      <c r="Q4764" s="21">
        <v>148.97000122070313</v>
      </c>
      <c r="R4764" s="21">
        <v>150.05000305175781</v>
      </c>
      <c r="S4764">
        <v>226841000</v>
      </c>
      <c r="T4764" s="16">
        <f>(SP500_Data[[#This Row],[Close]]-R4765)/R4765</f>
        <v>-7.6057798921651664E-3</v>
      </c>
      <c r="U4764" s="21"/>
    </row>
    <row r="4765" spans="1:21" x14ac:dyDescent="0.25">
      <c r="A4765" s="2">
        <v>39388</v>
      </c>
      <c r="B4765" s="21">
        <v>37.220001220703125</v>
      </c>
      <c r="C4765" s="21">
        <v>37.5</v>
      </c>
      <c r="D4765" s="21">
        <v>36.419998168945313</v>
      </c>
      <c r="E4765" s="21">
        <v>37.060001373291016</v>
      </c>
      <c r="F4765" s="16">
        <f>(StockData[[#This Row],[Close]]-E4766)/E4766</f>
        <v>0</v>
      </c>
      <c r="G4765" s="21">
        <v>96389800</v>
      </c>
      <c r="H4765" s="21">
        <f>IF(ISNUMBER(E4765),MAX($E$2:E4765),"")</f>
        <v>542.07000732421875</v>
      </c>
      <c r="I4765" s="21">
        <f>IF(AND(ISNUMBER(E4765),ISNUMBER(H4765)),E4765/H4765-1,"")</f>
        <v>-0.93163244438439297</v>
      </c>
      <c r="L4765"/>
      <c r="M4765"/>
      <c r="N4765" s="2">
        <v>39388</v>
      </c>
      <c r="O4765" s="21">
        <v>151.52999877929688</v>
      </c>
      <c r="P4765" s="21">
        <v>152</v>
      </c>
      <c r="Q4765" s="21">
        <v>149.21000671386719</v>
      </c>
      <c r="R4765" s="21">
        <v>151.19999694824219</v>
      </c>
      <c r="S4765">
        <v>331228200</v>
      </c>
      <c r="T4765" s="16">
        <f>(SP500_Data[[#This Row],[Close]]-R4766)/R4766</f>
        <v>1.1255920699154225E-3</v>
      </c>
      <c r="U4765" s="21"/>
    </row>
    <row r="4766" spans="1:21" x14ac:dyDescent="0.25">
      <c r="A4766" s="2">
        <v>39387</v>
      </c>
      <c r="B4766" s="21">
        <v>36.529998779296875</v>
      </c>
      <c r="C4766" s="21">
        <v>37.490001678466797</v>
      </c>
      <c r="D4766" s="21">
        <v>36.360000610351563</v>
      </c>
      <c r="E4766" s="21">
        <v>37.060001373291016</v>
      </c>
      <c r="F4766" s="16">
        <f>(StockData[[#This Row],[Close]]-E4767)/E4767</f>
        <v>6.7916324551239382E-3</v>
      </c>
      <c r="G4766" s="21">
        <v>152078800</v>
      </c>
      <c r="H4766" s="21">
        <f>IF(ISNUMBER(E4766),MAX($E$2:E4766),"")</f>
        <v>542.07000732421875</v>
      </c>
      <c r="I4766" s="21">
        <f>IF(AND(ISNUMBER(E4766),ISNUMBER(H4766)),E4766/H4766-1,"")</f>
        <v>-0.93163244438439297</v>
      </c>
      <c r="L4766"/>
      <c r="M4766"/>
      <c r="N4766" s="2">
        <v>39387</v>
      </c>
      <c r="O4766" s="21">
        <v>153.28999328613281</v>
      </c>
      <c r="P4766" s="21">
        <v>153.41000366210938</v>
      </c>
      <c r="Q4766" s="21">
        <v>150.58999633789063</v>
      </c>
      <c r="R4766" s="21">
        <v>151.02999877929688</v>
      </c>
      <c r="S4766">
        <v>333040800</v>
      </c>
      <c r="T4766" s="16">
        <f>(SP500_Data[[#This Row],[Close]]-R4767)/R4767</f>
        <v>-2.3407664145208819E-2</v>
      </c>
      <c r="U4766" s="21"/>
    </row>
    <row r="4767" spans="1:21" x14ac:dyDescent="0.25">
      <c r="A4767" s="2">
        <v>39386</v>
      </c>
      <c r="B4767" s="21">
        <v>35.520000457763672</v>
      </c>
      <c r="C4767" s="21">
        <v>37</v>
      </c>
      <c r="D4767" s="21">
        <v>35.509998321533203</v>
      </c>
      <c r="E4767" s="21">
        <v>36.810001373291016</v>
      </c>
      <c r="F4767" s="16">
        <f>(StockData[[#This Row],[Close]]-E4768)/E4768</f>
        <v>3.4860885271450516E-2</v>
      </c>
      <c r="G4767" s="21">
        <v>185635800</v>
      </c>
      <c r="H4767" s="21">
        <f>IF(ISNUMBER(E4767),MAX($E$2:E4767),"")</f>
        <v>542.07000732421875</v>
      </c>
      <c r="I4767" s="21">
        <f>IF(AND(ISNUMBER(E4767),ISNUMBER(H4767)),E4767/H4767-1,"")</f>
        <v>-0.93209363942677148</v>
      </c>
      <c r="L4767"/>
      <c r="M4767"/>
      <c r="N4767" s="2">
        <v>39386</v>
      </c>
      <c r="O4767" s="21">
        <v>153.97999572753906</v>
      </c>
      <c r="P4767" s="21">
        <v>155.27000427246094</v>
      </c>
      <c r="Q4767" s="21">
        <v>152.83999633789063</v>
      </c>
      <c r="R4767" s="21">
        <v>154.64999389648438</v>
      </c>
      <c r="S4767">
        <v>220954400</v>
      </c>
      <c r="T4767" s="16">
        <f>(SP500_Data[[#This Row],[Close]]-R4768)/R4768</f>
        <v>1.0388059344388462E-2</v>
      </c>
      <c r="U4767" s="21"/>
    </row>
    <row r="4768" spans="1:21" x14ac:dyDescent="0.25">
      <c r="A4768" s="2">
        <v>39385</v>
      </c>
      <c r="B4768" s="21">
        <v>34.369998931884766</v>
      </c>
      <c r="C4768" s="21">
        <v>35.590000152587891</v>
      </c>
      <c r="D4768" s="21">
        <v>34.349998474121094</v>
      </c>
      <c r="E4768" s="21">
        <v>35.569999694824219</v>
      </c>
      <c r="F4768" s="16">
        <f>(StockData[[#This Row],[Close]]-E4769)/E4769</f>
        <v>2.8926815413010225E-2</v>
      </c>
      <c r="G4768" s="21">
        <v>107297300</v>
      </c>
      <c r="H4768" s="21">
        <f>IF(ISNUMBER(E4768),MAX($E$2:E4768),"")</f>
        <v>542.07000732421875</v>
      </c>
      <c r="I4768" s="21">
        <f>IF(AND(ISNUMBER(E4768),ISNUMBER(H4768)),E4768/H4768-1,"")</f>
        <v>-0.93438116993337106</v>
      </c>
      <c r="L4768"/>
      <c r="M4768"/>
      <c r="N4768" s="2">
        <v>39385</v>
      </c>
      <c r="O4768" s="21">
        <v>153.44999694824219</v>
      </c>
      <c r="P4768" s="21">
        <v>153.75</v>
      </c>
      <c r="Q4768" s="21">
        <v>152.8699951171875</v>
      </c>
      <c r="R4768" s="21">
        <v>153.05999755859375</v>
      </c>
      <c r="S4768">
        <v>132981600</v>
      </c>
      <c r="T4768" s="16">
        <f>(SP500_Data[[#This Row],[Close]]-R4769)/R4769</f>
        <v>-6.9422389562129299E-3</v>
      </c>
      <c r="U4768" s="21"/>
    </row>
    <row r="4769" spans="1:21" x14ac:dyDescent="0.25">
      <c r="A4769" s="2">
        <v>39384</v>
      </c>
      <c r="B4769" s="21">
        <v>34.849998474121094</v>
      </c>
      <c r="C4769" s="21">
        <v>35.290000915527344</v>
      </c>
      <c r="D4769" s="21">
        <v>34.450000762939453</v>
      </c>
      <c r="E4769" s="21">
        <v>34.569999694824219</v>
      </c>
      <c r="F4769" s="16">
        <f>(StockData[[#This Row],[Close]]-E4770)/E4770</f>
        <v>-1.3131575806520464E-2</v>
      </c>
      <c r="G4769" s="21">
        <v>114655600</v>
      </c>
      <c r="H4769" s="21">
        <f>IF(ISNUMBER(E4769),MAX($E$2:E4769),"")</f>
        <v>542.07000732421875</v>
      </c>
      <c r="I4769" s="21">
        <f>IF(AND(ISNUMBER(E4769),ISNUMBER(H4769)),E4769/H4769-1,"")</f>
        <v>-0.93622595010288501</v>
      </c>
      <c r="L4769"/>
      <c r="M4769"/>
      <c r="N4769" s="2">
        <v>39384</v>
      </c>
      <c r="O4769" s="21">
        <v>153.92999267578125</v>
      </c>
      <c r="P4769" s="21">
        <v>154.44000244140625</v>
      </c>
      <c r="Q4769" s="21">
        <v>153.55000305175781</v>
      </c>
      <c r="R4769" s="21">
        <v>154.1300048828125</v>
      </c>
      <c r="S4769">
        <v>106841000</v>
      </c>
      <c r="T4769" s="16">
        <f>(SP500_Data[[#This Row],[Close]]-R4770)/R4770</f>
        <v>3.3199438994640255E-3</v>
      </c>
      <c r="U4769" s="21"/>
    </row>
    <row r="4770" spans="1:21" x14ac:dyDescent="0.25">
      <c r="A4770" s="2">
        <v>39381</v>
      </c>
      <c r="B4770" s="21">
        <v>36.009998321533203</v>
      </c>
      <c r="C4770" s="21">
        <v>36.029998779296875</v>
      </c>
      <c r="D4770" s="21">
        <v>34.560001373291016</v>
      </c>
      <c r="E4770" s="21">
        <v>35.029998779296875</v>
      </c>
      <c r="F4770" s="16">
        <f>(StockData[[#This Row],[Close]]-E4771)/E4771</f>
        <v>9.5029666456057371E-2</v>
      </c>
      <c r="G4770" s="21">
        <v>288121200</v>
      </c>
      <c r="H4770" s="21">
        <f>IF(ISNUMBER(E4770),MAX($E$2:E4770),"")</f>
        <v>542.07000732421875</v>
      </c>
      <c r="I4770" s="21">
        <f>IF(AND(ISNUMBER(E4770),ISNUMBER(H4770)),E4770/H4770-1,"")</f>
        <v>-0.93537735291385526</v>
      </c>
      <c r="L4770"/>
      <c r="M4770"/>
      <c r="N4770" s="2">
        <v>39381</v>
      </c>
      <c r="O4770" s="21">
        <v>153.05999755859375</v>
      </c>
      <c r="P4770" s="21">
        <v>153.6199951171875</v>
      </c>
      <c r="Q4770" s="21">
        <v>151.89999389648438</v>
      </c>
      <c r="R4770" s="21">
        <v>153.6199951171875</v>
      </c>
      <c r="S4770">
        <v>176484000</v>
      </c>
      <c r="T4770" s="16">
        <f>(SP500_Data[[#This Row],[Close]]-R4771)/R4771</f>
        <v>1.1722858418251216E-2</v>
      </c>
      <c r="U4770" s="21"/>
    </row>
    <row r="4771" spans="1:21" x14ac:dyDescent="0.25">
      <c r="A4771" s="2">
        <v>39380</v>
      </c>
      <c r="B4771" s="21">
        <v>31.569999694824219</v>
      </c>
      <c r="C4771" s="21">
        <v>32.220001220703125</v>
      </c>
      <c r="D4771" s="21">
        <v>31.489999771118164</v>
      </c>
      <c r="E4771" s="21">
        <v>31.989999771118164</v>
      </c>
      <c r="F4771" s="16">
        <f>(StockData[[#This Row],[Close]]-E4772)/E4772</f>
        <v>2.3679992675781251E-2</v>
      </c>
      <c r="G4771" s="21">
        <v>169588700</v>
      </c>
      <c r="H4771" s="21">
        <f>IF(ISNUMBER(E4771),MAX($E$2:E4771),"")</f>
        <v>542.07000732421875</v>
      </c>
      <c r="I4771" s="21">
        <f>IF(AND(ISNUMBER(E4771),ISNUMBER(H4771)),E4771/H4771-1,"")</f>
        <v>-0.94098548279948546</v>
      </c>
      <c r="L4771"/>
      <c r="M4771"/>
      <c r="N4771" s="2">
        <v>39380</v>
      </c>
      <c r="O4771" s="21">
        <v>151.64999389648438</v>
      </c>
      <c r="P4771" s="21">
        <v>152.28999328613281</v>
      </c>
      <c r="Q4771" s="21">
        <v>149.8800048828125</v>
      </c>
      <c r="R4771" s="21">
        <v>151.83999633789063</v>
      </c>
      <c r="S4771">
        <v>237374500</v>
      </c>
      <c r="T4771" s="16">
        <f>(SP500_Data[[#This Row],[Close]]-R4772)/R4772</f>
        <v>2.3765554562008373E-3</v>
      </c>
      <c r="U4771" s="21"/>
    </row>
    <row r="4772" spans="1:21" x14ac:dyDescent="0.25">
      <c r="A4772" s="2">
        <v>39379</v>
      </c>
      <c r="B4772" s="21">
        <v>30.850000381469727</v>
      </c>
      <c r="C4772" s="21">
        <v>31.299999237060547</v>
      </c>
      <c r="D4772" s="21">
        <v>30.5</v>
      </c>
      <c r="E4772" s="21">
        <v>31.25</v>
      </c>
      <c r="F4772" s="16">
        <f>(StockData[[#This Row],[Close]]-E4773)/E4773</f>
        <v>1.1326873326556176E-2</v>
      </c>
      <c r="G4772" s="21">
        <v>77979200</v>
      </c>
      <c r="H4772" s="21">
        <f>IF(ISNUMBER(E4772),MAX($E$2:E4772),"")</f>
        <v>542.07000732421875</v>
      </c>
      <c r="I4772" s="21">
        <f>IF(AND(ISNUMBER(E4772),ISNUMBER(H4772)),E4772/H4772-1,"")</f>
        <v>-0.94235061970268907</v>
      </c>
      <c r="L4772"/>
      <c r="M4772"/>
      <c r="N4772" s="2">
        <v>39379</v>
      </c>
      <c r="O4772" s="21">
        <v>151.21000671386719</v>
      </c>
      <c r="P4772" s="21">
        <v>151.74000549316406</v>
      </c>
      <c r="Q4772" s="21">
        <v>148.83999633789063</v>
      </c>
      <c r="R4772" s="21">
        <v>151.47999572753906</v>
      </c>
      <c r="S4772">
        <v>326694200</v>
      </c>
      <c r="T4772" s="16">
        <f>(SP500_Data[[#This Row],[Close]]-R4773)/R4773</f>
        <v>-1.8450104733251202E-3</v>
      </c>
      <c r="U4772" s="21"/>
    </row>
    <row r="4773" spans="1:21" x14ac:dyDescent="0.25">
      <c r="A4773" s="2">
        <v>39378</v>
      </c>
      <c r="B4773" s="21">
        <v>30.709999084472656</v>
      </c>
      <c r="C4773" s="21">
        <v>31.120000839233398</v>
      </c>
      <c r="D4773" s="21">
        <v>30.709999084472656</v>
      </c>
      <c r="E4773" s="21">
        <v>30.899999618530273</v>
      </c>
      <c r="F4773" s="16">
        <f>(StockData[[#This Row],[Close]]-E4774)/E4774</f>
        <v>1.27826740977619E-2</v>
      </c>
      <c r="G4773" s="21">
        <v>49956200</v>
      </c>
      <c r="H4773" s="21">
        <f>IF(ISNUMBER(E4773),MAX($E$2:E4773),"")</f>
        <v>542.07000732421875</v>
      </c>
      <c r="I4773" s="21">
        <f>IF(AND(ISNUMBER(E4773),ISNUMBER(H4773)),E4773/H4773-1,"")</f>
        <v>-0.94299629346574676</v>
      </c>
      <c r="L4773"/>
      <c r="M4773"/>
      <c r="N4773" s="2">
        <v>39378</v>
      </c>
      <c r="O4773" s="21">
        <v>151.46000671386719</v>
      </c>
      <c r="P4773" s="21">
        <v>151.94999694824219</v>
      </c>
      <c r="Q4773" s="21">
        <v>150.25</v>
      </c>
      <c r="R4773" s="21">
        <v>151.75999450683594</v>
      </c>
      <c r="S4773">
        <v>180085100</v>
      </c>
      <c r="T4773" s="16">
        <f>(SP500_Data[[#This Row],[Close]]-R4774)/R4774</f>
        <v>8.1041668334889388E-3</v>
      </c>
      <c r="U4773" s="21"/>
    </row>
    <row r="4774" spans="1:21" x14ac:dyDescent="0.25">
      <c r="A4774" s="2">
        <v>39377</v>
      </c>
      <c r="B4774" s="21">
        <v>30.120000839233398</v>
      </c>
      <c r="C4774" s="21">
        <v>30.700000762939453</v>
      </c>
      <c r="D4774" s="21">
        <v>30.120000839233398</v>
      </c>
      <c r="E4774" s="21">
        <v>30.510000228881836</v>
      </c>
      <c r="F4774" s="16">
        <f>(StockData[[#This Row],[Close]]-E4775)/E4775</f>
        <v>1.1269478015515337E-2</v>
      </c>
      <c r="G4774" s="21">
        <v>58785100</v>
      </c>
      <c r="H4774" s="21">
        <f>IF(ISNUMBER(E4774),MAX($E$2:E4774),"")</f>
        <v>542.07000732421875</v>
      </c>
      <c r="I4774" s="21">
        <f>IF(AND(ISNUMBER(E4774),ISNUMBER(H4774)),E4774/H4774-1,"")</f>
        <v>-0.94371575660589269</v>
      </c>
      <c r="L4774"/>
      <c r="M4774"/>
      <c r="N4774" s="2">
        <v>39377</v>
      </c>
      <c r="O4774" s="21">
        <v>148.86000061035156</v>
      </c>
      <c r="P4774" s="21">
        <v>150.75999450683594</v>
      </c>
      <c r="Q4774" s="21">
        <v>148.66000366210938</v>
      </c>
      <c r="R4774" s="21">
        <v>150.53999328613281</v>
      </c>
      <c r="S4774">
        <v>261989800</v>
      </c>
      <c r="T4774" s="16">
        <f>(SP500_Data[[#This Row],[Close]]-R4775)/R4775</f>
        <v>5.8127555811516895E-3</v>
      </c>
      <c r="U4774" s="21"/>
    </row>
    <row r="4775" spans="1:21" x14ac:dyDescent="0.25">
      <c r="A4775" s="2">
        <v>39374</v>
      </c>
      <c r="B4775" s="21">
        <v>31.090000152587891</v>
      </c>
      <c r="C4775" s="21">
        <v>31.090000152587891</v>
      </c>
      <c r="D4775" s="21">
        <v>30.110000610351559</v>
      </c>
      <c r="E4775" s="21">
        <v>30.170000076293945</v>
      </c>
      <c r="F4775" s="16">
        <f>(StockData[[#This Row],[Close]]-E4776)/E4776</f>
        <v>-3.1771494735754476E-2</v>
      </c>
      <c r="G4775" s="21">
        <v>75200200</v>
      </c>
      <c r="H4775" s="21">
        <f>IF(ISNUMBER(E4775),MAX($E$2:E4775),"")</f>
        <v>542.07000732421875</v>
      </c>
      <c r="I4775" s="21">
        <f>IF(AND(ISNUMBER(E4775),ISNUMBER(H4775)),E4775/H4775-1,"")</f>
        <v>-0.94434298214501855</v>
      </c>
      <c r="L4775"/>
      <c r="M4775"/>
      <c r="N4775" s="2">
        <v>39374</v>
      </c>
      <c r="O4775" s="21">
        <v>153.08999633789063</v>
      </c>
      <c r="P4775" s="21">
        <v>156.47999572753906</v>
      </c>
      <c r="Q4775" s="21">
        <v>149.66000366210938</v>
      </c>
      <c r="R4775" s="21">
        <v>149.66999816894531</v>
      </c>
      <c r="S4775">
        <v>297169900</v>
      </c>
      <c r="T4775" s="16">
        <f>(SP500_Data[[#This Row],[Close]]-R4776)/R4776</f>
        <v>-2.6156576280838759E-2</v>
      </c>
      <c r="U4775" s="21"/>
    </row>
    <row r="4776" spans="1:21" x14ac:dyDescent="0.25">
      <c r="A4776" s="2">
        <v>39373</v>
      </c>
      <c r="B4776" s="21">
        <v>31.219999313354492</v>
      </c>
      <c r="C4776" s="21">
        <v>31.229999542236328</v>
      </c>
      <c r="D4776" s="21">
        <v>30.629999160766602</v>
      </c>
      <c r="E4776" s="21">
        <v>31.159999847412109</v>
      </c>
      <c r="F4776" s="16">
        <f>(StockData[[#This Row],[Close]]-E4777)/E4777</f>
        <v>2.5740001255609816E-3</v>
      </c>
      <c r="G4776" s="21">
        <v>49208600</v>
      </c>
      <c r="H4776" s="21">
        <f>IF(ISNUMBER(E4776),MAX($E$2:E4776),"")</f>
        <v>542.07000732421875</v>
      </c>
      <c r="I4776" s="21">
        <f>IF(AND(ISNUMBER(E4776),ISNUMBER(H4776)),E4776/H4776-1,"")</f>
        <v>-0.94251665019943642</v>
      </c>
      <c r="L4776"/>
      <c r="M4776"/>
      <c r="N4776" s="2">
        <v>39373</v>
      </c>
      <c r="O4776" s="21">
        <v>153.44999694824219</v>
      </c>
      <c r="P4776" s="21">
        <v>154.19000244140625</v>
      </c>
      <c r="Q4776" s="21">
        <v>153.08000183105469</v>
      </c>
      <c r="R4776" s="21">
        <v>153.69000244140625</v>
      </c>
      <c r="S4776">
        <v>148367500</v>
      </c>
      <c r="T4776" s="16">
        <f>(SP500_Data[[#This Row],[Close]]-R4777)/R4777</f>
        <v>-3.6304541886142626E-3</v>
      </c>
      <c r="U4776" s="21"/>
    </row>
    <row r="4777" spans="1:21" x14ac:dyDescent="0.25">
      <c r="A4777" s="2">
        <v>39372</v>
      </c>
      <c r="B4777" s="21">
        <v>30.75</v>
      </c>
      <c r="C4777" s="21">
        <v>31.229999542236328</v>
      </c>
      <c r="D4777" s="21">
        <v>30.649999618530273</v>
      </c>
      <c r="E4777" s="21">
        <v>31.079999923706055</v>
      </c>
      <c r="F4777" s="16">
        <f>(StockData[[#This Row],[Close]]-E4778)/E4778</f>
        <v>2.5065970861852346E-2</v>
      </c>
      <c r="G4777" s="21">
        <v>86092400</v>
      </c>
      <c r="H4777" s="21">
        <f>IF(ISNUMBER(E4777),MAX($E$2:E4777),"")</f>
        <v>542.07000732421875</v>
      </c>
      <c r="I4777" s="21">
        <f>IF(AND(ISNUMBER(E4777),ISNUMBER(H4777)),E4777/H4777-1,"")</f>
        <v>-0.94266423247225206</v>
      </c>
      <c r="L4777"/>
      <c r="M4777"/>
      <c r="N4777" s="2">
        <v>39372</v>
      </c>
      <c r="O4777" s="21">
        <v>154.97999572753906</v>
      </c>
      <c r="P4777" s="21">
        <v>155.08999633789063</v>
      </c>
      <c r="Q4777" s="21">
        <v>152.47000122070313</v>
      </c>
      <c r="R4777" s="21">
        <v>154.25</v>
      </c>
      <c r="S4777">
        <v>216687300</v>
      </c>
      <c r="T4777" s="16">
        <f>(SP500_Data[[#This Row],[Close]]-R4778)/R4778</f>
        <v>3.0563221773571795E-3</v>
      </c>
      <c r="U4777" s="21"/>
    </row>
    <row r="4778" spans="1:21" x14ac:dyDescent="0.25">
      <c r="A4778" s="2">
        <v>39371</v>
      </c>
      <c r="B4778" s="21">
        <v>30.239999771118164</v>
      </c>
      <c r="C4778" s="21">
        <v>30.579999923706055</v>
      </c>
      <c r="D4778" s="21">
        <v>30.229999542236328</v>
      </c>
      <c r="E4778" s="21">
        <v>30.319999694824219</v>
      </c>
      <c r="F4778" s="16">
        <f>(StockData[[#This Row],[Close]]-E4779)/E4779</f>
        <v>9.3208645393930978E-3</v>
      </c>
      <c r="G4778" s="21">
        <v>56286200</v>
      </c>
      <c r="H4778" s="21">
        <f>IF(ISNUMBER(E4778),MAX($E$2:E4778),"")</f>
        <v>542.07000732421875</v>
      </c>
      <c r="I4778" s="21">
        <f>IF(AND(ISNUMBER(E4778),ISNUMBER(H4778)),E4778/H4778-1,"")</f>
        <v>-0.94406626582331932</v>
      </c>
      <c r="L4778"/>
      <c r="M4778"/>
      <c r="N4778" s="2">
        <v>39371</v>
      </c>
      <c r="O4778" s="21">
        <v>154.41000366210938</v>
      </c>
      <c r="P4778" s="21">
        <v>154.52000427246094</v>
      </c>
      <c r="Q4778" s="21">
        <v>153.47000122070313</v>
      </c>
      <c r="R4778" s="21">
        <v>153.77999877929688</v>
      </c>
      <c r="S4778">
        <v>166525700</v>
      </c>
      <c r="T4778" s="16">
        <f>(SP500_Data[[#This Row],[Close]]-R4779)/R4779</f>
        <v>-7.9349446560029371E-3</v>
      </c>
      <c r="U4778" s="21"/>
    </row>
    <row r="4779" spans="1:21" x14ac:dyDescent="0.25">
      <c r="A4779" s="2">
        <v>39370</v>
      </c>
      <c r="B4779" s="21">
        <v>30.100000381469727</v>
      </c>
      <c r="C4779" s="21">
        <v>30.329999923706055</v>
      </c>
      <c r="D4779" s="21">
        <v>30</v>
      </c>
      <c r="E4779" s="21">
        <v>30.040000915527344</v>
      </c>
      <c r="F4779" s="16">
        <f>(StockData[[#This Row],[Close]]-E4780)/E4780</f>
        <v>-4.308888314148474E-3</v>
      </c>
      <c r="G4779" s="21">
        <v>47150500</v>
      </c>
      <c r="H4779" s="21">
        <f>IF(ISNUMBER(E4779),MAX($E$2:E4779),"")</f>
        <v>542.07000732421875</v>
      </c>
      <c r="I4779" s="21">
        <f>IF(AND(ISNUMBER(E4779),ISNUMBER(H4779)),E4779/H4779-1,"")</f>
        <v>-0.94458280201885425</v>
      </c>
      <c r="L4779"/>
      <c r="M4779"/>
      <c r="N4779" s="2">
        <v>39370</v>
      </c>
      <c r="O4779" s="21">
        <v>156.27000427246094</v>
      </c>
      <c r="P4779" s="21">
        <v>156.36000061035156</v>
      </c>
      <c r="Q4779" s="21">
        <v>153.94000244140625</v>
      </c>
      <c r="R4779" s="21">
        <v>155.00999450683594</v>
      </c>
      <c r="S4779">
        <v>161151900</v>
      </c>
      <c r="T4779" s="16">
        <f>(SP500_Data[[#This Row],[Close]]-R4780)/R4780</f>
        <v>-8.4437235895722523E-3</v>
      </c>
      <c r="U4779" s="21"/>
    </row>
    <row r="4780" spans="1:21" x14ac:dyDescent="0.25">
      <c r="A4780" s="2">
        <v>39367</v>
      </c>
      <c r="B4780" s="21">
        <v>30.030000686645508</v>
      </c>
      <c r="C4780" s="21">
        <v>30.399999618530273</v>
      </c>
      <c r="D4780" s="21">
        <v>29.950000762939453</v>
      </c>
      <c r="E4780" s="21">
        <v>30.170000076293945</v>
      </c>
      <c r="F4780" s="16">
        <f>(StockData[[#This Row],[Close]]-E4781)/E4781</f>
        <v>8.6927525980690316E-3</v>
      </c>
      <c r="G4780" s="21">
        <v>31121100</v>
      </c>
      <c r="H4780" s="21">
        <f>IF(ISNUMBER(E4780),MAX($E$2:E4780),"")</f>
        <v>542.07000732421875</v>
      </c>
      <c r="I4780" s="21">
        <f>IF(AND(ISNUMBER(E4780),ISNUMBER(H4780)),E4780/H4780-1,"")</f>
        <v>-0.94434298214501855</v>
      </c>
      <c r="L4780"/>
      <c r="M4780"/>
      <c r="N4780" s="2">
        <v>39367</v>
      </c>
      <c r="O4780" s="21">
        <v>155.46000671386719</v>
      </c>
      <c r="P4780" s="21">
        <v>156.35000610351563</v>
      </c>
      <c r="Q4780" s="21">
        <v>155.27000427246094</v>
      </c>
      <c r="R4780" s="21">
        <v>156.33000183105469</v>
      </c>
      <c r="S4780">
        <v>124546700</v>
      </c>
      <c r="T4780" s="16">
        <f>(SP500_Data[[#This Row],[Close]]-R4781)/R4781</f>
        <v>5.5316176985855756E-3</v>
      </c>
      <c r="U4780" s="21"/>
    </row>
    <row r="4781" spans="1:21" x14ac:dyDescent="0.25">
      <c r="A4781" s="2">
        <v>39366</v>
      </c>
      <c r="B4781" s="21">
        <v>30.299999237060547</v>
      </c>
      <c r="C4781" s="21">
        <v>30.629999160766602</v>
      </c>
      <c r="D4781" s="21">
        <v>29.790000915527344</v>
      </c>
      <c r="E4781" s="21">
        <v>29.909999847412109</v>
      </c>
      <c r="F4781" s="16">
        <f>(StockData[[#This Row],[Close]]-E4782)/E4782</f>
        <v>-1.0585501146869885E-2</v>
      </c>
      <c r="G4781" s="21">
        <v>50788400</v>
      </c>
      <c r="H4781" s="21">
        <f>IF(ISNUMBER(E4781),MAX($E$2:E4781),"")</f>
        <v>542.07000732421875</v>
      </c>
      <c r="I4781" s="21">
        <f>IF(AND(ISNUMBER(E4781),ISNUMBER(H4781)),E4781/H4781-1,"")</f>
        <v>-0.94482262541132889</v>
      </c>
      <c r="L4781"/>
      <c r="M4781"/>
      <c r="N4781" s="2">
        <v>39366</v>
      </c>
      <c r="O4781" s="21">
        <v>156.92999267578125</v>
      </c>
      <c r="P4781" s="21">
        <v>157.52000427246094</v>
      </c>
      <c r="Q4781" s="21">
        <v>154.53999328613281</v>
      </c>
      <c r="R4781" s="21">
        <v>155.47000122070313</v>
      </c>
      <c r="S4781">
        <v>233529100</v>
      </c>
      <c r="T4781" s="16">
        <f>(SP500_Data[[#This Row],[Close]]-R4782)/R4782</f>
        <v>-4.8009217394667765E-3</v>
      </c>
      <c r="U4781" s="21"/>
    </row>
    <row r="4782" spans="1:21" x14ac:dyDescent="0.25">
      <c r="A4782" s="2">
        <v>39365</v>
      </c>
      <c r="B4782" s="21">
        <v>30.040000915527344</v>
      </c>
      <c r="C4782" s="21">
        <v>30.370000839233398</v>
      </c>
      <c r="D4782" s="21">
        <v>30.030000686645508</v>
      </c>
      <c r="E4782" s="21">
        <v>30.229999542236328</v>
      </c>
      <c r="F4782" s="16">
        <f>(StockData[[#This Row],[Close]]-E4783)/E4783</f>
        <v>4.318908940832842E-3</v>
      </c>
      <c r="G4782" s="21">
        <v>32251500</v>
      </c>
      <c r="H4782" s="21">
        <f>IF(ISNUMBER(E4782),MAX($E$2:E4782),"")</f>
        <v>542.07000732421875</v>
      </c>
      <c r="I4782" s="21">
        <f>IF(AND(ISNUMBER(E4782),ISNUMBER(H4782)),E4782/H4782-1,"")</f>
        <v>-0.94423229632006667</v>
      </c>
      <c r="L4782"/>
      <c r="M4782"/>
      <c r="N4782" s="2">
        <v>39365</v>
      </c>
      <c r="O4782" s="21">
        <v>156.03999328613281</v>
      </c>
      <c r="P4782" s="21">
        <v>156.44000244140625</v>
      </c>
      <c r="Q4782" s="21">
        <v>155.41000366210938</v>
      </c>
      <c r="R4782" s="21">
        <v>156.22000122070313</v>
      </c>
      <c r="S4782">
        <v>101711100</v>
      </c>
      <c r="T4782" s="16">
        <f>(SP500_Data[[#This Row],[Close]]-R4783)/R4783</f>
        <v>-1.6615191330183608E-3</v>
      </c>
      <c r="U4782" s="21"/>
    </row>
    <row r="4783" spans="1:21" x14ac:dyDescent="0.25">
      <c r="A4783" s="2">
        <v>39364</v>
      </c>
      <c r="B4783" s="21">
        <v>30.030000686645508</v>
      </c>
      <c r="C4783" s="21">
        <v>30.389999389648441</v>
      </c>
      <c r="D4783" s="21">
        <v>30</v>
      </c>
      <c r="E4783" s="21">
        <v>30.100000381469727</v>
      </c>
      <c r="F4783" s="16">
        <f>(StockData[[#This Row],[Close]]-E4784)/E4784</f>
        <v>8.7131443549703629E-3</v>
      </c>
      <c r="G4783" s="21">
        <v>63603100</v>
      </c>
      <c r="H4783" s="21">
        <f>IF(ISNUMBER(E4783),MAX($E$2:E4783),"")</f>
        <v>542.07000732421875</v>
      </c>
      <c r="I4783" s="21">
        <f>IF(AND(ISNUMBER(E4783),ISNUMBER(H4783)),E4783/H4783-1,"")</f>
        <v>-0.94447211619390237</v>
      </c>
      <c r="L4783"/>
      <c r="M4783"/>
      <c r="N4783" s="2">
        <v>39364</v>
      </c>
      <c r="O4783" s="21">
        <v>155.60000610351563</v>
      </c>
      <c r="P4783" s="21">
        <v>156.5</v>
      </c>
      <c r="Q4783" s="21">
        <v>155.02999877929688</v>
      </c>
      <c r="R4783" s="21">
        <v>156.47999572753906</v>
      </c>
      <c r="S4783">
        <v>94054300</v>
      </c>
      <c r="T4783" s="16">
        <f>(SP500_Data[[#This Row],[Close]]-R4784)/R4784</f>
        <v>9.4180842139061291E-3</v>
      </c>
      <c r="U4783" s="21"/>
    </row>
    <row r="4784" spans="1:21" x14ac:dyDescent="0.25">
      <c r="A4784" s="2">
        <v>39363</v>
      </c>
      <c r="B4784" s="21">
        <v>29.659999847412109</v>
      </c>
      <c r="C4784" s="21">
        <v>29.850000381469727</v>
      </c>
      <c r="D4784" s="21">
        <v>29.600000381469727</v>
      </c>
      <c r="E4784" s="21">
        <v>29.840000152587891</v>
      </c>
      <c r="F4784" s="16">
        <f>(StockData[[#This Row],[Close]]-E4785)/E4785</f>
        <v>0</v>
      </c>
      <c r="G4784" s="21">
        <v>30265400</v>
      </c>
      <c r="H4784" s="21">
        <f>IF(ISNUMBER(E4784),MAX($E$2:E4784),"")</f>
        <v>542.07000732421875</v>
      </c>
      <c r="I4784" s="21">
        <f>IF(AND(ISNUMBER(E4784),ISNUMBER(H4784)),E4784/H4784-1,"")</f>
        <v>-0.94495175946021259</v>
      </c>
      <c r="L4784"/>
      <c r="M4784"/>
      <c r="N4784" s="2">
        <v>39363</v>
      </c>
      <c r="O4784" s="21">
        <v>155.38999938964844</v>
      </c>
      <c r="P4784" s="21">
        <v>155.49000549316406</v>
      </c>
      <c r="Q4784" s="21">
        <v>154.77000427246094</v>
      </c>
      <c r="R4784" s="21">
        <v>155.02000427246094</v>
      </c>
      <c r="S4784">
        <v>71280400</v>
      </c>
      <c r="T4784" s="16">
        <f>(SP500_Data[[#This Row],[Close]]-R4785)/R4785</f>
        <v>-5.3256451623325575E-3</v>
      </c>
      <c r="U4784" s="21"/>
    </row>
    <row r="4785" spans="1:21" x14ac:dyDescent="0.25">
      <c r="A4785" s="2">
        <v>39360</v>
      </c>
      <c r="B4785" s="21">
        <v>29.889999389648441</v>
      </c>
      <c r="C4785" s="21">
        <v>29.989999771118164</v>
      </c>
      <c r="D4785" s="21">
        <v>29.729999542236328</v>
      </c>
      <c r="E4785" s="21">
        <v>29.840000152587891</v>
      </c>
      <c r="F4785" s="16">
        <f>(StockData[[#This Row],[Close]]-E4786)/E4786</f>
        <v>4.3756671868487827E-3</v>
      </c>
      <c r="G4785" s="21">
        <v>45012300</v>
      </c>
      <c r="H4785" s="21">
        <f>IF(ISNUMBER(E4785),MAX($E$2:E4785),"")</f>
        <v>542.07000732421875</v>
      </c>
      <c r="I4785" s="21">
        <f>IF(AND(ISNUMBER(E4785),ISNUMBER(H4785)),E4785/H4785-1,"")</f>
        <v>-0.94495175946021259</v>
      </c>
      <c r="L4785"/>
      <c r="M4785"/>
      <c r="N4785" s="2">
        <v>39360</v>
      </c>
      <c r="O4785" s="21">
        <v>155.02999877929688</v>
      </c>
      <c r="P4785" s="21">
        <v>156.10000610351563</v>
      </c>
      <c r="Q4785" s="21">
        <v>154.6300048828125</v>
      </c>
      <c r="R4785" s="21">
        <v>155.85000610351563</v>
      </c>
      <c r="S4785">
        <v>134579700</v>
      </c>
      <c r="T4785" s="16">
        <f>(SP500_Data[[#This Row],[Close]]-R4786)/R4786</f>
        <v>1.1881585380412141E-2</v>
      </c>
      <c r="U4785" s="21"/>
    </row>
    <row r="4786" spans="1:21" x14ac:dyDescent="0.25">
      <c r="A4786" s="2">
        <v>39359</v>
      </c>
      <c r="B4786" s="21">
        <v>29.559999465942383</v>
      </c>
      <c r="C4786" s="21">
        <v>29.770000457763672</v>
      </c>
      <c r="D4786" s="21">
        <v>29.440000534057617</v>
      </c>
      <c r="E4786" s="21">
        <v>29.709999084472656</v>
      </c>
      <c r="F4786" s="16">
        <f>(StockData[[#This Row],[Close]]-E4787)/E4787</f>
        <v>8.8284656977119982E-3</v>
      </c>
      <c r="G4786" s="21">
        <v>37868000</v>
      </c>
      <c r="H4786" s="21">
        <f>IF(ISNUMBER(E4786),MAX($E$2:E4786),"")</f>
        <v>542.07000732421875</v>
      </c>
      <c r="I4786" s="21">
        <f>IF(AND(ISNUMBER(E4786),ISNUMBER(H4786)),E4786/H4786-1,"")</f>
        <v>-0.94519158285268723</v>
      </c>
      <c r="L4786"/>
      <c r="M4786"/>
      <c r="N4786" s="2">
        <v>39359</v>
      </c>
      <c r="O4786" s="21">
        <v>154.11000061035156</v>
      </c>
      <c r="P4786" s="21">
        <v>154.25999450683594</v>
      </c>
      <c r="Q4786" s="21">
        <v>153.58999633789063</v>
      </c>
      <c r="R4786" s="21">
        <v>154.02000427246094</v>
      </c>
      <c r="S4786">
        <v>76864400</v>
      </c>
      <c r="T4786" s="16">
        <f>(SP500_Data[[#This Row],[Close]]-R4787)/R4787</f>
        <v>1.5607068218833542E-3</v>
      </c>
      <c r="U4786" s="21"/>
    </row>
    <row r="4787" spans="1:21" x14ac:dyDescent="0.25">
      <c r="A4787" s="2">
        <v>39358</v>
      </c>
      <c r="B4787" s="21">
        <v>29.709999084472656</v>
      </c>
      <c r="C4787" s="21">
        <v>29.850000381469727</v>
      </c>
      <c r="D4787" s="21">
        <v>29.290000915527344</v>
      </c>
      <c r="E4787" s="21">
        <v>29.450000762939453</v>
      </c>
      <c r="F4787" s="16">
        <f>(StockData[[#This Row],[Close]]-E4788)/E4788</f>
        <v>-8.4175082012778076E-3</v>
      </c>
      <c r="G4787" s="21">
        <v>37633900</v>
      </c>
      <c r="H4787" s="21">
        <f>IF(ISNUMBER(E4787),MAX($E$2:E4787),"")</f>
        <v>542.07000732421875</v>
      </c>
      <c r="I4787" s="21">
        <f>IF(AND(ISNUMBER(E4787),ISNUMBER(H4787)),E4787/H4787-1,"")</f>
        <v>-0.94567122260035863</v>
      </c>
      <c r="L4787"/>
      <c r="M4787"/>
      <c r="N4787" s="2">
        <v>39358</v>
      </c>
      <c r="O4787" s="21">
        <v>153.80999755859375</v>
      </c>
      <c r="P4787" s="21">
        <v>154.41000366210938</v>
      </c>
      <c r="Q4787" s="21">
        <v>153.00999450683594</v>
      </c>
      <c r="R4787" s="21">
        <v>153.77999877929688</v>
      </c>
      <c r="S4787">
        <v>119055900</v>
      </c>
      <c r="T4787" s="16">
        <f>(SP500_Data[[#This Row],[Close]]-R4788)/R4788</f>
        <v>-2.0117954829071655E-3</v>
      </c>
      <c r="U4787" s="21"/>
    </row>
    <row r="4788" spans="1:21" x14ac:dyDescent="0.25">
      <c r="A4788" s="2">
        <v>39357</v>
      </c>
      <c r="B4788" s="21">
        <v>29.700000762939453</v>
      </c>
      <c r="C4788" s="21">
        <v>29.850000381469727</v>
      </c>
      <c r="D4788" s="21">
        <v>29.569999694824219</v>
      </c>
      <c r="E4788" s="21">
        <v>29.700000762939453</v>
      </c>
      <c r="F4788" s="16">
        <f>(StockData[[#This Row],[Close]]-E4789)/E4789</f>
        <v>-2.3513501426891525E-3</v>
      </c>
      <c r="G4788" s="21">
        <v>33700900</v>
      </c>
      <c r="H4788" s="21">
        <f>IF(ISNUMBER(E4788),MAX($E$2:E4788),"")</f>
        <v>542.07000732421875</v>
      </c>
      <c r="I4788" s="21">
        <f>IF(AND(ISNUMBER(E4788),ISNUMBER(H4788)),E4788/H4788-1,"")</f>
        <v>-0.94521002755798011</v>
      </c>
      <c r="L4788"/>
      <c r="M4788"/>
      <c r="N4788" s="2">
        <v>39357</v>
      </c>
      <c r="O4788" s="21">
        <v>154.61000061035156</v>
      </c>
      <c r="P4788" s="21">
        <v>154.64999389648438</v>
      </c>
      <c r="Q4788" s="21">
        <v>153.80999755859375</v>
      </c>
      <c r="R4788" s="21">
        <v>154.08999633789063</v>
      </c>
      <c r="S4788">
        <v>112978800</v>
      </c>
      <c r="T4788" s="16">
        <f>(SP500_Data[[#This Row],[Close]]-R4789)/R4789</f>
        <v>-1.3610285788312243E-3</v>
      </c>
      <c r="U4788" s="21"/>
    </row>
    <row r="4789" spans="1:21" x14ac:dyDescent="0.25">
      <c r="A4789" s="2">
        <v>39356</v>
      </c>
      <c r="B4789" s="21">
        <v>29.459999084472656</v>
      </c>
      <c r="C4789" s="21">
        <v>29.790000915527344</v>
      </c>
      <c r="D4789" s="21">
        <v>29.409999847412109</v>
      </c>
      <c r="E4789" s="21">
        <v>29.770000457763672</v>
      </c>
      <c r="F4789" s="16">
        <f>(StockData[[#This Row],[Close]]-E4790)/E4790</f>
        <v>1.0522789644430321E-2</v>
      </c>
      <c r="G4789" s="21">
        <v>43875100</v>
      </c>
      <c r="H4789" s="21">
        <f>IF(ISNUMBER(E4789),MAX($E$2:E4789),"")</f>
        <v>542.07000732421875</v>
      </c>
      <c r="I4789" s="21">
        <f>IF(AND(ISNUMBER(E4789),ISNUMBER(H4789)),E4789/H4789-1,"")</f>
        <v>-0.94508089350909641</v>
      </c>
      <c r="L4789"/>
      <c r="M4789"/>
      <c r="N4789" s="2">
        <v>39356</v>
      </c>
      <c r="O4789" s="21">
        <v>152.60000610351563</v>
      </c>
      <c r="P4789" s="21">
        <v>154.75</v>
      </c>
      <c r="Q4789" s="21">
        <v>152.5</v>
      </c>
      <c r="R4789" s="21">
        <v>154.30000305175781</v>
      </c>
      <c r="S4789">
        <v>148162300</v>
      </c>
      <c r="T4789" s="16">
        <f>(SP500_Data[[#This Row],[Close]]-R4790)/R4790</f>
        <v>1.1272782802870909E-2</v>
      </c>
      <c r="U4789" s="21"/>
    </row>
    <row r="4790" spans="1:21" x14ac:dyDescent="0.25">
      <c r="A4790" s="2">
        <v>39353</v>
      </c>
      <c r="B4790" s="21">
        <v>29.489999771118164</v>
      </c>
      <c r="C4790" s="21">
        <v>29.690000534057617</v>
      </c>
      <c r="D4790" s="21">
        <v>29.229999542236328</v>
      </c>
      <c r="E4790" s="21">
        <v>29.459999084472656</v>
      </c>
      <c r="F4790" s="16">
        <f>(StockData[[#This Row],[Close]]-E4791)/E4791</f>
        <v>-1.0173172898729488E-3</v>
      </c>
      <c r="G4790" s="21">
        <v>45819100</v>
      </c>
      <c r="H4790" s="21">
        <f>IF(ISNUMBER(E4790),MAX($E$2:E4790),"")</f>
        <v>542.07000732421875</v>
      </c>
      <c r="I4790" s="21">
        <f>IF(AND(ISNUMBER(E4790),ISNUMBER(H4790)),E4790/H4790-1,"")</f>
        <v>-0.94565277789506574</v>
      </c>
      <c r="L4790"/>
      <c r="M4790"/>
      <c r="N4790" s="2">
        <v>39353</v>
      </c>
      <c r="O4790" s="21">
        <v>152.85000610351563</v>
      </c>
      <c r="P4790" s="21">
        <v>153.19000244140625</v>
      </c>
      <c r="Q4790" s="21">
        <v>151.97999572753906</v>
      </c>
      <c r="R4790" s="21">
        <v>152.58000183105469</v>
      </c>
      <c r="S4790">
        <v>133372100</v>
      </c>
      <c r="T4790" s="16">
        <f>(SP500_Data[[#This Row],[Close]]-R4791)/R4791</f>
        <v>-3.3313378995078794E-3</v>
      </c>
      <c r="U4790" s="21"/>
    </row>
    <row r="4791" spans="1:21" x14ac:dyDescent="0.25">
      <c r="A4791" s="2">
        <v>39352</v>
      </c>
      <c r="B4791" s="21">
        <v>29.700000762939453</v>
      </c>
      <c r="C4791" s="21">
        <v>29.719999313354492</v>
      </c>
      <c r="D4791" s="21">
        <v>29.440000534057617</v>
      </c>
      <c r="E4791" s="21">
        <v>29.489999771118164</v>
      </c>
      <c r="F4791" s="16">
        <f>(StockData[[#This Row],[Close]]-E4792)/E4792</f>
        <v>-3.3899080955376057E-4</v>
      </c>
      <c r="G4791" s="21">
        <v>43407100</v>
      </c>
      <c r="H4791" s="21">
        <f>IF(ISNUMBER(E4791),MAX($E$2:E4791),"")</f>
        <v>542.07000732421875</v>
      </c>
      <c r="I4791" s="21">
        <f>IF(AND(ISNUMBER(E4791),ISNUMBER(H4791)),E4791/H4791-1,"")</f>
        <v>-0.94559743322327028</v>
      </c>
      <c r="L4791"/>
      <c r="M4791"/>
      <c r="N4791" s="2">
        <v>39352</v>
      </c>
      <c r="O4791" s="21">
        <v>152.91000366210938</v>
      </c>
      <c r="P4791" s="21">
        <v>153.10000610351563</v>
      </c>
      <c r="Q4791" s="21">
        <v>152.19000244140625</v>
      </c>
      <c r="R4791" s="21">
        <v>153.08999633789063</v>
      </c>
      <c r="S4791">
        <v>102713300</v>
      </c>
      <c r="T4791" s="16">
        <f>(SP500_Data[[#This Row],[Close]]-R4792)/R4792</f>
        <v>5.9136203564414567E-3</v>
      </c>
      <c r="U4791" s="21"/>
    </row>
    <row r="4792" spans="1:21" x14ac:dyDescent="0.25">
      <c r="A4792" s="2">
        <v>39351</v>
      </c>
      <c r="B4792" s="21">
        <v>29.680000305175781</v>
      </c>
      <c r="C4792" s="21">
        <v>29.850000381469727</v>
      </c>
      <c r="D4792" s="21">
        <v>29.479999542236328</v>
      </c>
      <c r="E4792" s="21">
        <v>29.5</v>
      </c>
      <c r="F4792" s="16">
        <f>(StockData[[#This Row],[Close]]-E4793)/E4793</f>
        <v>-2.0297519291741302E-3</v>
      </c>
      <c r="G4792" s="21">
        <v>60337000</v>
      </c>
      <c r="H4792" s="21">
        <f>IF(ISNUMBER(E4792),MAX($E$2:E4792),"")</f>
        <v>542.07000732421875</v>
      </c>
      <c r="I4792" s="21">
        <f>IF(AND(ISNUMBER(E4792),ISNUMBER(H4792)),E4792/H4792-1,"")</f>
        <v>-0.94557898499933846</v>
      </c>
      <c r="L4792"/>
      <c r="M4792"/>
      <c r="N4792" s="2">
        <v>39351</v>
      </c>
      <c r="O4792" s="21">
        <v>152.25</v>
      </c>
      <c r="P4792" s="21">
        <v>152.77000427246094</v>
      </c>
      <c r="Q4792" s="21">
        <v>151.38999938964844</v>
      </c>
      <c r="R4792" s="21">
        <v>152.19000244140625</v>
      </c>
      <c r="S4792">
        <v>135547000</v>
      </c>
      <c r="T4792" s="16">
        <f>(SP500_Data[[#This Row],[Close]]-R4793)/R4793</f>
        <v>5.2843850649524089E-3</v>
      </c>
      <c r="U4792" s="21"/>
    </row>
    <row r="4793" spans="1:21" x14ac:dyDescent="0.25">
      <c r="A4793" s="2">
        <v>39350</v>
      </c>
      <c r="B4793" s="21">
        <v>29.139999389648441</v>
      </c>
      <c r="C4793" s="21">
        <v>29.559999465942383</v>
      </c>
      <c r="D4793" s="21">
        <v>29.110000610351559</v>
      </c>
      <c r="E4793" s="21">
        <v>29.559999465942383</v>
      </c>
      <c r="F4793" s="16">
        <f>(StockData[[#This Row],[Close]]-E4794)/E4794</f>
        <v>1.6506174122959055E-2</v>
      </c>
      <c r="G4793" s="21">
        <v>75621000</v>
      </c>
      <c r="H4793" s="21">
        <f>IF(ISNUMBER(E4793),MAX($E$2:E4793),"")</f>
        <v>542.07000732421875</v>
      </c>
      <c r="I4793" s="21">
        <f>IF(AND(ISNUMBER(E4793),ISNUMBER(H4793)),E4793/H4793-1,"")</f>
        <v>-0.94546829917438657</v>
      </c>
      <c r="L4793"/>
      <c r="M4793"/>
      <c r="N4793" s="2">
        <v>39350</v>
      </c>
      <c r="O4793" s="21">
        <v>150.80999755859375</v>
      </c>
      <c r="P4793" s="21">
        <v>151.66000366210938</v>
      </c>
      <c r="Q4793" s="21">
        <v>150.47000122070313</v>
      </c>
      <c r="R4793" s="21">
        <v>151.38999938964844</v>
      </c>
      <c r="S4793">
        <v>142289900</v>
      </c>
      <c r="T4793" s="16">
        <f>(SP500_Data[[#This Row],[Close]]-R4794)/R4794</f>
        <v>-1.9777378003121571E-3</v>
      </c>
      <c r="U4793" s="21"/>
    </row>
    <row r="4794" spans="1:21" x14ac:dyDescent="0.25">
      <c r="A4794" s="2">
        <v>39349</v>
      </c>
      <c r="B4794" s="21">
        <v>28.809999465942383</v>
      </c>
      <c r="C4794" s="21">
        <v>29.610000610351559</v>
      </c>
      <c r="D4794" s="21">
        <v>28.799999237060547</v>
      </c>
      <c r="E4794" s="21">
        <v>29.079999923706055</v>
      </c>
      <c r="F4794" s="16">
        <f>(StockData[[#This Row],[Close]]-E4795)/E4795</f>
        <v>1.5008736855188831E-2</v>
      </c>
      <c r="G4794" s="21">
        <v>104459800</v>
      </c>
      <c r="H4794" s="21">
        <f>IF(ISNUMBER(E4794),MAX($E$2:E4794),"")</f>
        <v>542.07000732421875</v>
      </c>
      <c r="I4794" s="21">
        <f>IF(AND(ISNUMBER(E4794),ISNUMBER(H4794)),E4794/H4794-1,"")</f>
        <v>-0.94635379281127996</v>
      </c>
      <c r="L4794"/>
      <c r="M4794"/>
      <c r="N4794" s="2">
        <v>39349</v>
      </c>
      <c r="O4794" s="21">
        <v>152.41999816894531</v>
      </c>
      <c r="P4794" s="21">
        <v>152.82000732421875</v>
      </c>
      <c r="Q4794" s="21">
        <v>151.36000061035156</v>
      </c>
      <c r="R4794" s="21">
        <v>151.69000244140625</v>
      </c>
      <c r="S4794">
        <v>139450200</v>
      </c>
      <c r="T4794" s="16">
        <f>(SP500_Data[[#This Row],[Close]]-R4795)/R4795</f>
        <v>-1.8424608610105762E-3</v>
      </c>
      <c r="U4794" s="21"/>
    </row>
    <row r="4795" spans="1:21" x14ac:dyDescent="0.25">
      <c r="A4795" s="2">
        <v>39346</v>
      </c>
      <c r="B4795" s="21">
        <v>28.690000534057617</v>
      </c>
      <c r="C4795" s="21">
        <v>28.809999465942383</v>
      </c>
      <c r="D4795" s="21">
        <v>28.440000534057617</v>
      </c>
      <c r="E4795" s="21">
        <v>28.649999618530273</v>
      </c>
      <c r="F4795" s="16">
        <f>(StockData[[#This Row],[Close]]-E4796)/E4796</f>
        <v>8.0928762005239505E-3</v>
      </c>
      <c r="G4795" s="21">
        <v>135636100</v>
      </c>
      <c r="H4795" s="21">
        <f>IF(ISNUMBER(E4795),MAX($E$2:E4795),"")</f>
        <v>542.07000732421875</v>
      </c>
      <c r="I4795" s="21">
        <f>IF(AND(ISNUMBER(E4795),ISNUMBER(H4795)),E4795/H4795-1,"")</f>
        <v>-0.94714704884715317</v>
      </c>
      <c r="L4795"/>
      <c r="M4795"/>
      <c r="N4795" s="2">
        <v>39346</v>
      </c>
      <c r="O4795" s="21">
        <v>152.71000671386719</v>
      </c>
      <c r="P4795" s="21">
        <v>153.1199951171875</v>
      </c>
      <c r="Q4795" s="21">
        <v>151.74000549316406</v>
      </c>
      <c r="R4795" s="21">
        <v>151.97000122070313</v>
      </c>
      <c r="S4795">
        <v>141457500</v>
      </c>
      <c r="T4795" s="16">
        <f>(SP500_Data[[#This Row],[Close]]-R4796)/R4796</f>
        <v>-2.0357076508979821E-3</v>
      </c>
      <c r="U4795" s="21"/>
    </row>
    <row r="4796" spans="1:21" x14ac:dyDescent="0.25">
      <c r="A4796" s="2">
        <v>39345</v>
      </c>
      <c r="B4796" s="21">
        <v>28.479999542236328</v>
      </c>
      <c r="C4796" s="21">
        <v>28.579999923706055</v>
      </c>
      <c r="D4796" s="21">
        <v>28.340000152587891</v>
      </c>
      <c r="E4796" s="21">
        <v>28.420000076293945</v>
      </c>
      <c r="F4796" s="16">
        <f>(StockData[[#This Row],[Close]]-E4797)/E4797</f>
        <v>-8.7199162655989954E-3</v>
      </c>
      <c r="G4796" s="21">
        <v>67168900</v>
      </c>
      <c r="H4796" s="21">
        <f>IF(ISNUMBER(E4796),MAX($E$2:E4796),"")</f>
        <v>542.07000732421875</v>
      </c>
      <c r="I4796" s="21">
        <f>IF(AND(ISNUMBER(E4796),ISNUMBER(H4796)),E4796/H4796-1,"")</f>
        <v>-0.94757134744166804</v>
      </c>
      <c r="L4796"/>
      <c r="M4796"/>
      <c r="N4796" s="2">
        <v>39345</v>
      </c>
      <c r="O4796" s="21">
        <v>153.33999633789063</v>
      </c>
      <c r="P4796" s="21">
        <v>153.42999267578125</v>
      </c>
      <c r="Q4796" s="21">
        <v>152.11000061035156</v>
      </c>
      <c r="R4796" s="21">
        <v>152.27999877929688</v>
      </c>
      <c r="S4796">
        <v>175186800</v>
      </c>
      <c r="T4796" s="16">
        <f>(SP500_Data[[#This Row],[Close]]-R4797)/R4797</f>
        <v>-7.042265432684075E-3</v>
      </c>
      <c r="U4796" s="21"/>
    </row>
    <row r="4797" spans="1:21" x14ac:dyDescent="0.25">
      <c r="A4797" s="2">
        <v>39344</v>
      </c>
      <c r="B4797" s="21">
        <v>28.870000839233398</v>
      </c>
      <c r="C4797" s="21">
        <v>28.909999847412109</v>
      </c>
      <c r="D4797" s="21">
        <v>28.299999237060547</v>
      </c>
      <c r="E4797" s="21">
        <v>28.670000076293945</v>
      </c>
      <c r="F4797" s="16">
        <f>(StockData[[#This Row],[Close]]-E4798)/E4798</f>
        <v>-8.9872183248930031E-3</v>
      </c>
      <c r="G4797" s="21">
        <v>94242200</v>
      </c>
      <c r="H4797" s="21">
        <f>IF(ISNUMBER(E4797),MAX($E$2:E4797),"")</f>
        <v>542.07000732421875</v>
      </c>
      <c r="I4797" s="21">
        <f>IF(AND(ISNUMBER(E4797),ISNUMBER(H4797)),E4797/H4797-1,"")</f>
        <v>-0.94711015239928953</v>
      </c>
      <c r="L4797"/>
      <c r="M4797"/>
      <c r="N4797" s="2">
        <v>39344</v>
      </c>
      <c r="O4797" s="21">
        <v>153.41000366210938</v>
      </c>
      <c r="P4797" s="21">
        <v>154.38999938964844</v>
      </c>
      <c r="Q4797" s="21">
        <v>152.71000671386719</v>
      </c>
      <c r="R4797" s="21">
        <v>153.36000061035156</v>
      </c>
      <c r="S4797">
        <v>193779900</v>
      </c>
      <c r="T4797" s="16">
        <f>(SP500_Data[[#This Row],[Close]]-R4798)/R4798</f>
        <v>5.9031474278592889E-3</v>
      </c>
      <c r="U4797" s="21"/>
    </row>
    <row r="4798" spans="1:21" x14ac:dyDescent="0.25">
      <c r="A4798" s="2">
        <v>39343</v>
      </c>
      <c r="B4798" s="21">
        <v>28.700000762939453</v>
      </c>
      <c r="C4798" s="21">
        <v>28.969999313354492</v>
      </c>
      <c r="D4798" s="21">
        <v>28.270000457763672</v>
      </c>
      <c r="E4798" s="21">
        <v>28.930000305175781</v>
      </c>
      <c r="F4798" s="16">
        <f>(StockData[[#This Row],[Close]]-E4799)/E4799</f>
        <v>6.9613910938435457E-3</v>
      </c>
      <c r="G4798" s="21">
        <v>77462400</v>
      </c>
      <c r="H4798" s="21">
        <f>IF(ISNUMBER(E4798),MAX($E$2:E4798),"")</f>
        <v>542.07000732421875</v>
      </c>
      <c r="I4798" s="21">
        <f>IF(AND(ISNUMBER(E4798),ISNUMBER(H4798)),E4798/H4798-1,"")</f>
        <v>-0.94663050913297919</v>
      </c>
      <c r="L4798"/>
      <c r="M4798"/>
      <c r="N4798" s="2">
        <v>39343</v>
      </c>
      <c r="O4798" s="21">
        <v>148.83000183105469</v>
      </c>
      <c r="P4798" s="21">
        <v>152.5</v>
      </c>
      <c r="Q4798" s="21">
        <v>148.1300048828125</v>
      </c>
      <c r="R4798" s="21">
        <v>152.46000671386719</v>
      </c>
      <c r="S4798">
        <v>263759500</v>
      </c>
      <c r="T4798" s="16">
        <f>(SP500_Data[[#This Row],[Close]]-R4799)/R4799</f>
        <v>2.9439570767499541E-2</v>
      </c>
      <c r="U4798" s="21"/>
    </row>
    <row r="4799" spans="1:21" x14ac:dyDescent="0.25">
      <c r="A4799" s="2">
        <v>39342</v>
      </c>
      <c r="B4799" s="21">
        <v>28.790000915527344</v>
      </c>
      <c r="C4799" s="21">
        <v>28.879999160766602</v>
      </c>
      <c r="D4799" s="21">
        <v>28.620000839233398</v>
      </c>
      <c r="E4799" s="21">
        <v>28.729999542236328</v>
      </c>
      <c r="F4799" s="16">
        <f>(StockData[[#This Row],[Close]]-E4800)/E4800</f>
        <v>-1.0674978082568226E-2</v>
      </c>
      <c r="G4799" s="21">
        <v>39536500</v>
      </c>
      <c r="H4799" s="21">
        <f>IF(ISNUMBER(E4799),MAX($E$2:E4799),"")</f>
        <v>542.07000732421875</v>
      </c>
      <c r="I4799" s="21">
        <f>IF(AND(ISNUMBER(E4799),ISNUMBER(H4799)),E4799/H4799-1,"")</f>
        <v>-0.94699946657433753</v>
      </c>
      <c r="L4799"/>
      <c r="M4799"/>
      <c r="N4799" s="2">
        <v>39342</v>
      </c>
      <c r="O4799" s="21">
        <v>148.30999755859375</v>
      </c>
      <c r="P4799" s="21">
        <v>148.64999389648438</v>
      </c>
      <c r="Q4799" s="21">
        <v>147.6300048828125</v>
      </c>
      <c r="R4799" s="21">
        <v>148.10000610351563</v>
      </c>
      <c r="S4799">
        <v>109870800</v>
      </c>
      <c r="T4799" s="16">
        <f>(SP500_Data[[#This Row],[Close]]-R4800)/R4800</f>
        <v>-5.3726516169295708E-3</v>
      </c>
      <c r="U4799" s="21"/>
    </row>
    <row r="4800" spans="1:21" x14ac:dyDescent="0.25">
      <c r="A4800" s="2">
        <v>39339</v>
      </c>
      <c r="B4800" s="21">
        <v>28.979999542236328</v>
      </c>
      <c r="C4800" s="21">
        <v>29.110000610351559</v>
      </c>
      <c r="D4800" s="21">
        <v>28.879999160766602</v>
      </c>
      <c r="E4800" s="21">
        <v>29.040000915527344</v>
      </c>
      <c r="F4800" s="16">
        <f>(StockData[[#This Row],[Close]]-E4801)/E4801</f>
        <v>-4.115189729516246E-3</v>
      </c>
      <c r="G4800" s="21">
        <v>33496600</v>
      </c>
      <c r="H4800" s="21">
        <f>IF(ISNUMBER(E4800),MAX($E$2:E4800),"")</f>
        <v>542.07000732421875</v>
      </c>
      <c r="I4800" s="21">
        <f>IF(AND(ISNUMBER(E4800),ISNUMBER(H4800)),E4800/H4800-1,"")</f>
        <v>-0.9464275821883682</v>
      </c>
      <c r="L4800"/>
      <c r="M4800"/>
      <c r="N4800" s="2">
        <v>39339</v>
      </c>
      <c r="O4800" s="21">
        <v>147.96000671386719</v>
      </c>
      <c r="P4800" s="21">
        <v>149.08999633789063</v>
      </c>
      <c r="Q4800" s="21">
        <v>147.74000549316406</v>
      </c>
      <c r="R4800" s="21">
        <v>148.89999389648438</v>
      </c>
      <c r="S4800">
        <v>121911000</v>
      </c>
      <c r="T4800" s="16">
        <f>(SP500_Data[[#This Row],[Close]]-R4801)/R4801</f>
        <v>-6.7220236242241234E-5</v>
      </c>
      <c r="U4800" s="21"/>
    </row>
    <row r="4801" spans="1:21" x14ac:dyDescent="0.25">
      <c r="A4801" s="2">
        <v>39338</v>
      </c>
      <c r="B4801" s="21">
        <v>29.120000839233398</v>
      </c>
      <c r="C4801" s="21">
        <v>29.260000228881836</v>
      </c>
      <c r="D4801" s="21">
        <v>28.959999084472656</v>
      </c>
      <c r="E4801" s="21">
        <v>29.159999847412109</v>
      </c>
      <c r="F4801" s="16">
        <f>(StockData[[#This Row],[Close]]-E4802)/E4802</f>
        <v>7.9502087732498082E-3</v>
      </c>
      <c r="G4801" s="21">
        <v>35288600</v>
      </c>
      <c r="H4801" s="21">
        <f>IF(ISNUMBER(E4801),MAX($E$2:E4801),"")</f>
        <v>542.07000732421875</v>
      </c>
      <c r="I4801" s="21">
        <f>IF(AND(ISNUMBER(E4801),ISNUMBER(H4801)),E4801/H4801-1,"")</f>
        <v>-0.94620621053846432</v>
      </c>
      <c r="L4801"/>
      <c r="M4801"/>
      <c r="N4801" s="2">
        <v>39338</v>
      </c>
      <c r="O4801" s="21">
        <v>148.55000305175781</v>
      </c>
      <c r="P4801" s="21">
        <v>149.44999694824219</v>
      </c>
      <c r="Q4801" s="21">
        <v>148.19999694824219</v>
      </c>
      <c r="R4801" s="21">
        <v>148.91000366210938</v>
      </c>
      <c r="S4801">
        <v>154079000</v>
      </c>
      <c r="T4801" s="16">
        <f>(SP500_Data[[#This Row],[Close]]-R4802)/R4802</f>
        <v>7.0332628610534848E-3</v>
      </c>
      <c r="U4801" s="21"/>
    </row>
    <row r="4802" spans="1:21" x14ac:dyDescent="0.25">
      <c r="A4802" s="2">
        <v>39337</v>
      </c>
      <c r="B4802" s="21">
        <v>28.809999465942383</v>
      </c>
      <c r="C4802" s="21">
        <v>29.170000076293945</v>
      </c>
      <c r="D4802" s="21">
        <v>28.799999237060547</v>
      </c>
      <c r="E4802" s="21">
        <v>28.930000305175781</v>
      </c>
      <c r="F4802" s="16">
        <f>(StockData[[#This Row],[Close]]-E4803)/E4803</f>
        <v>0</v>
      </c>
      <c r="G4802" s="21">
        <v>42364700</v>
      </c>
      <c r="H4802" s="21">
        <f>IF(ISNUMBER(E4802),MAX($E$2:E4802),"")</f>
        <v>542.07000732421875</v>
      </c>
      <c r="I4802" s="21">
        <f>IF(AND(ISNUMBER(E4802),ISNUMBER(H4802)),E4802/H4802-1,"")</f>
        <v>-0.94663050913297919</v>
      </c>
      <c r="L4802"/>
      <c r="M4802"/>
      <c r="N4802" s="2">
        <v>39337</v>
      </c>
      <c r="O4802" s="21">
        <v>147.28999328613281</v>
      </c>
      <c r="P4802" s="21">
        <v>148.44000244140625</v>
      </c>
      <c r="Q4802" s="21">
        <v>146.97999572753906</v>
      </c>
      <c r="R4802" s="21">
        <v>147.8699951171875</v>
      </c>
      <c r="S4802">
        <v>149554600</v>
      </c>
      <c r="T4802" s="16">
        <f>(SP500_Data[[#This Row],[Close]]-R4803)/R4803</f>
        <v>2.5763754144076524E-3</v>
      </c>
      <c r="U4802" s="21"/>
    </row>
    <row r="4803" spans="1:21" x14ac:dyDescent="0.25">
      <c r="A4803" s="2">
        <v>39336</v>
      </c>
      <c r="B4803" s="21">
        <v>28.629999160766602</v>
      </c>
      <c r="C4803" s="21">
        <v>28.950000762939453</v>
      </c>
      <c r="D4803" s="21">
        <v>28.579999923706055</v>
      </c>
      <c r="E4803" s="21">
        <v>28.930000305175781</v>
      </c>
      <c r="F4803" s="16">
        <f>(StockData[[#This Row],[Close]]-E4804)/E4804</f>
        <v>1.5800588840322635E-2</v>
      </c>
      <c r="G4803" s="21">
        <v>34380800</v>
      </c>
      <c r="H4803" s="21">
        <f>IF(ISNUMBER(E4803),MAX($E$2:E4803),"")</f>
        <v>542.07000732421875</v>
      </c>
      <c r="I4803" s="21">
        <f>IF(AND(ISNUMBER(E4803),ISNUMBER(H4803)),E4803/H4803-1,"")</f>
        <v>-0.94663050913297919</v>
      </c>
      <c r="L4803"/>
      <c r="M4803"/>
      <c r="N4803" s="2">
        <v>39336</v>
      </c>
      <c r="O4803" s="21">
        <v>146.24000549316406</v>
      </c>
      <c r="P4803" s="21">
        <v>147.69999694824219</v>
      </c>
      <c r="Q4803" s="21">
        <v>146.1300048828125</v>
      </c>
      <c r="R4803" s="21">
        <v>147.49000549316406</v>
      </c>
      <c r="S4803">
        <v>162081900</v>
      </c>
      <c r="T4803" s="16">
        <f>(SP500_Data[[#This Row],[Close]]-R4804)/R4804</f>
        <v>1.1660691990668683E-2</v>
      </c>
      <c r="U4803" s="21"/>
    </row>
    <row r="4804" spans="1:21" x14ac:dyDescent="0.25">
      <c r="A4804" s="2">
        <v>39335</v>
      </c>
      <c r="B4804" s="21">
        <v>28.670000076293945</v>
      </c>
      <c r="C4804" s="21">
        <v>28.75</v>
      </c>
      <c r="D4804" s="21">
        <v>28.409999847412109</v>
      </c>
      <c r="E4804" s="21">
        <v>28.479999542236328</v>
      </c>
      <c r="F4804" s="16">
        <f>(StockData[[#This Row],[Close]]-E4805)/E4805</f>
        <v>1.406434860323266E-3</v>
      </c>
      <c r="G4804" s="21">
        <v>37247600</v>
      </c>
      <c r="H4804" s="21">
        <f>IF(ISNUMBER(E4804),MAX($E$2:E4804),"")</f>
        <v>542.07000732421875</v>
      </c>
      <c r="I4804" s="21">
        <f>IF(AND(ISNUMBER(E4804),ISNUMBER(H4804)),E4804/H4804-1,"")</f>
        <v>-0.94746066161671605</v>
      </c>
      <c r="L4804"/>
      <c r="M4804"/>
      <c r="N4804" s="2">
        <v>39335</v>
      </c>
      <c r="O4804" s="21">
        <v>146.52000427246094</v>
      </c>
      <c r="P4804" s="21">
        <v>146.72000122070313</v>
      </c>
      <c r="Q4804" s="21">
        <v>144.33000183105469</v>
      </c>
      <c r="R4804" s="21">
        <v>145.78999328613281</v>
      </c>
      <c r="S4804">
        <v>192305900</v>
      </c>
      <c r="T4804" s="16">
        <f>(SP500_Data[[#This Row],[Close]]-R4805)/R4805</f>
        <v>-1.9169851718047427E-3</v>
      </c>
      <c r="U4804" s="21"/>
    </row>
    <row r="4805" spans="1:21" x14ac:dyDescent="0.25">
      <c r="A4805" s="2">
        <v>39332</v>
      </c>
      <c r="B4805" s="21">
        <v>28.620000839233398</v>
      </c>
      <c r="C4805" s="21">
        <v>28.829999923706055</v>
      </c>
      <c r="D4805" s="21">
        <v>28.319999694824219</v>
      </c>
      <c r="E4805" s="21">
        <v>28.440000534057617</v>
      </c>
      <c r="F4805" s="16">
        <f>(StockData[[#This Row],[Close]]-E4806)/E4806</f>
        <v>-1.6257326732451172E-2</v>
      </c>
      <c r="G4805" s="21">
        <v>52160900</v>
      </c>
      <c r="H4805" s="21">
        <f>IF(ISNUMBER(E4805),MAX($E$2:E4805),"")</f>
        <v>542.07000732421875</v>
      </c>
      <c r="I4805" s="21">
        <f>IF(AND(ISNUMBER(E4805),ISNUMBER(H4805)),E4805/H4805-1,"")</f>
        <v>-0.9475344509938044</v>
      </c>
      <c r="L4805"/>
      <c r="M4805"/>
      <c r="N4805" s="2">
        <v>39332</v>
      </c>
      <c r="O4805" s="21">
        <v>146.47999572753906</v>
      </c>
      <c r="P4805" s="21">
        <v>146.88999938964844</v>
      </c>
      <c r="Q4805" s="21">
        <v>145.25999450683594</v>
      </c>
      <c r="R4805" s="21">
        <v>146.07000732421875</v>
      </c>
      <c r="S4805">
        <v>235447600</v>
      </c>
      <c r="T4805" s="16">
        <f>(SP500_Data[[#This Row],[Close]]-R4806)/R4806</f>
        <v>-1.3906686631269876E-2</v>
      </c>
      <c r="U4805" s="21"/>
    </row>
    <row r="4806" spans="1:21" x14ac:dyDescent="0.25">
      <c r="A4806" s="2">
        <v>39331</v>
      </c>
      <c r="B4806" s="21">
        <v>28.559999465942383</v>
      </c>
      <c r="C4806" s="21">
        <v>29.010000228881836</v>
      </c>
      <c r="D4806" s="21">
        <v>28.549999237060547</v>
      </c>
      <c r="E4806" s="21">
        <v>28.909999847412109</v>
      </c>
      <c r="F4806" s="16">
        <f>(StockData[[#This Row],[Close]]-E4807)/E4807</f>
        <v>1.5098325564861173E-2</v>
      </c>
      <c r="G4806" s="21">
        <v>45430800</v>
      </c>
      <c r="H4806" s="21">
        <f>IF(ISNUMBER(E4806),MAX($E$2:E4806),"")</f>
        <v>542.07000732421875</v>
      </c>
      <c r="I4806" s="21">
        <f>IF(AND(ISNUMBER(E4806),ISNUMBER(H4806)),E4806/H4806-1,"")</f>
        <v>-0.94666740558084284</v>
      </c>
      <c r="L4806"/>
      <c r="M4806"/>
      <c r="N4806" s="2">
        <v>39331</v>
      </c>
      <c r="O4806" s="21">
        <v>147.94999694824219</v>
      </c>
      <c r="P4806" s="21">
        <v>148.61000061035156</v>
      </c>
      <c r="Q4806" s="21">
        <v>147.1199951171875</v>
      </c>
      <c r="R4806" s="21">
        <v>148.1300048828125</v>
      </c>
      <c r="S4806">
        <v>127878400</v>
      </c>
      <c r="T4806" s="16">
        <f>(SP500_Data[[#This Row],[Close]]-R4807)/R4807</f>
        <v>2.3006401794835925E-3</v>
      </c>
      <c r="U4806" s="21"/>
    </row>
    <row r="4807" spans="1:21" x14ac:dyDescent="0.25">
      <c r="A4807" s="2">
        <v>39330</v>
      </c>
      <c r="B4807" s="21">
        <v>28.649999618530273</v>
      </c>
      <c r="C4807" s="21">
        <v>28.729999542236328</v>
      </c>
      <c r="D4807" s="21">
        <v>28.420000076293945</v>
      </c>
      <c r="E4807" s="21">
        <v>28.479999542236328</v>
      </c>
      <c r="F4807" s="16">
        <f>(StockData[[#This Row],[Close]]-E4808)/E4808</f>
        <v>-1.1454353690501198E-2</v>
      </c>
      <c r="G4807" s="21">
        <v>47669800</v>
      </c>
      <c r="H4807" s="21">
        <f>IF(ISNUMBER(E4807),MAX($E$2:E4807),"")</f>
        <v>542.07000732421875</v>
      </c>
      <c r="I4807" s="21">
        <f>IF(AND(ISNUMBER(E4807),ISNUMBER(H4807)),E4807/H4807-1,"")</f>
        <v>-0.94746066161671605</v>
      </c>
      <c r="L4807"/>
      <c r="M4807"/>
      <c r="N4807" s="2">
        <v>39330</v>
      </c>
      <c r="O4807" s="21">
        <v>148.19999694824219</v>
      </c>
      <c r="P4807" s="21">
        <v>148.36000061035156</v>
      </c>
      <c r="Q4807" s="21">
        <v>147</v>
      </c>
      <c r="R4807" s="21">
        <v>147.78999328613281</v>
      </c>
      <c r="S4807">
        <v>166261800</v>
      </c>
      <c r="T4807" s="16">
        <f>(SP500_Data[[#This Row],[Close]]-R4808)/R4808</f>
        <v>-8.6531293874263608E-3</v>
      </c>
      <c r="U4807" s="21"/>
    </row>
    <row r="4808" spans="1:21" x14ac:dyDescent="0.25">
      <c r="A4808" s="2">
        <v>39329</v>
      </c>
      <c r="B4808" s="21">
        <v>28.5</v>
      </c>
      <c r="C4808" s="21">
        <v>29.100000381469727</v>
      </c>
      <c r="D4808" s="21">
        <v>28.479999542236328</v>
      </c>
      <c r="E4808" s="21">
        <v>28.809999465942383</v>
      </c>
      <c r="F4808" s="16">
        <f>(StockData[[#This Row],[Close]]-E4809)/E4809</f>
        <v>2.7845431597882837E-3</v>
      </c>
      <c r="G4808" s="21">
        <v>45689600</v>
      </c>
      <c r="H4808" s="21">
        <f>IF(ISNUMBER(E4808),MAX($E$2:E4808),"")</f>
        <v>542.07000732421875</v>
      </c>
      <c r="I4808" s="21">
        <f>IF(AND(ISNUMBER(E4808),ISNUMBER(H4808)),E4808/H4808-1,"")</f>
        <v>-0.94685188430152201</v>
      </c>
      <c r="L4808"/>
      <c r="M4808"/>
      <c r="N4808" s="2">
        <v>39329</v>
      </c>
      <c r="O4808" s="21">
        <v>147.44999694824219</v>
      </c>
      <c r="P4808" s="21">
        <v>149.97999572753906</v>
      </c>
      <c r="Q4808" s="21">
        <v>147.39999389648438</v>
      </c>
      <c r="R4808" s="21">
        <v>149.08000183105469</v>
      </c>
      <c r="S4808">
        <v>120062000</v>
      </c>
      <c r="T4808" s="16">
        <f>(SP500_Data[[#This Row],[Close]]-R4809)/R4809</f>
        <v>1.009557239741956E-2</v>
      </c>
      <c r="U4808" s="21"/>
    </row>
    <row r="4809" spans="1:21" x14ac:dyDescent="0.25">
      <c r="A4809" s="2">
        <v>39325</v>
      </c>
      <c r="B4809" s="21">
        <v>28.700000762939453</v>
      </c>
      <c r="C4809" s="21">
        <v>28.920000076293945</v>
      </c>
      <c r="D4809" s="21">
        <v>28.360000610351559</v>
      </c>
      <c r="E4809" s="21">
        <v>28.729999542236328</v>
      </c>
      <c r="F4809" s="16">
        <f>(StockData[[#This Row],[Close]]-E4810)/E4810</f>
        <v>9.841784597124403E-3</v>
      </c>
      <c r="G4809" s="21">
        <v>42511900</v>
      </c>
      <c r="H4809" s="21">
        <f>IF(ISNUMBER(E4809),MAX($E$2:E4809),"")</f>
        <v>542.07000732421875</v>
      </c>
      <c r="I4809" s="21">
        <f>IF(AND(ISNUMBER(E4809),ISNUMBER(H4809)),E4809/H4809-1,"")</f>
        <v>-0.94699946657433753</v>
      </c>
      <c r="L4809"/>
      <c r="M4809"/>
      <c r="N4809" s="2">
        <v>39325</v>
      </c>
      <c r="O4809" s="21">
        <v>147.64999389648438</v>
      </c>
      <c r="P4809" s="21">
        <v>148.5</v>
      </c>
      <c r="Q4809" s="21">
        <v>146.83000183105469</v>
      </c>
      <c r="R4809" s="21">
        <v>147.58999633789063</v>
      </c>
      <c r="S4809">
        <v>185477500</v>
      </c>
      <c r="T4809" s="16">
        <f>(SP500_Data[[#This Row],[Close]]-R4810)/R4810</f>
        <v>9.8529079818243433E-3</v>
      </c>
      <c r="U4809" s="21"/>
    </row>
    <row r="4810" spans="1:21" x14ac:dyDescent="0.25">
      <c r="A4810" s="2">
        <v>39324</v>
      </c>
      <c r="B4810" s="21">
        <v>28.420000076293945</v>
      </c>
      <c r="C4810" s="21">
        <v>28.930000305175781</v>
      </c>
      <c r="D4810" s="21">
        <v>28.319999694824219</v>
      </c>
      <c r="E4810" s="21">
        <v>28.450000762939453</v>
      </c>
      <c r="F4810" s="16">
        <f>(StockData[[#This Row],[Close]]-E4811)/E4811</f>
        <v>-4.8967956943422796E-3</v>
      </c>
      <c r="G4810" s="21">
        <v>33690700</v>
      </c>
      <c r="H4810" s="21">
        <f>IF(ISNUMBER(E4810),MAX($E$2:E4810),"")</f>
        <v>542.07000732421875</v>
      </c>
      <c r="I4810" s="21">
        <f>IF(AND(ISNUMBER(E4810),ISNUMBER(H4810)),E4810/H4810-1,"")</f>
        <v>-0.94751600276987258</v>
      </c>
      <c r="L4810"/>
      <c r="M4810"/>
      <c r="N4810" s="2">
        <v>39324</v>
      </c>
      <c r="O4810" s="21">
        <v>145.44999694824219</v>
      </c>
      <c r="P4810" s="21">
        <v>147.19000244140625</v>
      </c>
      <c r="Q4810" s="21">
        <v>145.30999755859375</v>
      </c>
      <c r="R4810" s="21">
        <v>146.14999389648438</v>
      </c>
      <c r="S4810">
        <v>191817300</v>
      </c>
      <c r="T4810" s="16">
        <f>(SP500_Data[[#This Row],[Close]]-R4811)/R4811</f>
        <v>-2.6613853385875886E-3</v>
      </c>
      <c r="U4810" s="21"/>
    </row>
    <row r="4811" spans="1:21" x14ac:dyDescent="0.25">
      <c r="A4811" s="2">
        <v>39323</v>
      </c>
      <c r="B4811" s="21">
        <v>28.129999160766602</v>
      </c>
      <c r="C4811" s="21">
        <v>28.610000610351559</v>
      </c>
      <c r="D4811" s="21">
        <v>27.819999694824219</v>
      </c>
      <c r="E4811" s="21">
        <v>28.590000152587891</v>
      </c>
      <c r="F4811" s="16">
        <f>(StockData[[#This Row],[Close]]-E4812)/E4812</f>
        <v>2.3630499112089271E-2</v>
      </c>
      <c r="G4811" s="21">
        <v>45753700</v>
      </c>
      <c r="H4811" s="21">
        <f>IF(ISNUMBER(E4811),MAX($E$2:E4811),"")</f>
        <v>542.07000732421875</v>
      </c>
      <c r="I4811" s="21">
        <f>IF(AND(ISNUMBER(E4811),ISNUMBER(H4811)),E4811/H4811-1,"")</f>
        <v>-0.94725773467210506</v>
      </c>
      <c r="L4811"/>
      <c r="M4811"/>
      <c r="N4811" s="2">
        <v>39323</v>
      </c>
      <c r="O4811" s="21">
        <v>144.3699951171875</v>
      </c>
      <c r="P4811" s="21">
        <v>146.74000549316406</v>
      </c>
      <c r="Q4811" s="21">
        <v>143.96000671386719</v>
      </c>
      <c r="R4811" s="21">
        <v>146.53999328613281</v>
      </c>
      <c r="S4811">
        <v>207654200</v>
      </c>
      <c r="T4811" s="16">
        <f>(SP500_Data[[#This Row],[Close]]-R4812)/R4812</f>
        <v>1.9621430848022165E-2</v>
      </c>
      <c r="U4811" s="21"/>
    </row>
    <row r="4812" spans="1:21" x14ac:dyDescent="0.25">
      <c r="A4812" s="2">
        <v>39322</v>
      </c>
      <c r="B4812" s="21">
        <v>28.299999237060547</v>
      </c>
      <c r="C4812" s="21">
        <v>28.489999771118164</v>
      </c>
      <c r="D4812" s="21">
        <v>27.909999847412109</v>
      </c>
      <c r="E4812" s="21">
        <v>27.930000305175781</v>
      </c>
      <c r="F4812" s="16">
        <f>(StockData[[#This Row],[Close]]-E4813)/E4813</f>
        <v>-1.965600106849015E-2</v>
      </c>
      <c r="G4812" s="21">
        <v>43924400</v>
      </c>
      <c r="H4812" s="21">
        <f>IF(ISNUMBER(E4812),MAX($E$2:E4812),"")</f>
        <v>542.07000732421875</v>
      </c>
      <c r="I4812" s="21">
        <f>IF(AND(ISNUMBER(E4812),ISNUMBER(H4812)),E4812/H4812-1,"")</f>
        <v>-0.94847528930249314</v>
      </c>
      <c r="L4812"/>
      <c r="M4812"/>
      <c r="N4812" s="2">
        <v>39322</v>
      </c>
      <c r="O4812" s="21">
        <v>146.16000366210938</v>
      </c>
      <c r="P4812" s="21">
        <v>146.25</v>
      </c>
      <c r="Q4812" s="21">
        <v>143.46000671386719</v>
      </c>
      <c r="R4812" s="21">
        <v>143.72000122070313</v>
      </c>
      <c r="S4812">
        <v>219790700</v>
      </c>
      <c r="T4812" s="16">
        <f>(SP500_Data[[#This Row],[Close]]-R4813)/R4813</f>
        <v>-2.1980236778614642E-2</v>
      </c>
      <c r="U4812" s="21"/>
    </row>
    <row r="4813" spans="1:21" x14ac:dyDescent="0.25">
      <c r="A4813" s="2">
        <v>39321</v>
      </c>
      <c r="B4813" s="21">
        <v>28.610000610351559</v>
      </c>
      <c r="C4813" s="21">
        <v>28.770000457763672</v>
      </c>
      <c r="D4813" s="21">
        <v>28.399999618530273</v>
      </c>
      <c r="E4813" s="21">
        <v>28.489999771118164</v>
      </c>
      <c r="F4813" s="16">
        <f>(StockData[[#This Row],[Close]]-E4814)/E4814</f>
        <v>-1.1107244038740959E-2</v>
      </c>
      <c r="G4813" s="21">
        <v>32789500</v>
      </c>
      <c r="H4813" s="21">
        <f>IF(ISNUMBER(E4813),MAX($E$2:E4813),"")</f>
        <v>542.07000732421875</v>
      </c>
      <c r="I4813" s="21">
        <f>IF(AND(ISNUMBER(E4813),ISNUMBER(H4813)),E4813/H4813-1,"")</f>
        <v>-0.94744221339278423</v>
      </c>
      <c r="L4813"/>
      <c r="M4813"/>
      <c r="N4813" s="2">
        <v>39321</v>
      </c>
      <c r="O4813" s="21">
        <v>147.85000610351563</v>
      </c>
      <c r="P4813" s="21">
        <v>148.33000183105469</v>
      </c>
      <c r="Q4813" s="21">
        <v>146.72999572753906</v>
      </c>
      <c r="R4813" s="21">
        <v>146.94999694824219</v>
      </c>
      <c r="S4813">
        <v>113024300</v>
      </c>
      <c r="T4813" s="16">
        <f>(SP500_Data[[#This Row],[Close]]-R4814)/R4814</f>
        <v>-9.3036126594557844E-3</v>
      </c>
      <c r="U4813" s="21"/>
    </row>
    <row r="4814" spans="1:21" x14ac:dyDescent="0.25">
      <c r="A4814" s="2">
        <v>39318</v>
      </c>
      <c r="B4814" s="21">
        <v>28.209999084472656</v>
      </c>
      <c r="C4814" s="21">
        <v>28.840000152587891</v>
      </c>
      <c r="D4814" s="21">
        <v>28.069999694824219</v>
      </c>
      <c r="E4814" s="21">
        <v>28.809999465942383</v>
      </c>
      <c r="F4814" s="16">
        <f>(StockData[[#This Row],[Close]]-E4815)/E4815</f>
        <v>1.8021209986958588E-2</v>
      </c>
      <c r="G4814" s="21">
        <v>45158900</v>
      </c>
      <c r="H4814" s="21">
        <f>IF(ISNUMBER(E4814),MAX($E$2:E4814),"")</f>
        <v>542.07000732421875</v>
      </c>
      <c r="I4814" s="21">
        <f>IF(AND(ISNUMBER(E4814),ISNUMBER(H4814)),E4814/H4814-1,"")</f>
        <v>-0.94685188430152201</v>
      </c>
      <c r="L4814"/>
      <c r="M4814"/>
      <c r="N4814" s="2">
        <v>39318</v>
      </c>
      <c r="O4814" s="21">
        <v>146.47999572753906</v>
      </c>
      <c r="P4814" s="21">
        <v>148.33000183105469</v>
      </c>
      <c r="Q4814" s="21">
        <v>146.27999877929688</v>
      </c>
      <c r="R4814" s="21">
        <v>148.33000183105469</v>
      </c>
      <c r="S4814">
        <v>128901900</v>
      </c>
      <c r="T4814" s="16">
        <f>(SP500_Data[[#This Row],[Close]]-R4815)/R4815</f>
        <v>1.2353245330432651E-2</v>
      </c>
      <c r="U4814" s="21"/>
    </row>
    <row r="4815" spans="1:21" x14ac:dyDescent="0.25">
      <c r="A4815" s="2">
        <v>39317</v>
      </c>
      <c r="B4815" s="21">
        <v>28.280000686645508</v>
      </c>
      <c r="C4815" s="21">
        <v>28.329999923706055</v>
      </c>
      <c r="D4815" s="21">
        <v>28.100000381469727</v>
      </c>
      <c r="E4815" s="21">
        <v>28.299999237060547</v>
      </c>
      <c r="F4815" s="16">
        <f>(StockData[[#This Row],[Close]]-E4816)/E4816</f>
        <v>2.8348662527499244E-3</v>
      </c>
      <c r="G4815" s="21">
        <v>33886600</v>
      </c>
      <c r="H4815" s="21">
        <f>IF(ISNUMBER(E4815),MAX($E$2:E4815),"")</f>
        <v>542.07000732421875</v>
      </c>
      <c r="I4815" s="21">
        <f>IF(AND(ISNUMBER(E4815),ISNUMBER(H4815)),E4815/H4815-1,"")</f>
        <v>-0.94779272261021086</v>
      </c>
      <c r="L4815"/>
      <c r="M4815"/>
      <c r="N4815" s="2">
        <v>39317</v>
      </c>
      <c r="O4815" s="21">
        <v>147.33999633789063</v>
      </c>
      <c r="P4815" s="21">
        <v>147.64999389648438</v>
      </c>
      <c r="Q4815" s="21">
        <v>145.61000061035156</v>
      </c>
      <c r="R4815" s="21">
        <v>146.52000427246094</v>
      </c>
      <c r="S4815">
        <v>203915300</v>
      </c>
      <c r="T4815" s="16">
        <f>(SP500_Data[[#This Row],[Close]]-R4816)/R4816</f>
        <v>-8.863936545077056E-4</v>
      </c>
      <c r="U4815" s="21"/>
    </row>
    <row r="4816" spans="1:21" x14ac:dyDescent="0.25">
      <c r="A4816" s="2">
        <v>39316</v>
      </c>
      <c r="B4816" s="21">
        <v>28.270000457763672</v>
      </c>
      <c r="C4816" s="21">
        <v>28.319999694824219</v>
      </c>
      <c r="D4816" s="21">
        <v>28.010000228881836</v>
      </c>
      <c r="E4816" s="21">
        <v>28.219999313354492</v>
      </c>
      <c r="F4816" s="16">
        <f>(StockData[[#This Row],[Close]]-E4817)/E4817</f>
        <v>5.3437698667995219E-3</v>
      </c>
      <c r="G4816" s="21">
        <v>44763500</v>
      </c>
      <c r="H4816" s="21">
        <f>IF(ISNUMBER(E4816),MAX($E$2:E4816),"")</f>
        <v>542.07000732421875</v>
      </c>
      <c r="I4816" s="21">
        <f>IF(AND(ISNUMBER(E4816),ISNUMBER(H4816)),E4816/H4816-1,"")</f>
        <v>-0.94794030488302639</v>
      </c>
      <c r="L4816"/>
      <c r="M4816"/>
      <c r="N4816" s="2">
        <v>39316</v>
      </c>
      <c r="O4816" s="21">
        <v>146.00999450683594</v>
      </c>
      <c r="P4816" s="21">
        <v>146.80000305175781</v>
      </c>
      <c r="Q4816" s="21">
        <v>145.33000183105469</v>
      </c>
      <c r="R4816" s="21">
        <v>146.64999389648438</v>
      </c>
      <c r="S4816">
        <v>173156700</v>
      </c>
      <c r="T4816" s="16">
        <f>(SP500_Data[[#This Row],[Close]]-R4817)/R4817</f>
        <v>1.1867807269892649E-2</v>
      </c>
      <c r="U4816" s="21"/>
    </row>
    <row r="4817" spans="1:21" x14ac:dyDescent="0.25">
      <c r="A4817" s="2">
        <v>39315</v>
      </c>
      <c r="B4817" s="21">
        <v>28.100000381469727</v>
      </c>
      <c r="C4817" s="21">
        <v>28.319999694824219</v>
      </c>
      <c r="D4817" s="21">
        <v>27.870000839233398</v>
      </c>
      <c r="E4817" s="21">
        <v>28.069999694824219</v>
      </c>
      <c r="F4817" s="16">
        <f>(StockData[[#This Row],[Close]]-E4818)/E4818</f>
        <v>-6.7233026368993393E-3</v>
      </c>
      <c r="G4817" s="21">
        <v>50786200</v>
      </c>
      <c r="H4817" s="21">
        <f>IF(ISNUMBER(E4817),MAX($E$2:E4817),"")</f>
        <v>542.07000732421875</v>
      </c>
      <c r="I4817" s="21">
        <f>IF(AND(ISNUMBER(E4817),ISNUMBER(H4817)),E4817/H4817-1,"")</f>
        <v>-0.94821702120472562</v>
      </c>
      <c r="L4817"/>
      <c r="M4817"/>
      <c r="N4817" s="2">
        <v>39315</v>
      </c>
      <c r="O4817" s="21">
        <v>144.60000610351563</v>
      </c>
      <c r="P4817" s="21">
        <v>145.97000122070313</v>
      </c>
      <c r="Q4817" s="21">
        <v>144.13999938964844</v>
      </c>
      <c r="R4817" s="21">
        <v>144.92999267578125</v>
      </c>
      <c r="S4817">
        <v>157066400</v>
      </c>
      <c r="T4817" s="16">
        <f>(SP500_Data[[#This Row],[Close]]-R4818)/R4818</f>
        <v>2.004931466790138E-3</v>
      </c>
      <c r="U4817" s="21"/>
    </row>
    <row r="4818" spans="1:21" x14ac:dyDescent="0.25">
      <c r="A4818" s="2">
        <v>39314</v>
      </c>
      <c r="B4818" s="21">
        <v>28.180000305175781</v>
      </c>
      <c r="C4818" s="21">
        <v>28.489999771118164</v>
      </c>
      <c r="D4818" s="21">
        <v>28.079999923706055</v>
      </c>
      <c r="E4818" s="21">
        <v>28.260000228881836</v>
      </c>
      <c r="F4818" s="16">
        <f>(StockData[[#This Row],[Close]]-E4819)/E4819</f>
        <v>3.5399040289684733E-4</v>
      </c>
      <c r="G4818" s="21">
        <v>49952000</v>
      </c>
      <c r="H4818" s="21">
        <f>IF(ISNUMBER(E4818),MAX($E$2:E4818),"")</f>
        <v>542.07000732421875</v>
      </c>
      <c r="I4818" s="21">
        <f>IF(AND(ISNUMBER(E4818),ISNUMBER(H4818)),E4818/H4818-1,"")</f>
        <v>-0.9478665119872991</v>
      </c>
      <c r="L4818"/>
      <c r="M4818"/>
      <c r="N4818" s="2">
        <v>39314</v>
      </c>
      <c r="O4818" s="21">
        <v>145.16999816894531</v>
      </c>
      <c r="P4818" s="21">
        <v>145.47000122070313</v>
      </c>
      <c r="Q4818" s="21">
        <v>143.28999328613281</v>
      </c>
      <c r="R4818" s="21">
        <v>144.63999938964844</v>
      </c>
      <c r="S4818">
        <v>187320400</v>
      </c>
      <c r="T4818" s="16">
        <f>(SP500_Data[[#This Row],[Close]]-R4819)/R4819</f>
        <v>-4.8377666346995877E-4</v>
      </c>
      <c r="U4818" s="21"/>
    </row>
    <row r="4819" spans="1:21" x14ac:dyDescent="0.25">
      <c r="A4819" s="2">
        <v>39311</v>
      </c>
      <c r="B4819" s="21">
        <v>28.090000152587891</v>
      </c>
      <c r="C4819" s="21">
        <v>28.25</v>
      </c>
      <c r="D4819" s="21">
        <v>27.819999694824219</v>
      </c>
      <c r="E4819" s="21">
        <v>28.25</v>
      </c>
      <c r="F4819" s="16">
        <f>(StockData[[#This Row],[Close]]-E4820)/E4820</f>
        <v>1.5821666397241949E-2</v>
      </c>
      <c r="G4819" s="21">
        <v>76747700</v>
      </c>
      <c r="H4819" s="21">
        <f>IF(ISNUMBER(E4819),MAX($E$2:E4819),"")</f>
        <v>542.07000732421875</v>
      </c>
      <c r="I4819" s="21">
        <f>IF(AND(ISNUMBER(E4819),ISNUMBER(H4819)),E4819/H4819-1,"")</f>
        <v>-0.94788496021123092</v>
      </c>
      <c r="L4819"/>
      <c r="M4819"/>
      <c r="N4819" s="2">
        <v>39311</v>
      </c>
      <c r="O4819" s="21">
        <v>145.5</v>
      </c>
      <c r="P4819" s="21">
        <v>145.80999755859375</v>
      </c>
      <c r="Q4819" s="21">
        <v>141.38999938964844</v>
      </c>
      <c r="R4819" s="21">
        <v>144.71000671386719</v>
      </c>
      <c r="S4819">
        <v>388218100</v>
      </c>
      <c r="T4819" s="16">
        <f>(SP500_Data[[#This Row],[Close]]-R4820)/R4820</f>
        <v>1.8367350445082E-2</v>
      </c>
      <c r="U4819" s="21"/>
    </row>
    <row r="4820" spans="1:21" x14ac:dyDescent="0.25">
      <c r="A4820" s="2">
        <v>39310</v>
      </c>
      <c r="B4820" s="21">
        <v>27.879999160766602</v>
      </c>
      <c r="C4820" s="21">
        <v>28.350000381469727</v>
      </c>
      <c r="D4820" s="21">
        <v>27.510000228881836</v>
      </c>
      <c r="E4820" s="21">
        <v>27.809999465942383</v>
      </c>
      <c r="F4820" s="16">
        <f>(StockData[[#This Row],[Close]]-E4821)/E4821</f>
        <v>-1.0320317138450363E-2</v>
      </c>
      <c r="G4820" s="21">
        <v>81447400</v>
      </c>
      <c r="H4820" s="21">
        <f>IF(ISNUMBER(E4820),MAX($E$2:E4820),"")</f>
        <v>542.07000732421875</v>
      </c>
      <c r="I4820" s="21">
        <f>IF(AND(ISNUMBER(E4820),ISNUMBER(H4820)),E4820/H4820-1,"")</f>
        <v>-0.94869666447103596</v>
      </c>
      <c r="L4820"/>
      <c r="M4820"/>
      <c r="N4820" s="2">
        <v>39310</v>
      </c>
      <c r="O4820" s="21">
        <v>139.78999328613281</v>
      </c>
      <c r="P4820" s="21">
        <v>142.94000244140625</v>
      </c>
      <c r="Q4820" s="21">
        <v>137</v>
      </c>
      <c r="R4820" s="21">
        <v>142.10000610351563</v>
      </c>
      <c r="S4820">
        <v>546743700</v>
      </c>
      <c r="T4820" s="16">
        <f>(SP500_Data[[#This Row],[Close]]-R4821)/R4821</f>
        <v>7.5156896472075626E-3</v>
      </c>
      <c r="U4820" s="21"/>
    </row>
    <row r="4821" spans="1:21" x14ac:dyDescent="0.25">
      <c r="A4821" s="2">
        <v>39309</v>
      </c>
      <c r="B4821" s="21">
        <v>28.239999771118164</v>
      </c>
      <c r="C4821" s="21">
        <v>28.989999771118164</v>
      </c>
      <c r="D4821" s="21">
        <v>28.049999237060547</v>
      </c>
      <c r="E4821" s="21">
        <v>28.100000381469727</v>
      </c>
      <c r="F4821" s="16">
        <f>(StockData[[#This Row],[Close]]-E4822)/E4822</f>
        <v>-6.0134444124941254E-3</v>
      </c>
      <c r="G4821" s="21">
        <v>48117700</v>
      </c>
      <c r="H4821" s="21">
        <f>IF(ISNUMBER(E4821),MAX($E$2:E4821),"")</f>
        <v>542.07000732421875</v>
      </c>
      <c r="I4821" s="21">
        <f>IF(AND(ISNUMBER(E4821),ISNUMBER(H4821)),E4821/H4821-1,"")</f>
        <v>-0.94816167653293026</v>
      </c>
      <c r="L4821"/>
      <c r="M4821"/>
      <c r="N4821" s="2">
        <v>39309</v>
      </c>
      <c r="O4821" s="21">
        <v>142.72000122070313</v>
      </c>
      <c r="P4821" s="21">
        <v>144.46000671386719</v>
      </c>
      <c r="Q4821" s="21">
        <v>140.6199951171875</v>
      </c>
      <c r="R4821" s="21">
        <v>141.03999328613281</v>
      </c>
      <c r="S4821">
        <v>323834000</v>
      </c>
      <c r="T4821" s="16">
        <f>(SP500_Data[[#This Row],[Close]]-R4822)/R4822</f>
        <v>-1.3775269536206843E-2</v>
      </c>
      <c r="U4821" s="21"/>
    </row>
    <row r="4822" spans="1:21" x14ac:dyDescent="0.25">
      <c r="A4822" s="2">
        <v>39308</v>
      </c>
      <c r="B4822" s="21">
        <v>28.770000457763672</v>
      </c>
      <c r="C4822" s="21">
        <v>28.889999389648441</v>
      </c>
      <c r="D4822" s="21">
        <v>28.200000762939453</v>
      </c>
      <c r="E4822" s="21">
        <v>28.270000457763672</v>
      </c>
      <c r="F4822" s="16">
        <f>(StockData[[#This Row],[Close]]-E4823)/E4823</f>
        <v>-1.2574177909731043E-2</v>
      </c>
      <c r="G4822" s="21">
        <v>42944100</v>
      </c>
      <c r="H4822" s="21">
        <f>IF(ISNUMBER(E4822),MAX($E$2:E4822),"")</f>
        <v>542.07000732421875</v>
      </c>
      <c r="I4822" s="21">
        <f>IF(AND(ISNUMBER(E4822),ISNUMBER(H4822)),E4822/H4822-1,"")</f>
        <v>-0.94784806376336728</v>
      </c>
      <c r="L4822"/>
      <c r="M4822"/>
      <c r="N4822" s="2">
        <v>39308</v>
      </c>
      <c r="O4822" s="21">
        <v>145.69999694824219</v>
      </c>
      <c r="P4822" s="21">
        <v>146.05999755859375</v>
      </c>
      <c r="Q4822" s="21">
        <v>142.72000122070313</v>
      </c>
      <c r="R4822" s="21">
        <v>143.00999450683594</v>
      </c>
      <c r="S4822">
        <v>264134500</v>
      </c>
      <c r="T4822" s="16">
        <f>(SP500_Data[[#This Row],[Close]]-R4823)/R4823</f>
        <v>-1.52861067686595E-2</v>
      </c>
      <c r="U4822" s="21"/>
    </row>
    <row r="4823" spans="1:21" x14ac:dyDescent="0.25">
      <c r="A4823" s="2">
        <v>39307</v>
      </c>
      <c r="B4823" s="21">
        <v>28.940000534057617</v>
      </c>
      <c r="C4823" s="21">
        <v>28.989999771118164</v>
      </c>
      <c r="D4823" s="21">
        <v>28.440000534057617</v>
      </c>
      <c r="E4823" s="21">
        <v>28.629999160766602</v>
      </c>
      <c r="F4823" s="16">
        <f>(StockData[[#This Row],[Close]]-E4824)/E4824</f>
        <v>-2.7864829765641254E-3</v>
      </c>
      <c r="G4823" s="21">
        <v>55492300</v>
      </c>
      <c r="H4823" s="21">
        <f>IF(ISNUMBER(E4823),MAX($E$2:E4823),"")</f>
        <v>542.07000732421875</v>
      </c>
      <c r="I4823" s="21">
        <f>IF(AND(ISNUMBER(E4823),ISNUMBER(H4823)),E4823/H4823-1,"")</f>
        <v>-0.94718394529501682</v>
      </c>
      <c r="L4823"/>
      <c r="M4823"/>
      <c r="N4823" s="2">
        <v>39307</v>
      </c>
      <c r="O4823" s="21">
        <v>146.5</v>
      </c>
      <c r="P4823" s="21">
        <v>146.88999938964844</v>
      </c>
      <c r="Q4823" s="21">
        <v>145.02000427246094</v>
      </c>
      <c r="R4823" s="21">
        <v>145.22999572753906</v>
      </c>
      <c r="S4823">
        <v>181917200</v>
      </c>
      <c r="T4823" s="16">
        <f>(SP500_Data[[#This Row],[Close]]-R4824)/R4824</f>
        <v>3.5933175975870215E-3</v>
      </c>
      <c r="U4823" s="21"/>
    </row>
    <row r="4824" spans="1:21" x14ac:dyDescent="0.25">
      <c r="A4824" s="2">
        <v>39304</v>
      </c>
      <c r="B4824" s="21">
        <v>28.899999618530273</v>
      </c>
      <c r="C4824" s="21">
        <v>29.049999237060547</v>
      </c>
      <c r="D4824" s="21">
        <v>28.260000228881836</v>
      </c>
      <c r="E4824" s="21">
        <v>28.709999084472656</v>
      </c>
      <c r="F4824" s="16">
        <f>(StockData[[#This Row],[Close]]-E4825)/E4825</f>
        <v>-2.0136524503441625E-2</v>
      </c>
      <c r="G4824" s="21">
        <v>76576200</v>
      </c>
      <c r="H4824" s="21">
        <f>IF(ISNUMBER(E4824),MAX($E$2:E4824),"")</f>
        <v>542.07000732421875</v>
      </c>
      <c r="I4824" s="21">
        <f>IF(AND(ISNUMBER(E4824),ISNUMBER(H4824)),E4824/H4824-1,"")</f>
        <v>-0.94703636302220118</v>
      </c>
      <c r="L4824"/>
      <c r="M4824"/>
      <c r="N4824" s="2">
        <v>39304</v>
      </c>
      <c r="O4824" s="21">
        <v>144.38999938964844</v>
      </c>
      <c r="P4824" s="21">
        <v>146.5</v>
      </c>
      <c r="Q4824" s="21">
        <v>143.1199951171875</v>
      </c>
      <c r="R4824" s="21">
        <v>144.71000671386719</v>
      </c>
      <c r="S4824">
        <v>411018400</v>
      </c>
      <c r="T4824" s="16">
        <f>(SP500_Data[[#This Row],[Close]]-R4825)/R4825</f>
        <v>-4.6770250955078035E-3</v>
      </c>
      <c r="U4824" s="21"/>
    </row>
    <row r="4825" spans="1:21" x14ac:dyDescent="0.25">
      <c r="A4825" s="2">
        <v>39303</v>
      </c>
      <c r="B4825" s="21">
        <v>29.639999389648441</v>
      </c>
      <c r="C4825" s="21">
        <v>30.100000381469727</v>
      </c>
      <c r="D4825" s="21">
        <v>28.920000076293945</v>
      </c>
      <c r="E4825" s="21">
        <v>29.299999237060547</v>
      </c>
      <c r="F4825" s="16">
        <f>(StockData[[#This Row],[Close]]-E4826)/E4826</f>
        <v>-2.3333358764648437E-2</v>
      </c>
      <c r="G4825" s="21">
        <v>72964500</v>
      </c>
      <c r="H4825" s="21">
        <f>IF(ISNUMBER(E4825),MAX($E$2:E4825),"")</f>
        <v>542.07000732421875</v>
      </c>
      <c r="I4825" s="21">
        <f>IF(AND(ISNUMBER(E4825),ISNUMBER(H4825)),E4825/H4825-1,"")</f>
        <v>-0.94594794244069691</v>
      </c>
      <c r="L4825"/>
      <c r="M4825"/>
      <c r="N4825" s="2">
        <v>39303</v>
      </c>
      <c r="O4825" s="21">
        <v>147.42999267578125</v>
      </c>
      <c r="P4825" s="21">
        <v>148.94999694824219</v>
      </c>
      <c r="Q4825" s="21">
        <v>145.28999328613281</v>
      </c>
      <c r="R4825" s="21">
        <v>145.38999938964844</v>
      </c>
      <c r="S4825">
        <v>357622100</v>
      </c>
      <c r="T4825" s="16">
        <f>(SP500_Data[[#This Row],[Close]]-R4826)/R4826</f>
        <v>-2.9633600661719994E-2</v>
      </c>
      <c r="U4825" s="21"/>
    </row>
    <row r="4826" spans="1:21" x14ac:dyDescent="0.25">
      <c r="A4826" s="2">
        <v>39302</v>
      </c>
      <c r="B4826" s="21">
        <v>29.719999313354492</v>
      </c>
      <c r="C4826" s="21">
        <v>30.010000228881836</v>
      </c>
      <c r="D4826" s="21">
        <v>29.209999084472656</v>
      </c>
      <c r="E4826" s="21">
        <v>30</v>
      </c>
      <c r="F4826" s="16">
        <f>(StockData[[#This Row],[Close]]-E4827)/E4827</f>
        <v>1.5228452607710337E-2</v>
      </c>
      <c r="G4826" s="21">
        <v>52898600</v>
      </c>
      <c r="H4826" s="21">
        <f>IF(ISNUMBER(E4826),MAX($E$2:E4826),"")</f>
        <v>542.07000732421875</v>
      </c>
      <c r="I4826" s="21">
        <f>IF(AND(ISNUMBER(E4826),ISNUMBER(H4826)),E4826/H4826-1,"")</f>
        <v>-0.94465659491458154</v>
      </c>
      <c r="L4826"/>
      <c r="M4826"/>
      <c r="N4826" s="2">
        <v>39302</v>
      </c>
      <c r="O4826" s="21">
        <v>148.41000366210938</v>
      </c>
      <c r="P4826" s="21">
        <v>150.58999633789063</v>
      </c>
      <c r="Q4826" s="21">
        <v>147.33999633789063</v>
      </c>
      <c r="R4826" s="21">
        <v>149.83000183105469</v>
      </c>
      <c r="S4826">
        <v>274930600</v>
      </c>
      <c r="T4826" s="16">
        <f>(SP500_Data[[#This Row],[Close]]-R4827)/R4827</f>
        <v>1.394056641424663E-2</v>
      </c>
      <c r="U4826" s="21"/>
    </row>
    <row r="4827" spans="1:21" x14ac:dyDescent="0.25">
      <c r="A4827" s="2">
        <v>39301</v>
      </c>
      <c r="B4827" s="21">
        <v>29.329999923706055</v>
      </c>
      <c r="C4827" s="21">
        <v>29.790000915527344</v>
      </c>
      <c r="D4827" s="21">
        <v>29.049999237060547</v>
      </c>
      <c r="E4827" s="21">
        <v>29.549999237060547</v>
      </c>
      <c r="F4827" s="16">
        <f>(StockData[[#This Row],[Close]]-E4828)/E4828</f>
        <v>3.3846720458114907E-4</v>
      </c>
      <c r="G4827" s="21">
        <v>49163000</v>
      </c>
      <c r="H4827" s="21">
        <f>IF(ISNUMBER(E4827),MAX($E$2:E4827),"")</f>
        <v>542.07000732421875</v>
      </c>
      <c r="I4827" s="21">
        <f>IF(AND(ISNUMBER(E4827),ISNUMBER(H4827)),E4827/H4827-1,"")</f>
        <v>-0.94548674739831839</v>
      </c>
      <c r="L4827"/>
      <c r="M4827"/>
      <c r="N4827" s="2">
        <v>39301</v>
      </c>
      <c r="O4827" s="21">
        <v>145.94000244140625</v>
      </c>
      <c r="P4827" s="21">
        <v>149</v>
      </c>
      <c r="Q4827" s="21">
        <v>145.22999572753906</v>
      </c>
      <c r="R4827" s="21">
        <v>147.77000427246094</v>
      </c>
      <c r="S4827">
        <v>232568700</v>
      </c>
      <c r="T4827" s="16">
        <f>(SP500_Data[[#This Row],[Close]]-R4828)/R4828</f>
        <v>1.0669567655835372E-2</v>
      </c>
      <c r="U4827" s="21"/>
    </row>
    <row r="4828" spans="1:21" x14ac:dyDescent="0.25">
      <c r="A4828" s="2">
        <v>39300</v>
      </c>
      <c r="B4828" s="21">
        <v>29.049999237060547</v>
      </c>
      <c r="C4828" s="21">
        <v>29.540000915527344</v>
      </c>
      <c r="D4828" s="21">
        <v>28.75</v>
      </c>
      <c r="E4828" s="21">
        <v>29.540000915527344</v>
      </c>
      <c r="F4828" s="16">
        <f>(StockData[[#This Row],[Close]]-E4829)/E4829</f>
        <v>2.0027688169564354E-2</v>
      </c>
      <c r="G4828" s="21">
        <v>59530500</v>
      </c>
      <c r="H4828" s="21">
        <f>IF(ISNUMBER(E4828),MAX($E$2:E4828),"")</f>
        <v>542.07000732421875</v>
      </c>
      <c r="I4828" s="21">
        <f>IF(AND(ISNUMBER(E4828),ISNUMBER(H4828)),E4828/H4828-1,"")</f>
        <v>-0.94550519210361128</v>
      </c>
      <c r="L4828"/>
      <c r="M4828"/>
      <c r="N4828" s="2">
        <v>39300</v>
      </c>
      <c r="O4828" s="21">
        <v>144.21000671386719</v>
      </c>
      <c r="P4828" s="21">
        <v>146.83000183105469</v>
      </c>
      <c r="Q4828" s="21">
        <v>142.52999877929688</v>
      </c>
      <c r="R4828" s="21">
        <v>146.21000671386719</v>
      </c>
      <c r="S4828">
        <v>324980000</v>
      </c>
      <c r="T4828" s="16">
        <f>(SP500_Data[[#This Row],[Close]]-R4829)/R4829</f>
        <v>1.6759413149956225E-2</v>
      </c>
      <c r="U4828" s="21"/>
    </row>
    <row r="4829" spans="1:21" x14ac:dyDescent="0.25">
      <c r="A4829" s="2">
        <v>39297</v>
      </c>
      <c r="B4829" s="21">
        <v>29.450000762939453</v>
      </c>
      <c r="C4829" s="21">
        <v>29.780000686645508</v>
      </c>
      <c r="D4829" s="21">
        <v>28.899999618530273</v>
      </c>
      <c r="E4829" s="21">
        <v>28.959999084472656</v>
      </c>
      <c r="F4829" s="16">
        <f>(StockData[[#This Row],[Close]]-E4830)/E4830</f>
        <v>-1.8970235928425838E-2</v>
      </c>
      <c r="G4829" s="21">
        <v>61535500</v>
      </c>
      <c r="H4829" s="21">
        <f>IF(ISNUMBER(E4829),MAX($E$2:E4829),"")</f>
        <v>542.07000732421875</v>
      </c>
      <c r="I4829" s="21">
        <f>IF(AND(ISNUMBER(E4829),ISNUMBER(H4829)),E4829/H4829-1,"")</f>
        <v>-0.94657516797982266</v>
      </c>
      <c r="L4829"/>
      <c r="M4829"/>
      <c r="N4829" s="2">
        <v>39297</v>
      </c>
      <c r="O4829" s="21">
        <v>147.27999877929688</v>
      </c>
      <c r="P4829" s="21">
        <v>147.58000183105469</v>
      </c>
      <c r="Q4829" s="21">
        <v>143.19999694824219</v>
      </c>
      <c r="R4829" s="21">
        <v>143.80000305175781</v>
      </c>
      <c r="S4829">
        <v>359398200</v>
      </c>
      <c r="T4829" s="16">
        <f>(SP500_Data[[#This Row],[Close]]-R4830)/R4830</f>
        <v>-2.5745277063828668E-2</v>
      </c>
      <c r="U4829" s="21"/>
    </row>
    <row r="4830" spans="1:21" x14ac:dyDescent="0.25">
      <c r="A4830" s="2">
        <v>39296</v>
      </c>
      <c r="B4830" s="21">
        <v>29.190000534057617</v>
      </c>
      <c r="C4830" s="21">
        <v>29.790000915527344</v>
      </c>
      <c r="D4830" s="21">
        <v>29.020000457763672</v>
      </c>
      <c r="E4830" s="21">
        <v>29.520000457763672</v>
      </c>
      <c r="F4830" s="16">
        <f>(StockData[[#This Row],[Close]]-E4831)/E4831</f>
        <v>7.5085742809458209E-3</v>
      </c>
      <c r="G4830" s="21">
        <v>47938300</v>
      </c>
      <c r="H4830" s="21">
        <f>IF(ISNUMBER(E4830),MAX($E$2:E4830),"")</f>
        <v>542.07000732421875</v>
      </c>
      <c r="I4830" s="21">
        <f>IF(AND(ISNUMBER(E4830),ISNUMBER(H4830)),E4830/H4830-1,"")</f>
        <v>-0.94554208855147492</v>
      </c>
      <c r="L4830"/>
      <c r="M4830"/>
      <c r="N4830" s="2">
        <v>39296</v>
      </c>
      <c r="O4830" s="21">
        <v>146.75999450683594</v>
      </c>
      <c r="P4830" s="21">
        <v>147.75999450683594</v>
      </c>
      <c r="Q4830" s="21">
        <v>145.25999450683594</v>
      </c>
      <c r="R4830" s="21">
        <v>147.60000610351563</v>
      </c>
      <c r="S4830">
        <v>294758400</v>
      </c>
      <c r="T4830" s="16">
        <f>(SP500_Data[[#This Row],[Close]]-R4831)/R4831</f>
        <v>7.9902580499677175E-3</v>
      </c>
      <c r="U4830" s="21"/>
    </row>
    <row r="4831" spans="1:21" x14ac:dyDescent="0.25">
      <c r="A4831" s="2">
        <v>39295</v>
      </c>
      <c r="B4831" s="21">
        <v>28.950000762939453</v>
      </c>
      <c r="C4831" s="21">
        <v>29.549999237060547</v>
      </c>
      <c r="D4831" s="21">
        <v>28.819999694824219</v>
      </c>
      <c r="E4831" s="21">
        <v>29.299999237060547</v>
      </c>
      <c r="F4831" s="16">
        <f>(StockData[[#This Row],[Close]]-E4832)/E4832</f>
        <v>1.0693324194201121E-2</v>
      </c>
      <c r="G4831" s="21">
        <v>80006300</v>
      </c>
      <c r="H4831" s="21">
        <f>IF(ISNUMBER(E4831),MAX($E$2:E4831),"")</f>
        <v>542.07000732421875</v>
      </c>
      <c r="I4831" s="21">
        <f>IF(AND(ISNUMBER(E4831),ISNUMBER(H4831)),E4831/H4831-1,"")</f>
        <v>-0.94594794244069691</v>
      </c>
      <c r="L4831"/>
      <c r="M4831"/>
      <c r="N4831" s="2">
        <v>39295</v>
      </c>
      <c r="O4831" s="21">
        <v>145.17999267578125</v>
      </c>
      <c r="P4831" s="21">
        <v>147.00999450683594</v>
      </c>
      <c r="Q4831" s="21">
        <v>143.94999694824219</v>
      </c>
      <c r="R4831" s="21">
        <v>146.42999267578125</v>
      </c>
      <c r="S4831">
        <v>467670000</v>
      </c>
      <c r="T4831" s="16">
        <f>(SP500_Data[[#This Row],[Close]]-R4832)/R4832</f>
        <v>4.8722992666105826E-3</v>
      </c>
      <c r="U4831" s="21"/>
    </row>
    <row r="4832" spans="1:21" x14ac:dyDescent="0.25">
      <c r="A4832" s="2">
        <v>39294</v>
      </c>
      <c r="B4832" s="21">
        <v>29.709999084472656</v>
      </c>
      <c r="C4832" s="21">
        <v>29.719999313354492</v>
      </c>
      <c r="D4832" s="21">
        <v>28.979999542236328</v>
      </c>
      <c r="E4832" s="21">
        <v>28.989999771118164</v>
      </c>
      <c r="F4832" s="16">
        <f>(StockData[[#This Row],[Close]]-E4833)/E4833</f>
        <v>-1.3945573222174264E-2</v>
      </c>
      <c r="G4832" s="21">
        <v>66554000</v>
      </c>
      <c r="H4832" s="21">
        <f>IF(ISNUMBER(E4832),MAX($E$2:E4832),"")</f>
        <v>542.07000732421875</v>
      </c>
      <c r="I4832" s="21">
        <f>IF(AND(ISNUMBER(E4832),ISNUMBER(H4832)),E4832/H4832-1,"")</f>
        <v>-0.94651982330802731</v>
      </c>
      <c r="L4832"/>
      <c r="M4832"/>
      <c r="N4832" s="2">
        <v>39294</v>
      </c>
      <c r="O4832" s="21">
        <v>148.33000183105469</v>
      </c>
      <c r="P4832" s="21">
        <v>149.46000671386719</v>
      </c>
      <c r="Q4832" s="21">
        <v>145.03999328613281</v>
      </c>
      <c r="R4832" s="21">
        <v>145.72000122070313</v>
      </c>
      <c r="S4832">
        <v>316976700</v>
      </c>
      <c r="T4832" s="16">
        <f>(SP500_Data[[#This Row],[Close]]-R4833)/R4833</f>
        <v>-1.1263425207709198E-2</v>
      </c>
      <c r="U4832" s="21"/>
    </row>
    <row r="4833" spans="1:21" x14ac:dyDescent="0.25">
      <c r="A4833" s="2">
        <v>39293</v>
      </c>
      <c r="B4833" s="21">
        <v>29.409999847412109</v>
      </c>
      <c r="C4833" s="21">
        <v>29.489999771118164</v>
      </c>
      <c r="D4833" s="21">
        <v>28.950000762939453</v>
      </c>
      <c r="E4833" s="21">
        <v>29.399999618530273</v>
      </c>
      <c r="F4833" s="16">
        <f>(StockData[[#This Row],[Close]]-E4834)/E4834</f>
        <v>3.4025958113339063E-4</v>
      </c>
      <c r="G4833" s="21">
        <v>67499600</v>
      </c>
      <c r="H4833" s="21">
        <f>IF(ISNUMBER(E4833),MAX($E$2:E4833),"")</f>
        <v>542.07000732421875</v>
      </c>
      <c r="I4833" s="21">
        <f>IF(AND(ISNUMBER(E4833),ISNUMBER(H4833)),E4833/H4833-1,"")</f>
        <v>-0.94576346372001763</v>
      </c>
      <c r="L4833"/>
      <c r="M4833"/>
      <c r="N4833" s="2">
        <v>39293</v>
      </c>
      <c r="O4833" s="21">
        <v>145.92999267578125</v>
      </c>
      <c r="P4833" s="21">
        <v>147.80999755859375</v>
      </c>
      <c r="Q4833" s="21">
        <v>145.28999328613281</v>
      </c>
      <c r="R4833" s="21">
        <v>147.3800048828125</v>
      </c>
      <c r="S4833">
        <v>283017500</v>
      </c>
      <c r="T4833" s="16">
        <f>(SP500_Data[[#This Row],[Close]]-R4834)/R4834</f>
        <v>1.5643334456019599E-2</v>
      </c>
      <c r="U4833" s="21"/>
    </row>
    <row r="4834" spans="1:21" x14ac:dyDescent="0.25">
      <c r="A4834" s="2">
        <v>39290</v>
      </c>
      <c r="B4834" s="21">
        <v>29.930000305175781</v>
      </c>
      <c r="C4834" s="21">
        <v>30</v>
      </c>
      <c r="D4834" s="21">
        <v>29.360000610351559</v>
      </c>
      <c r="E4834" s="21">
        <v>29.389999389648441</v>
      </c>
      <c r="F4834" s="16">
        <f>(StockData[[#This Row],[Close]]-E4835)/E4835</f>
        <v>-1.9679791914495693E-2</v>
      </c>
      <c r="G4834" s="21">
        <v>69214600</v>
      </c>
      <c r="H4834" s="21">
        <f>IF(ISNUMBER(E4834),MAX($E$2:E4834),"")</f>
        <v>542.07000732421875</v>
      </c>
      <c r="I4834" s="21">
        <f>IF(AND(ISNUMBER(E4834),ISNUMBER(H4834)),E4834/H4834-1,"")</f>
        <v>-0.94578191194394945</v>
      </c>
      <c r="L4834"/>
      <c r="M4834"/>
      <c r="N4834" s="2">
        <v>39290</v>
      </c>
      <c r="O4834" s="21">
        <v>148.21000671386719</v>
      </c>
      <c r="P4834" s="21">
        <v>148.8699951171875</v>
      </c>
      <c r="Q4834" s="21">
        <v>145.05000305175781</v>
      </c>
      <c r="R4834" s="21">
        <v>145.11000061035156</v>
      </c>
      <c r="S4834">
        <v>422987600</v>
      </c>
      <c r="T4834" s="16">
        <f>(SP500_Data[[#This Row],[Close]]-R4835)/R4835</f>
        <v>-1.9659529645418203E-2</v>
      </c>
      <c r="U4834" s="21"/>
    </row>
    <row r="4835" spans="1:21" x14ac:dyDescent="0.25">
      <c r="A4835" s="2">
        <v>39289</v>
      </c>
      <c r="B4835" s="21">
        <v>30.239999771118164</v>
      </c>
      <c r="C4835" s="21">
        <v>30.530000686645508</v>
      </c>
      <c r="D4835" s="21">
        <v>29.510000228881836</v>
      </c>
      <c r="E4835" s="21">
        <v>29.979999542236328</v>
      </c>
      <c r="F4835" s="16">
        <f>(StockData[[#This Row],[Close]]-E4836)/E4836</f>
        <v>-2.3770744513158408E-2</v>
      </c>
      <c r="G4835" s="21">
        <v>87025300</v>
      </c>
      <c r="H4835" s="21">
        <f>IF(ISNUMBER(E4835),MAX($E$2:E4835),"")</f>
        <v>542.07000732421875</v>
      </c>
      <c r="I4835" s="21">
        <f>IF(AND(ISNUMBER(E4835),ISNUMBER(H4835)),E4835/H4835-1,"")</f>
        <v>-0.94469349136244518</v>
      </c>
      <c r="L4835"/>
      <c r="M4835"/>
      <c r="N4835" s="2">
        <v>39289</v>
      </c>
      <c r="O4835" s="21">
        <v>150.19000244140625</v>
      </c>
      <c r="P4835" s="21">
        <v>150.80000305175781</v>
      </c>
      <c r="Q4835" s="21">
        <v>146.38999938964844</v>
      </c>
      <c r="R4835" s="21">
        <v>148.02000427246094</v>
      </c>
      <c r="S4835">
        <v>467592500</v>
      </c>
      <c r="T4835" s="16">
        <f>(SP500_Data[[#This Row],[Close]]-R4836)/R4836</f>
        <v>-2.3679152585172596E-2</v>
      </c>
      <c r="U4835" s="21"/>
    </row>
    <row r="4836" spans="1:21" x14ac:dyDescent="0.25">
      <c r="A4836" s="2">
        <v>39288</v>
      </c>
      <c r="B4836" s="21">
        <v>30.989999771118164</v>
      </c>
      <c r="C4836" s="21">
        <v>31.299999237060547</v>
      </c>
      <c r="D4836" s="21">
        <v>30.370000839233398</v>
      </c>
      <c r="E4836" s="21">
        <v>30.709999084472656</v>
      </c>
      <c r="F4836" s="16">
        <f>(StockData[[#This Row],[Close]]-E4837)/E4837</f>
        <v>-2.9220829486124346E-3</v>
      </c>
      <c r="G4836" s="21">
        <v>54950100</v>
      </c>
      <c r="H4836" s="21">
        <f>IF(ISNUMBER(E4836),MAX($E$2:E4836),"")</f>
        <v>542.07000732421875</v>
      </c>
      <c r="I4836" s="21">
        <f>IF(AND(ISNUMBER(E4836),ISNUMBER(H4836)),E4836/H4836-1,"")</f>
        <v>-0.94334680268317328</v>
      </c>
      <c r="L4836"/>
      <c r="M4836"/>
      <c r="N4836" s="2">
        <v>39288</v>
      </c>
      <c r="O4836" s="21">
        <v>152.02000427246094</v>
      </c>
      <c r="P4836" s="21">
        <v>152.38999938964844</v>
      </c>
      <c r="Q4836" s="21">
        <v>150.25</v>
      </c>
      <c r="R4836" s="21">
        <v>151.61000061035156</v>
      </c>
      <c r="S4836">
        <v>265214500</v>
      </c>
      <c r="T4836" s="16">
        <f>(SP500_Data[[#This Row],[Close]]-R4837)/R4837</f>
        <v>2.0488932738996954E-3</v>
      </c>
      <c r="U4836" s="21"/>
    </row>
    <row r="4837" spans="1:21" x14ac:dyDescent="0.25">
      <c r="A4837" s="2">
        <v>39287</v>
      </c>
      <c r="B4837" s="21">
        <v>31.010000228881836</v>
      </c>
      <c r="C4837" s="21">
        <v>31.479999542236328</v>
      </c>
      <c r="D4837" s="21">
        <v>30.709999084472656</v>
      </c>
      <c r="E4837" s="21">
        <v>30.799999237060547</v>
      </c>
      <c r="F4837" s="16">
        <f>(StockData[[#This Row],[Close]]-E4838)/E4838</f>
        <v>-1.2504049064417688E-2</v>
      </c>
      <c r="G4837" s="21">
        <v>59729300</v>
      </c>
      <c r="H4837" s="21">
        <f>IF(ISNUMBER(E4837),MAX($E$2:E4837),"")</f>
        <v>542.07000732421875</v>
      </c>
      <c r="I4837" s="21">
        <f>IF(AND(ISNUMBER(E4837),ISNUMBER(H4837)),E4837/H4837-1,"")</f>
        <v>-0.94318077218642593</v>
      </c>
      <c r="L4837"/>
      <c r="M4837"/>
      <c r="N4837" s="2">
        <v>39287</v>
      </c>
      <c r="O4837" s="21">
        <v>153.1199951171875</v>
      </c>
      <c r="P4837" s="21">
        <v>154.27999877929688</v>
      </c>
      <c r="Q4837" s="21">
        <v>150.75999450683594</v>
      </c>
      <c r="R4837" s="21">
        <v>151.30000305175781</v>
      </c>
      <c r="S4837">
        <v>256732400</v>
      </c>
      <c r="T4837" s="16">
        <f>(SP500_Data[[#This Row],[Close]]-R4838)/R4838</f>
        <v>-1.7341028432662629E-2</v>
      </c>
      <c r="U4837" s="21"/>
    </row>
    <row r="4838" spans="1:21" x14ac:dyDescent="0.25">
      <c r="A4838" s="2">
        <v>39286</v>
      </c>
      <c r="B4838" s="21">
        <v>31.360000610351559</v>
      </c>
      <c r="C4838" s="21">
        <v>31.520000457763672</v>
      </c>
      <c r="D4838" s="21">
        <v>31.120000839233398</v>
      </c>
      <c r="E4838" s="21">
        <v>31.190000534057617</v>
      </c>
      <c r="F4838" s="16">
        <f>(StockData[[#This Row],[Close]]-E4839)/E4839</f>
        <v>9.6279482645759452E-4</v>
      </c>
      <c r="G4838" s="21">
        <v>48910600</v>
      </c>
      <c r="H4838" s="21">
        <f>IF(ISNUMBER(E4838),MAX($E$2:E4838),"")</f>
        <v>542.07000732421875</v>
      </c>
      <c r="I4838" s="21">
        <f>IF(AND(ISNUMBER(E4838),ISNUMBER(H4838)),E4838/H4838-1,"")</f>
        <v>-0.94246130552764107</v>
      </c>
      <c r="L4838"/>
      <c r="M4838"/>
      <c r="N4838" s="2">
        <v>39286</v>
      </c>
      <c r="O4838" s="21">
        <v>154.17999267578125</v>
      </c>
      <c r="P4838" s="21">
        <v>154.72000122070313</v>
      </c>
      <c r="Q4838" s="21">
        <v>153.30000305175781</v>
      </c>
      <c r="R4838" s="21">
        <v>153.97000122070313</v>
      </c>
      <c r="S4838">
        <v>121183900</v>
      </c>
      <c r="T4838" s="16">
        <f>(SP500_Data[[#This Row],[Close]]-R4839)/R4839</f>
        <v>3.0618972032776873E-3</v>
      </c>
      <c r="U4838" s="21"/>
    </row>
    <row r="4839" spans="1:21" x14ac:dyDescent="0.25">
      <c r="A4839" s="2">
        <v>39283</v>
      </c>
      <c r="B4839" s="21">
        <v>31.149999618530273</v>
      </c>
      <c r="C4839" s="21">
        <v>31.200000762939453</v>
      </c>
      <c r="D4839" s="21">
        <v>30.790000915527344</v>
      </c>
      <c r="E4839" s="21">
        <v>31.159999847412109</v>
      </c>
      <c r="F4839" s="16">
        <f>(StockData[[#This Row],[Close]]-E4840)/E4840</f>
        <v>-1.1107596919308137E-2</v>
      </c>
      <c r="G4839" s="21">
        <v>98292600</v>
      </c>
      <c r="H4839" s="21">
        <f>IF(ISNUMBER(E4839),MAX($E$2:E4839),"")</f>
        <v>542.07000732421875</v>
      </c>
      <c r="I4839" s="21">
        <f>IF(AND(ISNUMBER(E4839),ISNUMBER(H4839)),E4839/H4839-1,"")</f>
        <v>-0.94251665019943642</v>
      </c>
      <c r="L4839"/>
      <c r="M4839"/>
      <c r="N4839" s="2">
        <v>39283</v>
      </c>
      <c r="O4839" s="21">
        <v>154.88999938964844</v>
      </c>
      <c r="P4839" s="21">
        <v>154.99000549316406</v>
      </c>
      <c r="Q4839" s="21">
        <v>152.83000183105469</v>
      </c>
      <c r="R4839" s="21">
        <v>153.5</v>
      </c>
      <c r="S4839">
        <v>245502500</v>
      </c>
      <c r="T4839" s="16">
        <f>(SP500_Data[[#This Row],[Close]]-R4840)/R4840</f>
        <v>-1.0124506674822006E-2</v>
      </c>
      <c r="U4839" s="21"/>
    </row>
    <row r="4840" spans="1:21" x14ac:dyDescent="0.25">
      <c r="A4840" s="2">
        <v>39282</v>
      </c>
      <c r="B4840" s="21">
        <v>31.049999237060547</v>
      </c>
      <c r="C4840" s="21">
        <v>31.840000152587891</v>
      </c>
      <c r="D4840" s="21">
        <v>30.930000305175781</v>
      </c>
      <c r="E4840" s="21">
        <v>31.510000228881836</v>
      </c>
      <c r="F4840" s="16">
        <f>(StockData[[#This Row],[Close]]-E4841)/E4841</f>
        <v>1.908150553467294E-2</v>
      </c>
      <c r="G4840" s="21">
        <v>121159300</v>
      </c>
      <c r="H4840" s="21">
        <f>IF(ISNUMBER(E4840),MAX($E$2:E4840),"")</f>
        <v>542.07000732421875</v>
      </c>
      <c r="I4840" s="21">
        <f>IF(AND(ISNUMBER(E4840),ISNUMBER(H4840)),E4840/H4840-1,"")</f>
        <v>-0.94187097643637874</v>
      </c>
      <c r="L4840"/>
      <c r="M4840"/>
      <c r="N4840" s="2">
        <v>39282</v>
      </c>
      <c r="O4840" s="21">
        <v>155.19999694824219</v>
      </c>
      <c r="P4840" s="21">
        <v>155.52999877929688</v>
      </c>
      <c r="Q4840" s="21">
        <v>154.75</v>
      </c>
      <c r="R4840" s="21">
        <v>155.07000732421875</v>
      </c>
      <c r="S4840">
        <v>145212700</v>
      </c>
      <c r="T4840" s="16">
        <f>(SP500_Data[[#This Row],[Close]]-R4841)/R4841</f>
        <v>3.8842888507416421E-3</v>
      </c>
      <c r="U4840" s="21"/>
    </row>
    <row r="4841" spans="1:21" x14ac:dyDescent="0.25">
      <c r="A4841" s="2">
        <v>39281</v>
      </c>
      <c r="B4841" s="21">
        <v>30.510000228881836</v>
      </c>
      <c r="C4841" s="21">
        <v>30.969999313354492</v>
      </c>
      <c r="D4841" s="21">
        <v>30.5</v>
      </c>
      <c r="E4841" s="21">
        <v>30.920000076293945</v>
      </c>
      <c r="F4841" s="16">
        <f>(StockData[[#This Row],[Close]]-E4842)/E4842</f>
        <v>4.5483881262283051E-3</v>
      </c>
      <c r="G4841" s="21">
        <v>64414400</v>
      </c>
      <c r="H4841" s="21">
        <f>IF(ISNUMBER(E4841),MAX($E$2:E4841),"")</f>
        <v>542.07000732421875</v>
      </c>
      <c r="I4841" s="21">
        <f>IF(AND(ISNUMBER(E4841),ISNUMBER(H4841)),E4841/H4841-1,"")</f>
        <v>-0.94295939701788312</v>
      </c>
      <c r="L4841"/>
      <c r="M4841"/>
      <c r="N4841" s="2">
        <v>39281</v>
      </c>
      <c r="O4841" s="21">
        <v>154.22999572753906</v>
      </c>
      <c r="P4841" s="21">
        <v>154.80000305175781</v>
      </c>
      <c r="Q4841" s="21">
        <v>153.30000305175781</v>
      </c>
      <c r="R4841" s="21">
        <v>154.47000122070313</v>
      </c>
      <c r="S4841">
        <v>237887400</v>
      </c>
      <c r="T4841" s="16">
        <f>(SP500_Data[[#This Row],[Close]]-R4842)/R4842</f>
        <v>-1.8093620633077543E-3</v>
      </c>
      <c r="U4841" s="21"/>
    </row>
    <row r="4842" spans="1:21" x14ac:dyDescent="0.25">
      <c r="A4842" s="2">
        <v>39280</v>
      </c>
      <c r="B4842" s="21">
        <v>30.020000457763672</v>
      </c>
      <c r="C4842" s="21">
        <v>30.879999160766602</v>
      </c>
      <c r="D4842" s="21">
        <v>30.010000228881836</v>
      </c>
      <c r="E4842" s="21">
        <v>30.780000686645508</v>
      </c>
      <c r="F4842" s="16">
        <f>(StockData[[#This Row],[Close]]-E4843)/E4843</f>
        <v>2.4975024403963094E-2</v>
      </c>
      <c r="G4842" s="21">
        <v>77539600</v>
      </c>
      <c r="H4842" s="21">
        <f>IF(ISNUMBER(E4842),MAX($E$2:E4842),"")</f>
        <v>542.07000732421875</v>
      </c>
      <c r="I4842" s="21">
        <f>IF(AND(ISNUMBER(E4842),ISNUMBER(H4842)),E4842/H4842-1,"")</f>
        <v>-0.94321766511565064</v>
      </c>
      <c r="L4842"/>
      <c r="M4842"/>
      <c r="N4842" s="2">
        <v>39280</v>
      </c>
      <c r="O4842" s="21">
        <v>154.92999267578125</v>
      </c>
      <c r="P4842" s="21">
        <v>155.47999572753906</v>
      </c>
      <c r="Q4842" s="21">
        <v>154.67999267578125</v>
      </c>
      <c r="R4842" s="21">
        <v>154.75</v>
      </c>
      <c r="S4842">
        <v>126201300</v>
      </c>
      <c r="T4842" s="16">
        <f>(SP500_Data[[#This Row],[Close]]-R4843)/R4843</f>
        <v>-5.1670755091757223E-4</v>
      </c>
      <c r="U4842" s="21"/>
    </row>
    <row r="4843" spans="1:21" x14ac:dyDescent="0.25">
      <c r="A4843" s="2">
        <v>39279</v>
      </c>
      <c r="B4843" s="21">
        <v>29.760000228881836</v>
      </c>
      <c r="C4843" s="21">
        <v>30.239999771118164</v>
      </c>
      <c r="D4843" s="21">
        <v>29.719999313354492</v>
      </c>
      <c r="E4843" s="21">
        <v>30.030000686645508</v>
      </c>
      <c r="F4843" s="16">
        <f>(StockData[[#This Row],[Close]]-E4844)/E4844</f>
        <v>7.0422868534682917E-3</v>
      </c>
      <c r="G4843" s="21">
        <v>48023200</v>
      </c>
      <c r="H4843" s="21">
        <f>IF(ISNUMBER(E4843),MAX($E$2:E4843),"")</f>
        <v>542.07000732421875</v>
      </c>
      <c r="I4843" s="21">
        <f>IF(AND(ISNUMBER(E4843),ISNUMBER(H4843)),E4843/H4843-1,"")</f>
        <v>-0.94460125024278607</v>
      </c>
      <c r="L4843"/>
      <c r="M4843"/>
      <c r="N4843" s="2">
        <v>39279</v>
      </c>
      <c r="O4843" s="21">
        <v>154.99000549316406</v>
      </c>
      <c r="P4843" s="21">
        <v>155.52999877929688</v>
      </c>
      <c r="Q4843" s="21">
        <v>154.58000183105469</v>
      </c>
      <c r="R4843" s="21">
        <v>154.83000183105469</v>
      </c>
      <c r="S4843">
        <v>98378700</v>
      </c>
      <c r="T4843" s="16">
        <f>(SP500_Data[[#This Row],[Close]]-R4844)/R4844</f>
        <v>-1.2918483482373809E-4</v>
      </c>
      <c r="U4843" s="21"/>
    </row>
    <row r="4844" spans="1:21" x14ac:dyDescent="0.25">
      <c r="A4844" s="2">
        <v>39276</v>
      </c>
      <c r="B4844" s="21">
        <v>29.940000534057617</v>
      </c>
      <c r="C4844" s="21">
        <v>30.020000457763672</v>
      </c>
      <c r="D4844" s="21">
        <v>29.659999847412109</v>
      </c>
      <c r="E4844" s="21">
        <v>29.819999694824219</v>
      </c>
      <c r="F4844" s="16">
        <f>(StockData[[#This Row],[Close]]-E4845)/E4845</f>
        <v>-8.3139342380183362E-3</v>
      </c>
      <c r="G4844" s="21">
        <v>42173000</v>
      </c>
      <c r="H4844" s="21">
        <f>IF(ISNUMBER(E4844),MAX($E$2:E4844),"")</f>
        <v>542.07000732421875</v>
      </c>
      <c r="I4844" s="21">
        <f>IF(AND(ISNUMBER(E4844),ISNUMBER(H4844)),E4844/H4844-1,"")</f>
        <v>-0.94498865590807624</v>
      </c>
      <c r="L4844"/>
      <c r="M4844"/>
      <c r="N4844" s="2">
        <v>39276</v>
      </c>
      <c r="O4844" s="21">
        <v>154.57000732421875</v>
      </c>
      <c r="P4844" s="21">
        <v>155.46000671386719</v>
      </c>
      <c r="Q4844" s="21">
        <v>154.38999938964844</v>
      </c>
      <c r="R4844" s="21">
        <v>154.85000610351563</v>
      </c>
      <c r="S4844">
        <v>111794300</v>
      </c>
      <c r="T4844" s="16">
        <f>(SP500_Data[[#This Row],[Close]]-R4845)/R4845</f>
        <v>2.9795110802884692E-3</v>
      </c>
      <c r="U4844" s="21"/>
    </row>
    <row r="4845" spans="1:21" x14ac:dyDescent="0.25">
      <c r="A4845" s="2">
        <v>39275</v>
      </c>
      <c r="B4845" s="21">
        <v>29.559999465942383</v>
      </c>
      <c r="C4845" s="21">
        <v>30.110000610351559</v>
      </c>
      <c r="D4845" s="21">
        <v>29.440000534057617</v>
      </c>
      <c r="E4845" s="21">
        <v>30.069999694824219</v>
      </c>
      <c r="F4845" s="16">
        <f>(StockData[[#This Row],[Close]]-E4846)/E4846</f>
        <v>1.9667681526199719E-2</v>
      </c>
      <c r="G4845" s="21">
        <v>54302400</v>
      </c>
      <c r="H4845" s="21">
        <f>IF(ISNUMBER(E4845),MAX($E$2:E4845),"")</f>
        <v>542.07000732421875</v>
      </c>
      <c r="I4845" s="21">
        <f>IF(AND(ISNUMBER(E4845),ISNUMBER(H4845)),E4845/H4845-1,"")</f>
        <v>-0.94452746086569772</v>
      </c>
      <c r="L4845"/>
      <c r="M4845"/>
      <c r="N4845" s="2">
        <v>39275</v>
      </c>
      <c r="O4845" s="21">
        <v>152.3699951171875</v>
      </c>
      <c r="P4845" s="21">
        <v>154.75</v>
      </c>
      <c r="Q4845" s="21">
        <v>152.33999633789063</v>
      </c>
      <c r="R4845" s="21">
        <v>154.38999938964844</v>
      </c>
      <c r="S4845">
        <v>133882500</v>
      </c>
      <c r="T4845" s="16">
        <f>(SP500_Data[[#This Row],[Close]]-R4846)/R4846</f>
        <v>1.5790471805676182E-2</v>
      </c>
      <c r="U4845" s="21"/>
    </row>
    <row r="4846" spans="1:21" x14ac:dyDescent="0.25">
      <c r="A4846" s="2">
        <v>39274</v>
      </c>
      <c r="B4846" s="21">
        <v>29.239999771118164</v>
      </c>
      <c r="C4846" s="21">
        <v>29.649999618530273</v>
      </c>
      <c r="D4846" s="21">
        <v>29.209999084472656</v>
      </c>
      <c r="E4846" s="21">
        <v>29.489999771118164</v>
      </c>
      <c r="F4846" s="16">
        <f>(StockData[[#This Row],[Close]]-E4847)/E4847</f>
        <v>5.455160171438973E-3</v>
      </c>
      <c r="G4846" s="21">
        <v>48017000</v>
      </c>
      <c r="H4846" s="21">
        <f>IF(ISNUMBER(E4846),MAX($E$2:E4846),"")</f>
        <v>542.07000732421875</v>
      </c>
      <c r="I4846" s="21">
        <f>IF(AND(ISNUMBER(E4846),ISNUMBER(H4846)),E4846/H4846-1,"")</f>
        <v>-0.94559743322327028</v>
      </c>
      <c r="L4846"/>
      <c r="M4846"/>
      <c r="N4846" s="2">
        <v>39274</v>
      </c>
      <c r="O4846" s="21">
        <v>150.75</v>
      </c>
      <c r="P4846" s="21">
        <v>152.05000305175781</v>
      </c>
      <c r="Q4846" s="21">
        <v>150.52000427246094</v>
      </c>
      <c r="R4846" s="21">
        <v>151.99000549316406</v>
      </c>
      <c r="S4846">
        <v>175607600</v>
      </c>
      <c r="T4846" s="16">
        <f>(SP500_Data[[#This Row],[Close]]-R4847)/R4847</f>
        <v>7.08989754307408E-3</v>
      </c>
      <c r="U4846" s="21"/>
    </row>
    <row r="4847" spans="1:21" x14ac:dyDescent="0.25">
      <c r="A4847" s="2">
        <v>39273</v>
      </c>
      <c r="B4847" s="21">
        <v>29.700000762939453</v>
      </c>
      <c r="C4847" s="21">
        <v>29.989999771118164</v>
      </c>
      <c r="D4847" s="21">
        <v>29.180000305175781</v>
      </c>
      <c r="E4847" s="21">
        <v>29.329999923706055</v>
      </c>
      <c r="F4847" s="16">
        <f>(StockData[[#This Row],[Close]]-E4848)/E4848</f>
        <v>-1.8078369613504258E-2</v>
      </c>
      <c r="G4847" s="21">
        <v>66013500</v>
      </c>
      <c r="H4847" s="21">
        <f>IF(ISNUMBER(E4847),MAX($E$2:E4847),"")</f>
        <v>542.07000732421875</v>
      </c>
      <c r="I4847" s="21">
        <f>IF(AND(ISNUMBER(E4847),ISNUMBER(H4847)),E4847/H4847-1,"")</f>
        <v>-0.94589259776890144</v>
      </c>
      <c r="L4847"/>
      <c r="M4847"/>
      <c r="N4847" s="2">
        <v>39273</v>
      </c>
      <c r="O4847" s="21">
        <v>152.28999328613281</v>
      </c>
      <c r="P4847" s="21">
        <v>152.61000061035156</v>
      </c>
      <c r="Q4847" s="21">
        <v>150.77000427246094</v>
      </c>
      <c r="R4847" s="21">
        <v>150.91999816894531</v>
      </c>
      <c r="S4847">
        <v>180362600</v>
      </c>
      <c r="T4847" s="16">
        <f>(SP500_Data[[#This Row],[Close]]-R4848)/R4848</f>
        <v>-1.4239110696679803E-2</v>
      </c>
      <c r="U4847" s="21"/>
    </row>
    <row r="4848" spans="1:21" x14ac:dyDescent="0.25">
      <c r="A4848" s="2">
        <v>39272</v>
      </c>
      <c r="B4848" s="21">
        <v>29.860000610351559</v>
      </c>
      <c r="C4848" s="21">
        <v>29.950000762939453</v>
      </c>
      <c r="D4848" s="21">
        <v>29.809999465942383</v>
      </c>
      <c r="E4848" s="21">
        <v>29.870000839233398</v>
      </c>
      <c r="F4848" s="16">
        <f>(StockData[[#This Row],[Close]]-E4849)/E4849</f>
        <v>-3.3366191662385154E-3</v>
      </c>
      <c r="G4848" s="21">
        <v>33831400</v>
      </c>
      <c r="H4848" s="21">
        <f>IF(ISNUMBER(E4848),MAX($E$2:E4848),"")</f>
        <v>542.07000732421875</v>
      </c>
      <c r="I4848" s="21">
        <f>IF(AND(ISNUMBER(E4848),ISNUMBER(H4848)),E4848/H4848-1,"")</f>
        <v>-0.94489641478841724</v>
      </c>
      <c r="L4848"/>
      <c r="M4848"/>
      <c r="N4848" s="2">
        <v>39272</v>
      </c>
      <c r="O4848" s="21">
        <v>153.16000366210938</v>
      </c>
      <c r="P4848" s="21">
        <v>153.36000061035156</v>
      </c>
      <c r="Q4848" s="21">
        <v>152.6199951171875</v>
      </c>
      <c r="R4848" s="21">
        <v>153.10000610351563</v>
      </c>
      <c r="S4848">
        <v>72348100</v>
      </c>
      <c r="T4848" s="16">
        <f>(SP500_Data[[#This Row],[Close]]-R4849)/R4849</f>
        <v>7.8448411117950203E-4</v>
      </c>
      <c r="U4848" s="21"/>
    </row>
    <row r="4849" spans="1:21" x14ac:dyDescent="0.25">
      <c r="A4849" s="2">
        <v>39269</v>
      </c>
      <c r="B4849" s="21">
        <v>29.909999847412109</v>
      </c>
      <c r="C4849" s="21">
        <v>30.040000915527344</v>
      </c>
      <c r="D4849" s="21">
        <v>29.659999847412109</v>
      </c>
      <c r="E4849" s="21">
        <v>29.969999313354492</v>
      </c>
      <c r="F4849" s="16">
        <f>(StockData[[#This Row],[Close]]-E4850)/E4850</f>
        <v>-6.6690423195445614E-4</v>
      </c>
      <c r="G4849" s="21">
        <v>57541000</v>
      </c>
      <c r="H4849" s="21">
        <f>IF(ISNUMBER(E4849),MAX($E$2:E4849),"")</f>
        <v>542.07000732421875</v>
      </c>
      <c r="I4849" s="21">
        <f>IF(AND(ISNUMBER(E4849),ISNUMBER(H4849)),E4849/H4849-1,"")</f>
        <v>-0.944711939586377</v>
      </c>
      <c r="L4849"/>
      <c r="M4849"/>
      <c r="N4849" s="2">
        <v>39269</v>
      </c>
      <c r="O4849" s="21">
        <v>152.3800048828125</v>
      </c>
      <c r="P4849" s="21">
        <v>153.16999816894531</v>
      </c>
      <c r="Q4849" s="21">
        <v>151.92999267578125</v>
      </c>
      <c r="R4849" s="21">
        <v>152.97999572753906</v>
      </c>
      <c r="S4849">
        <v>81109000</v>
      </c>
      <c r="T4849" s="16">
        <f>(SP500_Data[[#This Row],[Close]]-R4850)/R4850</f>
        <v>5.256952886456074E-3</v>
      </c>
      <c r="U4849" s="21"/>
    </row>
    <row r="4850" spans="1:21" x14ac:dyDescent="0.25">
      <c r="A4850" s="2">
        <v>39268</v>
      </c>
      <c r="B4850" s="21">
        <v>30.049999237060547</v>
      </c>
      <c r="C4850" s="21">
        <v>30.219999313354492</v>
      </c>
      <c r="D4850" s="21">
        <v>29.829999923706055</v>
      </c>
      <c r="E4850" s="21">
        <v>29.989999771118164</v>
      </c>
      <c r="F4850" s="16">
        <f>(StockData[[#This Row],[Close]]-E4851)/E4851</f>
        <v>-9.993566351778364E-4</v>
      </c>
      <c r="G4850" s="21">
        <v>47838500</v>
      </c>
      <c r="H4850" s="21">
        <f>IF(ISNUMBER(E4850),MAX($E$2:E4850),"")</f>
        <v>542.07000732421875</v>
      </c>
      <c r="I4850" s="21">
        <f>IF(AND(ISNUMBER(E4850),ISNUMBER(H4850)),E4850/H4850-1,"")</f>
        <v>-0.94467504313851336</v>
      </c>
      <c r="L4850"/>
      <c r="M4850"/>
      <c r="N4850" s="2">
        <v>39268</v>
      </c>
      <c r="O4850" s="21">
        <v>152.39999389648438</v>
      </c>
      <c r="P4850" s="21">
        <v>152.55999755859375</v>
      </c>
      <c r="Q4850" s="21">
        <v>151.6300048828125</v>
      </c>
      <c r="R4850" s="21">
        <v>152.17999267578125</v>
      </c>
      <c r="S4850">
        <v>89279000</v>
      </c>
      <c r="T4850" s="16">
        <f>(SP500_Data[[#This Row],[Close]]-R4851)/R4851</f>
        <v>-1.0503063276599163E-3</v>
      </c>
      <c r="U4850" s="21"/>
    </row>
    <row r="4851" spans="1:21" x14ac:dyDescent="0.25">
      <c r="A4851" s="2">
        <v>39266</v>
      </c>
      <c r="B4851" s="21">
        <v>29.790000915527344</v>
      </c>
      <c r="C4851" s="21">
        <v>30.219999313354492</v>
      </c>
      <c r="D4851" s="21">
        <v>29.780000686645508</v>
      </c>
      <c r="E4851" s="21">
        <v>30.020000457763672</v>
      </c>
      <c r="F4851" s="16">
        <f>(StockData[[#This Row],[Close]]-E4852)/E4852</f>
        <v>9.4149525487699885E-3</v>
      </c>
      <c r="G4851" s="21">
        <v>35202600</v>
      </c>
      <c r="H4851" s="21">
        <f>IF(ISNUMBER(E4851),MAX($E$2:E4851),"")</f>
        <v>542.07000732421875</v>
      </c>
      <c r="I4851" s="21">
        <f>IF(AND(ISNUMBER(E4851),ISNUMBER(H4851)),E4851/H4851-1,"")</f>
        <v>-0.94461969846671789</v>
      </c>
      <c r="L4851"/>
      <c r="M4851"/>
      <c r="N4851" s="2">
        <v>39266</v>
      </c>
      <c r="O4851" s="21">
        <v>152.17999267578125</v>
      </c>
      <c r="P4851" s="21">
        <v>152.5</v>
      </c>
      <c r="Q4851" s="21">
        <v>151.99000549316406</v>
      </c>
      <c r="R4851" s="21">
        <v>152.33999633789063</v>
      </c>
      <c r="S4851">
        <v>54048400</v>
      </c>
      <c r="T4851" s="16">
        <f>(SP500_Data[[#This Row],[Close]]-R4852)/R4852</f>
        <v>3.6234473686353312E-3</v>
      </c>
      <c r="U4851" s="21"/>
    </row>
    <row r="4852" spans="1:21" x14ac:dyDescent="0.25">
      <c r="A4852" s="2">
        <v>39265</v>
      </c>
      <c r="B4852" s="21">
        <v>29.670000076293945</v>
      </c>
      <c r="C4852" s="21">
        <v>29.799999237060547</v>
      </c>
      <c r="D4852" s="21">
        <v>29.489999771118164</v>
      </c>
      <c r="E4852" s="21">
        <v>29.739999771118164</v>
      </c>
      <c r="F4852" s="16">
        <f>(StockData[[#This Row],[Close]]-E4853)/E4853</f>
        <v>9.161875264833131E-3</v>
      </c>
      <c r="G4852" s="21">
        <v>47316000</v>
      </c>
      <c r="H4852" s="21">
        <f>IF(ISNUMBER(E4852),MAX($E$2:E4852),"")</f>
        <v>542.07000732421875</v>
      </c>
      <c r="I4852" s="21">
        <f>IF(AND(ISNUMBER(E4852),ISNUMBER(H4852)),E4852/H4852-1,"")</f>
        <v>-0.94513623818089187</v>
      </c>
      <c r="L4852"/>
      <c r="M4852"/>
      <c r="N4852" s="2">
        <v>39265</v>
      </c>
      <c r="O4852" s="21">
        <v>150.8699951171875</v>
      </c>
      <c r="P4852" s="21">
        <v>151.91999816894531</v>
      </c>
      <c r="Q4852" s="21">
        <v>150.77000427246094</v>
      </c>
      <c r="R4852" s="21">
        <v>151.78999328613281</v>
      </c>
      <c r="S4852">
        <v>103357000</v>
      </c>
      <c r="T4852" s="16">
        <f>(SP500_Data[[#This Row],[Close]]-R4853)/R4853</f>
        <v>9.0407543479892639E-3</v>
      </c>
      <c r="U4852" s="21"/>
    </row>
    <row r="4853" spans="1:21" x14ac:dyDescent="0.25">
      <c r="A4853" s="2">
        <v>39262</v>
      </c>
      <c r="B4853" s="21">
        <v>29.870000839233398</v>
      </c>
      <c r="C4853" s="21">
        <v>29.930000305175781</v>
      </c>
      <c r="D4853" s="21">
        <v>29.040000915527344</v>
      </c>
      <c r="E4853" s="21">
        <v>29.469999313354492</v>
      </c>
      <c r="F4853" s="16">
        <f>(StockData[[#This Row],[Close]]-E4854)/E4854</f>
        <v>-1.2068408021197082E-2</v>
      </c>
      <c r="G4853" s="21">
        <v>71193900</v>
      </c>
      <c r="H4853" s="21">
        <f>IF(ISNUMBER(E4853),MAX($E$2:E4853),"")</f>
        <v>542.07000732421875</v>
      </c>
      <c r="I4853" s="21">
        <f>IF(AND(ISNUMBER(E4853),ISNUMBER(H4853)),E4853/H4853-1,"")</f>
        <v>-0.94563432967113392</v>
      </c>
      <c r="L4853"/>
      <c r="M4853"/>
      <c r="N4853" s="2">
        <v>39262</v>
      </c>
      <c r="O4853" s="21">
        <v>150.89999389648438</v>
      </c>
      <c r="P4853" s="21">
        <v>151.64999389648438</v>
      </c>
      <c r="Q4853" s="21">
        <v>149.14999389648438</v>
      </c>
      <c r="R4853" s="21">
        <v>150.42999267578125</v>
      </c>
      <c r="S4853">
        <v>199701800</v>
      </c>
      <c r="T4853" s="16">
        <f>(SP500_Data[[#This Row],[Close]]-R4854)/R4854</f>
        <v>3.3240983738299702E-4</v>
      </c>
      <c r="U4853" s="21"/>
    </row>
    <row r="4854" spans="1:21" x14ac:dyDescent="0.25">
      <c r="A4854" s="2">
        <v>39261</v>
      </c>
      <c r="B4854" s="21">
        <v>29.860000610351559</v>
      </c>
      <c r="C4854" s="21">
        <v>29.969999313354492</v>
      </c>
      <c r="D4854" s="21">
        <v>29.680000305175781</v>
      </c>
      <c r="E4854" s="21">
        <v>29.829999923706055</v>
      </c>
      <c r="F4854" s="16">
        <f>(StockData[[#This Row],[Close]]-E4855)/E4855</f>
        <v>-1.3391668698851753E-3</v>
      </c>
      <c r="G4854" s="21">
        <v>46055200</v>
      </c>
      <c r="H4854" s="21">
        <f>IF(ISNUMBER(E4854),MAX($E$2:E4854),"")</f>
        <v>542.07000732421875</v>
      </c>
      <c r="I4854" s="21">
        <f>IF(AND(ISNUMBER(E4854),ISNUMBER(H4854)),E4854/H4854-1,"")</f>
        <v>-0.94497020768414441</v>
      </c>
      <c r="L4854"/>
      <c r="M4854"/>
      <c r="N4854" s="2">
        <v>39261</v>
      </c>
      <c r="O4854" s="21">
        <v>150.3800048828125</v>
      </c>
      <c r="P4854" s="21">
        <v>151.41000366210938</v>
      </c>
      <c r="Q4854" s="21">
        <v>149.66999816894531</v>
      </c>
      <c r="R4854" s="21">
        <v>150.3800048828125</v>
      </c>
      <c r="S4854">
        <v>157705000</v>
      </c>
      <c r="T4854" s="16">
        <f>(SP500_Data[[#This Row],[Close]]-R4855)/R4855</f>
        <v>-1.3290568140337036E-4</v>
      </c>
      <c r="U4854" s="21"/>
    </row>
    <row r="4855" spans="1:21" x14ac:dyDescent="0.25">
      <c r="A4855" s="2">
        <v>39260</v>
      </c>
      <c r="B4855" s="21">
        <v>29.360000610351559</v>
      </c>
      <c r="C4855" s="21">
        <v>29.950000762939453</v>
      </c>
      <c r="D4855" s="21">
        <v>29.360000610351559</v>
      </c>
      <c r="E4855" s="21">
        <v>29.870000839233398</v>
      </c>
      <c r="F4855" s="16">
        <f>(StockData[[#This Row],[Close]]-E4856)/E4856</f>
        <v>1.1856381302246135E-2</v>
      </c>
      <c r="G4855" s="21">
        <v>53468600</v>
      </c>
      <c r="H4855" s="21">
        <f>IF(ISNUMBER(E4855),MAX($E$2:E4855),"")</f>
        <v>542.07000732421875</v>
      </c>
      <c r="I4855" s="21">
        <f>IF(AND(ISNUMBER(E4855),ISNUMBER(H4855)),E4855/H4855-1,"")</f>
        <v>-0.94489641478841724</v>
      </c>
      <c r="L4855"/>
      <c r="M4855"/>
      <c r="N4855" s="2">
        <v>39260</v>
      </c>
      <c r="O4855" s="21">
        <v>148.1300048828125</v>
      </c>
      <c r="P4855" s="21">
        <v>150.57000732421875</v>
      </c>
      <c r="Q4855" s="21">
        <v>148.05999755859375</v>
      </c>
      <c r="R4855" s="21">
        <v>150.39999389648438</v>
      </c>
      <c r="S4855">
        <v>213638000</v>
      </c>
      <c r="T4855" s="16">
        <f>(SP500_Data[[#This Row],[Close]]-R4856)/R4856</f>
        <v>1.4228880611520514E-2</v>
      </c>
      <c r="U4855" s="21"/>
    </row>
    <row r="4856" spans="1:21" x14ac:dyDescent="0.25">
      <c r="A4856" s="2">
        <v>39259</v>
      </c>
      <c r="B4856" s="21">
        <v>29.549999237060547</v>
      </c>
      <c r="C4856" s="21">
        <v>29.799999237060547</v>
      </c>
      <c r="D4856" s="21">
        <v>29.5</v>
      </c>
      <c r="E4856" s="21">
        <v>29.520000457763672</v>
      </c>
      <c r="F4856" s="16">
        <f>(StockData[[#This Row],[Close]]-E4857)/E4857</f>
        <v>1.0173172898729488E-3</v>
      </c>
      <c r="G4856" s="21">
        <v>48340300</v>
      </c>
      <c r="H4856" s="21">
        <f>IF(ISNUMBER(E4856),MAX($E$2:E4856),"")</f>
        <v>542.07000732421875</v>
      </c>
      <c r="I4856" s="21">
        <f>IF(AND(ISNUMBER(E4856),ISNUMBER(H4856)),E4856/H4856-1,"")</f>
        <v>-0.94554208855147492</v>
      </c>
      <c r="L4856"/>
      <c r="M4856"/>
      <c r="N4856" s="2">
        <v>39259</v>
      </c>
      <c r="O4856" s="21">
        <v>150.21000671386719</v>
      </c>
      <c r="P4856" s="21">
        <v>150.46000671386719</v>
      </c>
      <c r="Q4856" s="21">
        <v>148.27999877929688</v>
      </c>
      <c r="R4856" s="21">
        <v>148.28999328613281</v>
      </c>
      <c r="S4856">
        <v>198445700</v>
      </c>
      <c r="T4856" s="16">
        <f>(SP500_Data[[#This Row],[Close]]-R4857)/R4857</f>
        <v>-1.0278372329317314E-2</v>
      </c>
      <c r="U4856" s="21"/>
    </row>
    <row r="4857" spans="1:21" x14ac:dyDescent="0.25">
      <c r="A4857" s="2">
        <v>39258</v>
      </c>
      <c r="B4857" s="21">
        <v>29.469999313354492</v>
      </c>
      <c r="C4857" s="21">
        <v>29.770000457763672</v>
      </c>
      <c r="D4857" s="21">
        <v>29.379999160766602</v>
      </c>
      <c r="E4857" s="21">
        <v>29.489999771118164</v>
      </c>
      <c r="F4857" s="16">
        <f>(StockData[[#This Row],[Close]]-E4858)/E4858</f>
        <v>0</v>
      </c>
      <c r="G4857" s="21">
        <v>53905800</v>
      </c>
      <c r="H4857" s="21">
        <f>IF(ISNUMBER(E4857),MAX($E$2:E4857),"")</f>
        <v>542.07000732421875</v>
      </c>
      <c r="I4857" s="21">
        <f>IF(AND(ISNUMBER(E4857),ISNUMBER(H4857)),E4857/H4857-1,"")</f>
        <v>-0.94559743322327028</v>
      </c>
      <c r="L4857"/>
      <c r="M4857"/>
      <c r="N4857" s="2">
        <v>39258</v>
      </c>
      <c r="O4857" s="21">
        <v>150.24000549316406</v>
      </c>
      <c r="P4857" s="21">
        <v>151.25</v>
      </c>
      <c r="Q4857" s="21">
        <v>149.02000427246094</v>
      </c>
      <c r="R4857" s="21">
        <v>149.83000183105469</v>
      </c>
      <c r="S4857">
        <v>232014400</v>
      </c>
      <c r="T4857" s="16">
        <f>(SP500_Data[[#This Row],[Close]]-R4858)/R4858</f>
        <v>-4.7824723089218051E-3</v>
      </c>
      <c r="U4857" s="21"/>
    </row>
    <row r="4858" spans="1:21" x14ac:dyDescent="0.25">
      <c r="A4858" s="2">
        <v>39255</v>
      </c>
      <c r="B4858" s="21">
        <v>30</v>
      </c>
      <c r="C4858" s="21">
        <v>30.100000381469727</v>
      </c>
      <c r="D4858" s="21">
        <v>29.450000762939453</v>
      </c>
      <c r="E4858" s="21">
        <v>29.489999771118164</v>
      </c>
      <c r="F4858" s="16">
        <f>(StockData[[#This Row],[Close]]-E4859)/E4859</f>
        <v>-2.4156173356156718E-2</v>
      </c>
      <c r="G4858" s="21">
        <v>86219900</v>
      </c>
      <c r="H4858" s="21">
        <f>IF(ISNUMBER(E4858),MAX($E$2:E4858),"")</f>
        <v>542.07000732421875</v>
      </c>
      <c r="I4858" s="21">
        <f>IF(AND(ISNUMBER(E4858),ISNUMBER(H4858)),E4858/H4858-1,"")</f>
        <v>-0.94559743322327028</v>
      </c>
      <c r="L4858"/>
      <c r="M4858"/>
      <c r="N4858" s="2">
        <v>39255</v>
      </c>
      <c r="O4858" s="21">
        <v>151.52000427246094</v>
      </c>
      <c r="P4858" s="21">
        <v>151.77000427246094</v>
      </c>
      <c r="Q4858" s="21">
        <v>149.85000610351563</v>
      </c>
      <c r="R4858" s="21">
        <v>150.55000305175781</v>
      </c>
      <c r="S4858">
        <v>204964700</v>
      </c>
      <c r="T4858" s="16">
        <f>(SP500_Data[[#This Row],[Close]]-R4859)/R4859</f>
        <v>-9.4090848531464509E-3</v>
      </c>
      <c r="U4858" s="21"/>
    </row>
    <row r="4859" spans="1:21" x14ac:dyDescent="0.25">
      <c r="A4859" s="2">
        <v>39254</v>
      </c>
      <c r="B4859" s="21">
        <v>29.979999542236328</v>
      </c>
      <c r="C4859" s="21">
        <v>30.299999237060547</v>
      </c>
      <c r="D4859" s="21">
        <v>29.909999847412109</v>
      </c>
      <c r="E4859" s="21">
        <v>30.219999313354492</v>
      </c>
      <c r="F4859" s="16">
        <f>(StockData[[#This Row],[Close]]-E4860)/E4860</f>
        <v>6.9976368834063401E-3</v>
      </c>
      <c r="G4859" s="21">
        <v>56564800</v>
      </c>
      <c r="H4859" s="21">
        <f>IF(ISNUMBER(E4859),MAX($E$2:E4859),"")</f>
        <v>542.07000732421875</v>
      </c>
      <c r="I4859" s="21">
        <f>IF(AND(ISNUMBER(E4859),ISNUMBER(H4859)),E4859/H4859-1,"")</f>
        <v>-0.94425074454399849</v>
      </c>
      <c r="L4859"/>
      <c r="M4859"/>
      <c r="N4859" s="2">
        <v>39254</v>
      </c>
      <c r="O4859" s="21">
        <v>151.08000183105469</v>
      </c>
      <c r="P4859" s="21">
        <v>152.11000061035156</v>
      </c>
      <c r="Q4859" s="21">
        <v>150.25</v>
      </c>
      <c r="R4859" s="21">
        <v>151.97999572753906</v>
      </c>
      <c r="S4859">
        <v>205262000</v>
      </c>
      <c r="T4859" s="16">
        <f>(SP500_Data[[#This Row],[Close]]-R4860)/R4860</f>
        <v>5.5577368088050704E-3</v>
      </c>
      <c r="U4859" s="21"/>
    </row>
    <row r="4860" spans="1:21" x14ac:dyDescent="0.25">
      <c r="A4860" s="2">
        <v>39253</v>
      </c>
      <c r="B4860" s="21">
        <v>30.440000534057617</v>
      </c>
      <c r="C4860" s="21">
        <v>30.510000228881836</v>
      </c>
      <c r="D4860" s="21">
        <v>29.959999084472656</v>
      </c>
      <c r="E4860" s="21">
        <v>30.010000228881836</v>
      </c>
      <c r="F4860" s="16">
        <f>(StockData[[#This Row],[Close]]-E4861)/E4861</f>
        <v>-1.4773436280902994E-2</v>
      </c>
      <c r="G4860" s="21">
        <v>46861600</v>
      </c>
      <c r="H4860" s="21">
        <f>IF(ISNUMBER(E4860),MAX($E$2:E4860),"")</f>
        <v>542.07000732421875</v>
      </c>
      <c r="I4860" s="21">
        <f>IF(AND(ISNUMBER(E4860),ISNUMBER(H4860)),E4860/H4860-1,"")</f>
        <v>-0.94463814669064972</v>
      </c>
      <c r="L4860"/>
      <c r="M4860"/>
      <c r="N4860" s="2">
        <v>39253</v>
      </c>
      <c r="O4860" s="21">
        <v>153.58000183105469</v>
      </c>
      <c r="P4860" s="21">
        <v>153.58000183105469</v>
      </c>
      <c r="Q4860" s="21">
        <v>150.96000671386719</v>
      </c>
      <c r="R4860" s="21">
        <v>151.13999938964844</v>
      </c>
      <c r="S4860">
        <v>177119700</v>
      </c>
      <c r="T4860" s="16">
        <f>(SP500_Data[[#This Row],[Close]]-R4861)/R4861</f>
        <v>-1.389707590159709E-2</v>
      </c>
      <c r="U4860" s="21"/>
    </row>
    <row r="4861" spans="1:21" x14ac:dyDescent="0.25">
      <c r="A4861" s="2">
        <v>39252</v>
      </c>
      <c r="B4861" s="21">
        <v>30.479999542236328</v>
      </c>
      <c r="C4861" s="21">
        <v>30.659999847412109</v>
      </c>
      <c r="D4861" s="21">
        <v>30.379999160766602</v>
      </c>
      <c r="E4861" s="21">
        <v>30.459999084472656</v>
      </c>
      <c r="F4861" s="16">
        <f>(StockData[[#This Row],[Close]]-E4862)/E4862</f>
        <v>-1.6388444455613885E-3</v>
      </c>
      <c r="G4861" s="21">
        <v>46802600</v>
      </c>
      <c r="H4861" s="21">
        <f>IF(ISNUMBER(E4861),MAX($E$2:E4861),"")</f>
        <v>542.07000732421875</v>
      </c>
      <c r="I4861" s="21">
        <f>IF(AND(ISNUMBER(E4861),ISNUMBER(H4861)),E4861/H4861-1,"")</f>
        <v>-0.94380799772555179</v>
      </c>
      <c r="L4861"/>
      <c r="M4861"/>
      <c r="N4861" s="2">
        <v>39252</v>
      </c>
      <c r="O4861" s="21">
        <v>152.55000305175781</v>
      </c>
      <c r="P4861" s="21">
        <v>153.3800048828125</v>
      </c>
      <c r="Q4861" s="21">
        <v>152.36000061035156</v>
      </c>
      <c r="R4861" s="21">
        <v>153.27000427246094</v>
      </c>
      <c r="S4861">
        <v>110851700</v>
      </c>
      <c r="T4861" s="16">
        <f>(SP500_Data[[#This Row],[Close]]-R4862)/R4862</f>
        <v>2.4854790001276471E-3</v>
      </c>
      <c r="U4861" s="21"/>
    </row>
    <row r="4862" spans="1:21" x14ac:dyDescent="0.25">
      <c r="A4862" s="2">
        <v>39251</v>
      </c>
      <c r="B4862" s="21">
        <v>30.690000534057617</v>
      </c>
      <c r="C4862" s="21">
        <v>30.719999313354492</v>
      </c>
      <c r="D4862" s="21">
        <v>30.420000076293945</v>
      </c>
      <c r="E4862" s="21">
        <v>30.510000228881836</v>
      </c>
      <c r="F4862" s="16">
        <f>(StockData[[#This Row],[Close]]-E4863)/E4863</f>
        <v>6.5596778989212819E-4</v>
      </c>
      <c r="G4862" s="21">
        <v>45412600</v>
      </c>
      <c r="H4862" s="21">
        <f>IF(ISNUMBER(E4862),MAX($E$2:E4862),"")</f>
        <v>542.07000732421875</v>
      </c>
      <c r="I4862" s="21">
        <f>IF(AND(ISNUMBER(E4862),ISNUMBER(H4862)),E4862/H4862-1,"")</f>
        <v>-0.94371575660589269</v>
      </c>
      <c r="L4862"/>
      <c r="M4862"/>
      <c r="N4862" s="2">
        <v>39251</v>
      </c>
      <c r="O4862" s="21">
        <v>153.3800048828125</v>
      </c>
      <c r="P4862" s="21">
        <v>153.38999938964844</v>
      </c>
      <c r="Q4862" s="21">
        <v>152.66000366210938</v>
      </c>
      <c r="R4862" s="21">
        <v>152.88999938964844</v>
      </c>
      <c r="S4862">
        <v>88537500</v>
      </c>
      <c r="T4862" s="16">
        <f>(SP500_Data[[#This Row],[Close]]-R4863)/R4863</f>
        <v>-1.175984359816723E-3</v>
      </c>
      <c r="U4862" s="21"/>
    </row>
    <row r="4863" spans="1:21" x14ac:dyDescent="0.25">
      <c r="A4863" s="2">
        <v>39248</v>
      </c>
      <c r="B4863" s="21">
        <v>30.860000610351559</v>
      </c>
      <c r="C4863" s="21">
        <v>30.879999160766602</v>
      </c>
      <c r="D4863" s="21">
        <v>30.430000305175781</v>
      </c>
      <c r="E4863" s="21">
        <v>30.489999771118164</v>
      </c>
      <c r="F4863" s="16">
        <f>(StockData[[#This Row],[Close]]-E4864)/E4864</f>
        <v>-9.8298447560724858E-4</v>
      </c>
      <c r="G4863" s="21">
        <v>100933000</v>
      </c>
      <c r="H4863" s="21">
        <f>IF(ISNUMBER(E4863),MAX($E$2:E4863),"")</f>
        <v>542.07000732421875</v>
      </c>
      <c r="I4863" s="21">
        <f>IF(AND(ISNUMBER(E4863),ISNUMBER(H4863)),E4863/H4863-1,"")</f>
        <v>-0.94375265305375633</v>
      </c>
      <c r="L4863"/>
      <c r="M4863"/>
      <c r="N4863" s="2">
        <v>39248</v>
      </c>
      <c r="O4863" s="21">
        <v>153.13999938964844</v>
      </c>
      <c r="P4863" s="21">
        <v>153.66000366210938</v>
      </c>
      <c r="Q4863" s="21">
        <v>152.92999267578125</v>
      </c>
      <c r="R4863" s="21">
        <v>153.07000732421875</v>
      </c>
      <c r="S4863">
        <v>154030800</v>
      </c>
      <c r="T4863" s="16">
        <f>(SP500_Data[[#This Row],[Close]]-R4864)/R4864</f>
        <v>1.3738500132713333E-3</v>
      </c>
      <c r="U4863" s="21"/>
    </row>
    <row r="4864" spans="1:21" x14ac:dyDescent="0.25">
      <c r="A4864" s="2">
        <v>39247</v>
      </c>
      <c r="B4864" s="21">
        <v>30.350000381469727</v>
      </c>
      <c r="C4864" s="21">
        <v>30.709999084472656</v>
      </c>
      <c r="D4864" s="21">
        <v>30.299999237060547</v>
      </c>
      <c r="E4864" s="21">
        <v>30.520000457763672</v>
      </c>
      <c r="F4864" s="16">
        <f>(StockData[[#This Row],[Close]]-E4865)/E4865</f>
        <v>4.2777581680212961E-3</v>
      </c>
      <c r="G4864" s="21">
        <v>59065700</v>
      </c>
      <c r="H4864" s="21">
        <f>IF(ISNUMBER(E4864),MAX($E$2:E4864),"")</f>
        <v>542.07000732421875</v>
      </c>
      <c r="I4864" s="21">
        <f>IF(AND(ISNUMBER(E4864),ISNUMBER(H4864)),E4864/H4864-1,"")</f>
        <v>-0.94369730838196098</v>
      </c>
      <c r="L4864"/>
      <c r="M4864"/>
      <c r="N4864" s="2">
        <v>39247</v>
      </c>
      <c r="O4864" s="21">
        <v>152.05999755859375</v>
      </c>
      <c r="P4864" s="21">
        <v>153.1199951171875</v>
      </c>
      <c r="Q4864" s="21">
        <v>152.02999877929688</v>
      </c>
      <c r="R4864" s="21">
        <v>152.86000061035156</v>
      </c>
      <c r="S4864">
        <v>146396500</v>
      </c>
      <c r="T4864" s="16">
        <f>(SP500_Data[[#This Row],[Close]]-R4865)/R4865</f>
        <v>6.3862086022842676E-3</v>
      </c>
      <c r="U4864" s="21"/>
    </row>
    <row r="4865" spans="1:21" x14ac:dyDescent="0.25">
      <c r="A4865" s="2">
        <v>39246</v>
      </c>
      <c r="B4865" s="21">
        <v>29.969999313354492</v>
      </c>
      <c r="C4865" s="21">
        <v>30.409999847412109</v>
      </c>
      <c r="D4865" s="21">
        <v>29.850000381469727</v>
      </c>
      <c r="E4865" s="21">
        <v>30.389999389648441</v>
      </c>
      <c r="F4865" s="16">
        <f>(StockData[[#This Row],[Close]]-E4866)/E4866</f>
        <v>1.8090418803275291E-2</v>
      </c>
      <c r="G4865" s="21">
        <v>64435600</v>
      </c>
      <c r="H4865" s="21">
        <f>IF(ISNUMBER(E4865),MAX($E$2:E4865),"")</f>
        <v>542.07000732421875</v>
      </c>
      <c r="I4865" s="21">
        <f>IF(AND(ISNUMBER(E4865),ISNUMBER(H4865)),E4865/H4865-1,"")</f>
        <v>-0.9439371317744355</v>
      </c>
      <c r="L4865"/>
      <c r="M4865"/>
      <c r="N4865" s="2">
        <v>39246</v>
      </c>
      <c r="O4865" s="21">
        <v>150.5</v>
      </c>
      <c r="P4865" s="21">
        <v>152.07000732421875</v>
      </c>
      <c r="Q4865" s="21">
        <v>149.72000122070313</v>
      </c>
      <c r="R4865" s="21">
        <v>151.88999938964844</v>
      </c>
      <c r="S4865">
        <v>193208200</v>
      </c>
      <c r="T4865" s="16">
        <f>(SP500_Data[[#This Row],[Close]]-R4866)/R4866</f>
        <v>1.4968296588862643E-2</v>
      </c>
      <c r="U4865" s="21"/>
    </row>
    <row r="4866" spans="1:21" x14ac:dyDescent="0.25">
      <c r="A4866" s="2">
        <v>39245</v>
      </c>
      <c r="B4866" s="21">
        <v>29.959999084472656</v>
      </c>
      <c r="C4866" s="21">
        <v>30.239999771118164</v>
      </c>
      <c r="D4866" s="21">
        <v>29.770000457763672</v>
      </c>
      <c r="E4866" s="21">
        <v>29.850000381469727</v>
      </c>
      <c r="F4866" s="16">
        <f>(StockData[[#This Row],[Close]]-E4867)/E4867</f>
        <v>-5.6628938608153968E-3</v>
      </c>
      <c r="G4866" s="21">
        <v>56981800</v>
      </c>
      <c r="H4866" s="21">
        <f>IF(ISNUMBER(E4866),MAX($E$2:E4866),"")</f>
        <v>542.07000732421875</v>
      </c>
      <c r="I4866" s="21">
        <f>IF(AND(ISNUMBER(E4866),ISNUMBER(H4866)),E4866/H4866-1,"")</f>
        <v>-0.94493331123628077</v>
      </c>
      <c r="L4866"/>
      <c r="M4866"/>
      <c r="N4866" s="2">
        <v>39245</v>
      </c>
      <c r="O4866" s="21">
        <v>150.66999816894531</v>
      </c>
      <c r="P4866" s="21">
        <v>151.53999328613281</v>
      </c>
      <c r="Q4866" s="21">
        <v>149.55000305175781</v>
      </c>
      <c r="R4866" s="21">
        <v>149.64999389648438</v>
      </c>
      <c r="S4866">
        <v>233898000</v>
      </c>
      <c r="T4866" s="16">
        <f>(SP500_Data[[#This Row],[Close]]-R4867)/R4867</f>
        <v>-1.0905546080583953E-2</v>
      </c>
      <c r="U4866" s="21"/>
    </row>
    <row r="4867" spans="1:21" x14ac:dyDescent="0.25">
      <c r="A4867" s="2">
        <v>39244</v>
      </c>
      <c r="B4867" s="21">
        <v>29.940000534057617</v>
      </c>
      <c r="C4867" s="21">
        <v>30.25</v>
      </c>
      <c r="D4867" s="21">
        <v>29.930000305175781</v>
      </c>
      <c r="E4867" s="21">
        <v>30.020000457763672</v>
      </c>
      <c r="F4867" s="16">
        <f>(StockData[[#This Row],[Close]]-E4868)/E4868</f>
        <v>-9.9829550943474304E-4</v>
      </c>
      <c r="G4867" s="21">
        <v>48467400</v>
      </c>
      <c r="H4867" s="21">
        <f>IF(ISNUMBER(E4867),MAX($E$2:E4867),"")</f>
        <v>542.07000732421875</v>
      </c>
      <c r="I4867" s="21">
        <f>IF(AND(ISNUMBER(E4867),ISNUMBER(H4867)),E4867/H4867-1,"")</f>
        <v>-0.94461969846671789</v>
      </c>
      <c r="L4867"/>
      <c r="M4867"/>
      <c r="N4867" s="2">
        <v>39244</v>
      </c>
      <c r="O4867" s="21">
        <v>150.92999267578125</v>
      </c>
      <c r="P4867" s="21">
        <v>151.94999694824219</v>
      </c>
      <c r="Q4867" s="21">
        <v>150.69999694824219</v>
      </c>
      <c r="R4867" s="21">
        <v>151.30000305175781</v>
      </c>
      <c r="S4867">
        <v>102015600</v>
      </c>
      <c r="T4867" s="16">
        <f>(SP500_Data[[#This Row],[Close]]-R4868)/R4868</f>
        <v>1.7214630374912223E-3</v>
      </c>
      <c r="U4867" s="21"/>
    </row>
    <row r="4868" spans="1:21" x14ac:dyDescent="0.25">
      <c r="A4868" s="2">
        <v>39241</v>
      </c>
      <c r="B4868" s="21">
        <v>29.579999923706055</v>
      </c>
      <c r="C4868" s="21">
        <v>30.059999465942383</v>
      </c>
      <c r="D4868" s="21">
        <v>29.409999847412109</v>
      </c>
      <c r="E4868" s="21">
        <v>30.049999237060547</v>
      </c>
      <c r="F4868" s="16">
        <f>(StockData[[#This Row],[Close]]-E4869)/E4869</f>
        <v>1.4517163593648207E-2</v>
      </c>
      <c r="G4868" s="21">
        <v>61346200</v>
      </c>
      <c r="H4868" s="21">
        <f>IF(ISNUMBER(E4868),MAX($E$2:E4868),"")</f>
        <v>542.07000732421875</v>
      </c>
      <c r="I4868" s="21">
        <f>IF(AND(ISNUMBER(E4868),ISNUMBER(H4868)),E4868/H4868-1,"")</f>
        <v>-0.94456435731356136</v>
      </c>
      <c r="L4868"/>
      <c r="M4868"/>
      <c r="N4868" s="2">
        <v>39241</v>
      </c>
      <c r="O4868" s="21">
        <v>149.58000183105469</v>
      </c>
      <c r="P4868" s="21">
        <v>151.19000244140625</v>
      </c>
      <c r="Q4868" s="21">
        <v>149.08999633789063</v>
      </c>
      <c r="R4868" s="21">
        <v>151.03999328613281</v>
      </c>
      <c r="S4868">
        <v>175886000</v>
      </c>
      <c r="T4868" s="16">
        <f>(SP500_Data[[#This Row],[Close]]-R4869)/R4869</f>
        <v>1.3011315246159769E-2</v>
      </c>
      <c r="U4868" s="21"/>
    </row>
    <row r="4869" spans="1:21" x14ac:dyDescent="0.25">
      <c r="A4869" s="2">
        <v>39240</v>
      </c>
      <c r="B4869" s="21">
        <v>30.020000457763672</v>
      </c>
      <c r="C4869" s="21">
        <v>30.290000915527344</v>
      </c>
      <c r="D4869" s="21">
        <v>29.590000152587891</v>
      </c>
      <c r="E4869" s="21">
        <v>29.620000839233398</v>
      </c>
      <c r="F4869" s="16">
        <f>(StockData[[#This Row],[Close]]-E4870)/E4870</f>
        <v>-2.2119513240109807E-2</v>
      </c>
      <c r="G4869" s="21">
        <v>71971400</v>
      </c>
      <c r="H4869" s="21">
        <f>IF(ISNUMBER(E4869),MAX($E$2:E4869),"")</f>
        <v>542.07000732421875</v>
      </c>
      <c r="I4869" s="21">
        <f>IF(AND(ISNUMBER(E4869),ISNUMBER(H4869)),E4869/H4869-1,"")</f>
        <v>-0.94535760983079564</v>
      </c>
      <c r="L4869"/>
      <c r="M4869"/>
      <c r="N4869" s="2">
        <v>39240</v>
      </c>
      <c r="O4869" s="21">
        <v>151.55999755859375</v>
      </c>
      <c r="P4869" s="21">
        <v>152.5</v>
      </c>
      <c r="Q4869" s="21">
        <v>149.05999755859375</v>
      </c>
      <c r="R4869" s="21">
        <v>149.10000610351563</v>
      </c>
      <c r="S4869">
        <v>232414600</v>
      </c>
      <c r="T4869" s="16">
        <f>(SP500_Data[[#This Row],[Close]]-R4870)/R4870</f>
        <v>-1.8045246973515991E-2</v>
      </c>
      <c r="U4869" s="21"/>
    </row>
    <row r="4870" spans="1:21" x14ac:dyDescent="0.25">
      <c r="A4870" s="2">
        <v>39239</v>
      </c>
      <c r="B4870" s="21">
        <v>30.370000839233398</v>
      </c>
      <c r="C4870" s="21">
        <v>30.530000686645508</v>
      </c>
      <c r="D4870" s="21">
        <v>30.25</v>
      </c>
      <c r="E4870" s="21">
        <v>30.290000915527344</v>
      </c>
      <c r="F4870" s="16">
        <f>(StockData[[#This Row],[Close]]-E4871)/E4871</f>
        <v>-9.4832900229636537E-3</v>
      </c>
      <c r="G4870" s="21">
        <v>38217500</v>
      </c>
      <c r="H4870" s="21">
        <f>IF(ISNUMBER(E4870),MAX($E$2:E4870),"")</f>
        <v>542.07000732421875</v>
      </c>
      <c r="I4870" s="21">
        <f>IF(AND(ISNUMBER(E4870),ISNUMBER(H4870)),E4870/H4870-1,"")</f>
        <v>-0.94412160697647574</v>
      </c>
      <c r="L4870"/>
      <c r="M4870"/>
      <c r="N4870" s="2">
        <v>39239</v>
      </c>
      <c r="O4870" s="21">
        <v>152.86000061035156</v>
      </c>
      <c r="P4870" s="21">
        <v>152.94999694824219</v>
      </c>
      <c r="Q4870" s="21">
        <v>151.75</v>
      </c>
      <c r="R4870" s="21">
        <v>151.83999633789063</v>
      </c>
      <c r="S4870">
        <v>164096800</v>
      </c>
      <c r="T4870" s="16">
        <f>(SP500_Data[[#This Row],[Close]]-R4871)/R4871</f>
        <v>-1.074994524869519E-2</v>
      </c>
      <c r="U4870" s="21"/>
    </row>
    <row r="4871" spans="1:21" x14ac:dyDescent="0.25">
      <c r="A4871" s="2">
        <v>39238</v>
      </c>
      <c r="B4871" s="21">
        <v>30.620000839233398</v>
      </c>
      <c r="C4871" s="21">
        <v>30.629999160766602</v>
      </c>
      <c r="D4871" s="21">
        <v>30.329999923706055</v>
      </c>
      <c r="E4871" s="21">
        <v>30.579999923706055</v>
      </c>
      <c r="F4871" s="16">
        <f>(StockData[[#This Row],[Close]]-E4872)/E4872</f>
        <v>-4.5572719003147064E-3</v>
      </c>
      <c r="G4871" s="21">
        <v>44265000</v>
      </c>
      <c r="H4871" s="21">
        <f>IF(ISNUMBER(E4871),MAX($E$2:E4871),"")</f>
        <v>542.07000732421875</v>
      </c>
      <c r="I4871" s="21">
        <f>IF(AND(ISNUMBER(E4871),ISNUMBER(H4871)),E4871/H4871-1,"")</f>
        <v>-0.94358662255700898</v>
      </c>
      <c r="L4871"/>
      <c r="M4871"/>
      <c r="N4871" s="2">
        <v>39238</v>
      </c>
      <c r="O4871" s="21">
        <v>153.74000549316406</v>
      </c>
      <c r="P4871" s="21">
        <v>153.89999389648438</v>
      </c>
      <c r="Q4871" s="21">
        <v>152.86000061035156</v>
      </c>
      <c r="R4871" s="21">
        <v>153.49000549316406</v>
      </c>
      <c r="S4871">
        <v>126917900</v>
      </c>
      <c r="T4871" s="16">
        <f>(SP500_Data[[#This Row],[Close]]-R4872)/R4872</f>
        <v>-3.958472330895294E-3</v>
      </c>
      <c r="U4871" s="21"/>
    </row>
    <row r="4872" spans="1:21" x14ac:dyDescent="0.25">
      <c r="A4872" s="2">
        <v>39237</v>
      </c>
      <c r="B4872" s="21">
        <v>30.420000076293945</v>
      </c>
      <c r="C4872" s="21">
        <v>30.760000228881836</v>
      </c>
      <c r="D4872" s="21">
        <v>30.399999618530273</v>
      </c>
      <c r="E4872" s="21">
        <v>30.719999313354492</v>
      </c>
      <c r="F4872" s="16">
        <f>(StockData[[#This Row],[Close]]-E4873)/E4873</f>
        <v>4.2497273657451659E-3</v>
      </c>
      <c r="G4872" s="21">
        <v>41434500</v>
      </c>
      <c r="H4872" s="21">
        <f>IF(ISNUMBER(E4872),MAX($E$2:E4872),"")</f>
        <v>542.07000732421875</v>
      </c>
      <c r="I4872" s="21">
        <f>IF(AND(ISNUMBER(E4872),ISNUMBER(H4872)),E4872/H4872-1,"")</f>
        <v>-0.94332835445924146</v>
      </c>
      <c r="L4872"/>
      <c r="M4872"/>
      <c r="N4872" s="2">
        <v>39237</v>
      </c>
      <c r="O4872" s="21">
        <v>153.53999328613281</v>
      </c>
      <c r="P4872" s="21">
        <v>154.38999938964844</v>
      </c>
      <c r="Q4872" s="21">
        <v>153.47999572753906</v>
      </c>
      <c r="R4872" s="21">
        <v>154.10000610351563</v>
      </c>
      <c r="S4872">
        <v>78008800</v>
      </c>
      <c r="T4872" s="16">
        <f>(SP500_Data[[#This Row],[Close]]-R4873)/R4873</f>
        <v>1.2983042720152445E-4</v>
      </c>
      <c r="U4872" s="21"/>
    </row>
    <row r="4873" spans="1:21" x14ac:dyDescent="0.25">
      <c r="A4873" s="2">
        <v>39234</v>
      </c>
      <c r="B4873" s="21">
        <v>30.790000915527344</v>
      </c>
      <c r="C4873" s="21">
        <v>30.899999618530273</v>
      </c>
      <c r="D4873" s="21">
        <v>30.549999237060547</v>
      </c>
      <c r="E4873" s="21">
        <v>30.590000152587891</v>
      </c>
      <c r="F4873" s="16">
        <f>(StockData[[#This Row],[Close]]-E4874)/E4874</f>
        <v>-3.258402728235639E-3</v>
      </c>
      <c r="G4873" s="21">
        <v>39469400</v>
      </c>
      <c r="H4873" s="21">
        <f>IF(ISNUMBER(E4873),MAX($E$2:E4873),"")</f>
        <v>542.07000732421875</v>
      </c>
      <c r="I4873" s="21">
        <f>IF(AND(ISNUMBER(E4873),ISNUMBER(H4873)),E4873/H4873-1,"")</f>
        <v>-0.94356817433307716</v>
      </c>
      <c r="L4873"/>
      <c r="M4873"/>
      <c r="N4873" s="2">
        <v>39234</v>
      </c>
      <c r="O4873" s="21">
        <v>153.8800048828125</v>
      </c>
      <c r="P4873" s="21">
        <v>154.39999389648438</v>
      </c>
      <c r="Q4873" s="21">
        <v>153.50999450683594</v>
      </c>
      <c r="R4873" s="21">
        <v>154.08000183105469</v>
      </c>
      <c r="S4873">
        <v>107771700</v>
      </c>
      <c r="T4873" s="16">
        <f>(SP500_Data[[#This Row],[Close]]-R4874)/R4874</f>
        <v>4.9569167136081079E-3</v>
      </c>
      <c r="U4873" s="21"/>
    </row>
    <row r="4874" spans="1:21" x14ac:dyDescent="0.25">
      <c r="A4874" s="2">
        <v>39233</v>
      </c>
      <c r="B4874" s="21">
        <v>31.120000839233398</v>
      </c>
      <c r="C4874" s="21">
        <v>31.159999847412109</v>
      </c>
      <c r="D4874" s="21">
        <v>30.610000610351559</v>
      </c>
      <c r="E4874" s="21">
        <v>30.690000534057617</v>
      </c>
      <c r="F4874" s="16">
        <f>(StockData[[#This Row],[Close]]-E4875)/E4875</f>
        <v>-1.350048434760206E-2</v>
      </c>
      <c r="G4874" s="21">
        <v>85290500</v>
      </c>
      <c r="H4874" s="21">
        <f>IF(ISNUMBER(E4874),MAX($E$2:E4874),"")</f>
        <v>542.07000732421875</v>
      </c>
      <c r="I4874" s="21">
        <f>IF(AND(ISNUMBER(E4874),ISNUMBER(H4874)),E4874/H4874-1,"")</f>
        <v>-0.94338369561239799</v>
      </c>
      <c r="L4874"/>
      <c r="M4874"/>
      <c r="N4874" s="2">
        <v>39233</v>
      </c>
      <c r="O4874" s="21">
        <v>153.66999816894531</v>
      </c>
      <c r="P4874" s="21">
        <v>153.88999938964844</v>
      </c>
      <c r="Q4874" s="21">
        <v>153.1199951171875</v>
      </c>
      <c r="R4874" s="21">
        <v>153.32000732421875</v>
      </c>
      <c r="S4874">
        <v>114866700</v>
      </c>
      <c r="T4874" s="16">
        <f>(SP500_Data[[#This Row],[Close]]-R4875)/R4875</f>
        <v>-1.0424055758010791E-3</v>
      </c>
      <c r="U4874" s="21"/>
    </row>
    <row r="4875" spans="1:21" x14ac:dyDescent="0.25">
      <c r="A4875" s="2">
        <v>39232</v>
      </c>
      <c r="B4875" s="21">
        <v>30.549999237060547</v>
      </c>
      <c r="C4875" s="21">
        <v>31.129999160766602</v>
      </c>
      <c r="D4875" s="21">
        <v>30.510000228881836</v>
      </c>
      <c r="E4875" s="21">
        <v>31.110000610351559</v>
      </c>
      <c r="F4875" s="16">
        <f>(StockData[[#This Row],[Close]]-E4876)/E4876</f>
        <v>1.0392974514750335E-2</v>
      </c>
      <c r="G4875" s="21">
        <v>57376800</v>
      </c>
      <c r="H4875" s="21">
        <f>IF(ISNUMBER(E4875),MAX($E$2:E4875),"")</f>
        <v>542.07000732421875</v>
      </c>
      <c r="I4875" s="21">
        <f>IF(AND(ISNUMBER(E4875),ISNUMBER(H4875)),E4875/H4875-1,"")</f>
        <v>-0.9426088878004566</v>
      </c>
      <c r="L4875"/>
      <c r="M4875"/>
      <c r="N4875" s="2">
        <v>39232</v>
      </c>
      <c r="O4875" s="21">
        <v>151.46000671386719</v>
      </c>
      <c r="P4875" s="21">
        <v>153.53999328613281</v>
      </c>
      <c r="Q4875" s="21">
        <v>151.33999633789063</v>
      </c>
      <c r="R4875" s="21">
        <v>153.47999572753906</v>
      </c>
      <c r="S4875">
        <v>129013600</v>
      </c>
      <c r="T4875" s="16">
        <f>(SP500_Data[[#This Row],[Close]]-R4876)/R4876</f>
        <v>8.1449697164565488E-3</v>
      </c>
      <c r="U4875" s="21"/>
    </row>
    <row r="4876" spans="1:21" x14ac:dyDescent="0.25">
      <c r="A4876" s="2">
        <v>39231</v>
      </c>
      <c r="B4876" s="21">
        <v>30.489999771118164</v>
      </c>
      <c r="C4876" s="21">
        <v>30.829999923706055</v>
      </c>
      <c r="D4876" s="21">
        <v>30.389999389648441</v>
      </c>
      <c r="E4876" s="21">
        <v>30.790000915527344</v>
      </c>
      <c r="F4876" s="16">
        <f>(StockData[[#This Row],[Close]]-E4877)/E4877</f>
        <v>1.0170648882768019E-2</v>
      </c>
      <c r="G4876" s="21">
        <v>42373100</v>
      </c>
      <c r="H4876" s="21">
        <f>IF(ISNUMBER(E4876),MAX($E$2:E4876),"")</f>
        <v>542.07000732421875</v>
      </c>
      <c r="I4876" s="21">
        <f>IF(AND(ISNUMBER(E4876),ISNUMBER(H4876)),E4876/H4876-1,"")</f>
        <v>-0.94319921689171882</v>
      </c>
      <c r="L4876"/>
      <c r="M4876"/>
      <c r="N4876" s="2">
        <v>39231</v>
      </c>
      <c r="O4876" s="21">
        <v>151.94000244140625</v>
      </c>
      <c r="P4876" s="21">
        <v>152.5</v>
      </c>
      <c r="Q4876" s="21">
        <v>151.44999694824219</v>
      </c>
      <c r="R4876" s="21">
        <v>152.24000549316406</v>
      </c>
      <c r="S4876">
        <v>82020000</v>
      </c>
      <c r="T4876" s="16">
        <f>(SP500_Data[[#This Row],[Close]]-R4877)/R4877</f>
        <v>3.6258358685851023E-3</v>
      </c>
      <c r="U4876" s="21"/>
    </row>
    <row r="4877" spans="1:21" x14ac:dyDescent="0.25">
      <c r="A4877" s="2">
        <v>39227</v>
      </c>
      <c r="B4877" s="21">
        <v>30.280000686645508</v>
      </c>
      <c r="C4877" s="21">
        <v>30.659999847412109</v>
      </c>
      <c r="D4877" s="21">
        <v>30.180000305175781</v>
      </c>
      <c r="E4877" s="21">
        <v>30.479999542236328</v>
      </c>
      <c r="F4877" s="16">
        <f>(StockData[[#This Row],[Close]]-E4878)/E4878</f>
        <v>1.0275089995308441E-2</v>
      </c>
      <c r="G4877" s="21">
        <v>47726500</v>
      </c>
      <c r="H4877" s="21">
        <f>IF(ISNUMBER(E4877),MAX($E$2:E4877),"")</f>
        <v>542.07000732421875</v>
      </c>
      <c r="I4877" s="21">
        <f>IF(AND(ISNUMBER(E4877),ISNUMBER(H4877)),E4877/H4877-1,"")</f>
        <v>-0.94377110127768815</v>
      </c>
      <c r="L4877"/>
      <c r="M4877"/>
      <c r="N4877" s="2">
        <v>39227</v>
      </c>
      <c r="O4877" s="21">
        <v>151.5</v>
      </c>
      <c r="P4877" s="21">
        <v>152.02000427246094</v>
      </c>
      <c r="Q4877" s="21">
        <v>151.17999267578125</v>
      </c>
      <c r="R4877" s="21">
        <v>151.69000244140625</v>
      </c>
      <c r="S4877">
        <v>83309200</v>
      </c>
      <c r="T4877" s="16">
        <f>(SP500_Data[[#This Row],[Close]]-R4878)/R4878</f>
        <v>4.1705606579804906E-3</v>
      </c>
      <c r="U4877" s="21"/>
    </row>
    <row r="4878" spans="1:21" x14ac:dyDescent="0.25">
      <c r="A4878" s="2">
        <v>39226</v>
      </c>
      <c r="B4878" s="21">
        <v>30.540000915527344</v>
      </c>
      <c r="C4878" s="21">
        <v>30.799999237060547</v>
      </c>
      <c r="D4878" s="21">
        <v>29.959999084472656</v>
      </c>
      <c r="E4878" s="21">
        <v>30.170000076293945</v>
      </c>
      <c r="F4878" s="16">
        <f>(StockData[[#This Row],[Close]]-E4879)/E4879</f>
        <v>-1.3407450897155549E-2</v>
      </c>
      <c r="G4878" s="21">
        <v>64046400</v>
      </c>
      <c r="H4878" s="21">
        <f>IF(ISNUMBER(E4878),MAX($E$2:E4878),"")</f>
        <v>542.07000732421875</v>
      </c>
      <c r="I4878" s="21">
        <f>IF(AND(ISNUMBER(E4878),ISNUMBER(H4878)),E4878/H4878-1,"")</f>
        <v>-0.94434298214501855</v>
      </c>
      <c r="L4878"/>
      <c r="M4878"/>
      <c r="N4878" s="2">
        <v>39226</v>
      </c>
      <c r="O4878" s="21">
        <v>152.52999877929688</v>
      </c>
      <c r="P4878" s="21">
        <v>153.21000671386719</v>
      </c>
      <c r="Q4878" s="21">
        <v>150.74000549316406</v>
      </c>
      <c r="R4878" s="21">
        <v>151.05999755859375</v>
      </c>
      <c r="S4878">
        <v>187593000</v>
      </c>
      <c r="T4878" s="16">
        <f>(SP500_Data[[#This Row],[Close]]-R4879)/R4879</f>
        <v>-9.0527739485108966E-3</v>
      </c>
      <c r="U4878" s="21"/>
    </row>
    <row r="4879" spans="1:21" x14ac:dyDescent="0.25">
      <c r="A4879" s="2">
        <v>39225</v>
      </c>
      <c r="B4879" s="21">
        <v>30.840000152587891</v>
      </c>
      <c r="C4879" s="21">
        <v>30.840000152587891</v>
      </c>
      <c r="D4879" s="21">
        <v>30.569999694824219</v>
      </c>
      <c r="E4879" s="21">
        <v>30.579999923706055</v>
      </c>
      <c r="F4879" s="16">
        <f>(StockData[[#This Row],[Close]]-E4880)/E4880</f>
        <v>-3.584249215945484E-3</v>
      </c>
      <c r="G4879" s="21">
        <v>46322500</v>
      </c>
      <c r="H4879" s="21">
        <f>IF(ISNUMBER(E4879),MAX($E$2:E4879),"")</f>
        <v>542.07000732421875</v>
      </c>
      <c r="I4879" s="21">
        <f>IF(AND(ISNUMBER(E4879),ISNUMBER(H4879)),E4879/H4879-1,"")</f>
        <v>-0.94358662255700898</v>
      </c>
      <c r="L4879"/>
      <c r="M4879"/>
      <c r="N4879" s="2">
        <v>39225</v>
      </c>
      <c r="O4879" s="21">
        <v>152.94999694824219</v>
      </c>
      <c r="P4879" s="21">
        <v>153.5</v>
      </c>
      <c r="Q4879" s="21">
        <v>152.36000061035156</v>
      </c>
      <c r="R4879" s="21">
        <v>152.44000244140625</v>
      </c>
      <c r="S4879">
        <v>133786600</v>
      </c>
      <c r="T4879" s="16">
        <f>(SP500_Data[[#This Row],[Close]]-R4880)/R4880</f>
        <v>1.3124440822236708E-4</v>
      </c>
      <c r="U4879" s="21"/>
    </row>
    <row r="4880" spans="1:21" x14ac:dyDescent="0.25">
      <c r="A4880" s="2">
        <v>39224</v>
      </c>
      <c r="B4880" s="21">
        <v>30.899999618530273</v>
      </c>
      <c r="C4880" s="21">
        <v>30.930000305175781</v>
      </c>
      <c r="D4880" s="21">
        <v>30.659999847412109</v>
      </c>
      <c r="E4880" s="21">
        <v>30.690000534057617</v>
      </c>
      <c r="F4880" s="16">
        <f>(StockData[[#This Row],[Close]]-E4881)/E4881</f>
        <v>-1.1594161412192362E-2</v>
      </c>
      <c r="G4880" s="21">
        <v>39999500</v>
      </c>
      <c r="H4880" s="21">
        <f>IF(ISNUMBER(E4880),MAX($E$2:E4880),"")</f>
        <v>542.07000732421875</v>
      </c>
      <c r="I4880" s="21">
        <f>IF(AND(ISNUMBER(E4880),ISNUMBER(H4880)),E4880/H4880-1,"")</f>
        <v>-0.94338369561239799</v>
      </c>
      <c r="L4880"/>
      <c r="M4880"/>
      <c r="N4880" s="2">
        <v>39224</v>
      </c>
      <c r="O4880" s="21">
        <v>152.69999694824219</v>
      </c>
      <c r="P4880" s="21">
        <v>153.16000366210938</v>
      </c>
      <c r="Q4880" s="21">
        <v>152.3800048828125</v>
      </c>
      <c r="R4880" s="21">
        <v>152.41999816894531</v>
      </c>
      <c r="S4880">
        <v>82148800</v>
      </c>
      <c r="T4880" s="16">
        <f>(SP500_Data[[#This Row],[Close]]-R4881)/R4881</f>
        <v>-7.8664692847084698E-4</v>
      </c>
      <c r="U4880" s="21"/>
    </row>
    <row r="4881" spans="1:21" x14ac:dyDescent="0.25">
      <c r="A4881" s="2">
        <v>39223</v>
      </c>
      <c r="B4881" s="21">
        <v>30.729999542236328</v>
      </c>
      <c r="C4881" s="21">
        <v>31.159999847412109</v>
      </c>
      <c r="D4881" s="21">
        <v>30.729999542236328</v>
      </c>
      <c r="E4881" s="21">
        <v>31.049999237060547</v>
      </c>
      <c r="F4881" s="16">
        <f>(StockData[[#This Row],[Close]]-E4882)/E4882</f>
        <v>7.1358843301627299E-3</v>
      </c>
      <c r="G4881" s="21">
        <v>41836400</v>
      </c>
      <c r="H4881" s="21">
        <f>IF(ISNUMBER(E4881),MAX($E$2:E4881),"")</f>
        <v>542.07000732421875</v>
      </c>
      <c r="I4881" s="21">
        <f>IF(AND(ISNUMBER(E4881),ISNUMBER(H4881)),E4881/H4881-1,"")</f>
        <v>-0.94271957714404742</v>
      </c>
      <c r="L4881"/>
      <c r="M4881"/>
      <c r="N4881" s="2">
        <v>39223</v>
      </c>
      <c r="O4881" s="21">
        <v>152.58000183105469</v>
      </c>
      <c r="P4881" s="21">
        <v>153.22999572753906</v>
      </c>
      <c r="Q4881" s="21">
        <v>152.5</v>
      </c>
      <c r="R4881" s="21">
        <v>152.53999328613281</v>
      </c>
      <c r="S4881">
        <v>174664600</v>
      </c>
      <c r="T4881" s="16">
        <f>(SP500_Data[[#This Row],[Close]]-R4882)/R4882</f>
        <v>-5.2418971048491395E-4</v>
      </c>
      <c r="U4881" s="21"/>
    </row>
    <row r="4882" spans="1:21" x14ac:dyDescent="0.25">
      <c r="A4882" s="2">
        <v>39220</v>
      </c>
      <c r="B4882" s="21">
        <v>30.969999313354492</v>
      </c>
      <c r="C4882" s="21">
        <v>30.989999771118164</v>
      </c>
      <c r="D4882" s="21">
        <v>30.579999923706055</v>
      </c>
      <c r="E4882" s="21">
        <v>30.829999923706055</v>
      </c>
      <c r="F4882" s="16">
        <f>(StockData[[#This Row],[Close]]-E4883)/E4883</f>
        <v>-4.841821199053689E-3</v>
      </c>
      <c r="G4882" s="21">
        <v>58453000</v>
      </c>
      <c r="H4882" s="21">
        <f>IF(ISNUMBER(E4882),MAX($E$2:E4882),"")</f>
        <v>542.07000732421875</v>
      </c>
      <c r="I4882" s="21">
        <f>IF(AND(ISNUMBER(E4882),ISNUMBER(H4882)),E4882/H4882-1,"")</f>
        <v>-0.94312542751463047</v>
      </c>
      <c r="L4882"/>
      <c r="M4882"/>
      <c r="N4882" s="2">
        <v>39220</v>
      </c>
      <c r="O4882" s="21">
        <v>152.00999450683594</v>
      </c>
      <c r="P4882" s="21">
        <v>152.6199951171875</v>
      </c>
      <c r="Q4882" s="21">
        <v>151.80999755859375</v>
      </c>
      <c r="R4882" s="21">
        <v>152.6199951171875</v>
      </c>
      <c r="S4882">
        <v>99182000</v>
      </c>
      <c r="T4882" s="16">
        <f>(SP500_Data[[#This Row],[Close]]-R4883)/R4883</f>
        <v>8.7243360132526569E-3</v>
      </c>
      <c r="U4882" s="21"/>
    </row>
    <row r="4883" spans="1:21" x14ac:dyDescent="0.25">
      <c r="A4883" s="2">
        <v>39219</v>
      </c>
      <c r="B4883" s="21">
        <v>31.030000686645508</v>
      </c>
      <c r="C4883" s="21">
        <v>31.139999389648441</v>
      </c>
      <c r="D4883" s="21">
        <v>30.959999084472656</v>
      </c>
      <c r="E4883" s="21">
        <v>30.979999542236328</v>
      </c>
      <c r="F4883" s="16">
        <f>(StockData[[#This Row],[Close]]-E4884)/E4884</f>
        <v>-2.8966898446054139E-3</v>
      </c>
      <c r="G4883" s="21">
        <v>41045600</v>
      </c>
      <c r="H4883" s="21">
        <f>IF(ISNUMBER(E4883),MAX($E$2:E4883),"")</f>
        <v>542.07000732421875</v>
      </c>
      <c r="I4883" s="21">
        <f>IF(AND(ISNUMBER(E4883),ISNUMBER(H4883)),E4883/H4883-1,"")</f>
        <v>-0.94284871119293123</v>
      </c>
      <c r="L4883"/>
      <c r="M4883"/>
      <c r="N4883" s="2">
        <v>39219</v>
      </c>
      <c r="O4883" s="21">
        <v>151.3800048828125</v>
      </c>
      <c r="P4883" s="21">
        <v>151.96000671386719</v>
      </c>
      <c r="Q4883" s="21">
        <v>151.11000061035156</v>
      </c>
      <c r="R4883" s="21">
        <v>151.30000305175781</v>
      </c>
      <c r="S4883">
        <v>101132800</v>
      </c>
      <c r="T4883" s="16">
        <f>(SP500_Data[[#This Row],[Close]]-R4884)/R4884</f>
        <v>-1.978911871236761E-3</v>
      </c>
      <c r="U4883" s="21"/>
    </row>
    <row r="4884" spans="1:21" x14ac:dyDescent="0.25">
      <c r="A4884" s="2">
        <v>39218</v>
      </c>
      <c r="B4884" s="21">
        <v>31</v>
      </c>
      <c r="C4884" s="21">
        <v>31.090000152587891</v>
      </c>
      <c r="D4884" s="21">
        <v>30.809999465942383</v>
      </c>
      <c r="E4884" s="21">
        <v>31.069999694824219</v>
      </c>
      <c r="F4884" s="16">
        <f>(StockData[[#This Row],[Close]]-E4885)/E4885</f>
        <v>5.5016206599562151E-3</v>
      </c>
      <c r="G4884" s="21">
        <v>45833600</v>
      </c>
      <c r="H4884" s="21">
        <f>IF(ISNUMBER(E4884),MAX($E$2:E4884),"")</f>
        <v>542.07000732421875</v>
      </c>
      <c r="I4884" s="21">
        <f>IF(AND(ISNUMBER(E4884),ISNUMBER(H4884)),E4884/H4884-1,"")</f>
        <v>-0.94268268069618388</v>
      </c>
      <c r="L4884"/>
      <c r="M4884"/>
      <c r="N4884" s="2">
        <v>39218</v>
      </c>
      <c r="O4884" s="21">
        <v>150.80000305175781</v>
      </c>
      <c r="P4884" s="21">
        <v>151.6300048828125</v>
      </c>
      <c r="Q4884" s="21">
        <v>150.3800048828125</v>
      </c>
      <c r="R4884" s="21">
        <v>151.60000610351563</v>
      </c>
      <c r="S4884">
        <v>114166500</v>
      </c>
      <c r="T4884" s="16">
        <f>(SP500_Data[[#This Row],[Close]]-R4885)/R4885</f>
        <v>6.8406636726728951E-3</v>
      </c>
      <c r="U4884" s="21"/>
    </row>
    <row r="4885" spans="1:21" x14ac:dyDescent="0.25">
      <c r="A4885" s="2">
        <v>39217</v>
      </c>
      <c r="B4885" s="21">
        <v>30.899999618530273</v>
      </c>
      <c r="C4885" s="21">
        <v>31.090000152587891</v>
      </c>
      <c r="D4885" s="21">
        <v>30.840000152587891</v>
      </c>
      <c r="E4885" s="21">
        <v>30.899999618530273</v>
      </c>
      <c r="F4885" s="16">
        <f>(StockData[[#This Row],[Close]]-E4886)/E4886</f>
        <v>-2.2602420528318955E-3</v>
      </c>
      <c r="G4885" s="21">
        <v>75013900</v>
      </c>
      <c r="H4885" s="21">
        <f>IF(ISNUMBER(E4885),MAX($E$2:E4885),"")</f>
        <v>542.07000732421875</v>
      </c>
      <c r="I4885" s="21">
        <f>IF(AND(ISNUMBER(E4885),ISNUMBER(H4885)),E4885/H4885-1,"")</f>
        <v>-0.94299629346574676</v>
      </c>
      <c r="L4885"/>
      <c r="M4885"/>
      <c r="N4885" s="2">
        <v>39217</v>
      </c>
      <c r="O4885" s="21">
        <v>150.69999694824219</v>
      </c>
      <c r="P4885" s="21">
        <v>151.66000366210938</v>
      </c>
      <c r="Q4885" s="21">
        <v>150.19000244140625</v>
      </c>
      <c r="R4885" s="21">
        <v>150.57000732421875</v>
      </c>
      <c r="S4885">
        <v>180673300</v>
      </c>
      <c r="T4885" s="16">
        <f>(SP500_Data[[#This Row],[Close]]-R4886)/R4886</f>
        <v>2.6578452963740785E-4</v>
      </c>
      <c r="U4885" s="21"/>
    </row>
    <row r="4886" spans="1:21" x14ac:dyDescent="0.25">
      <c r="A4886" s="2">
        <v>39216</v>
      </c>
      <c r="B4886" s="21">
        <v>30.840000152587891</v>
      </c>
      <c r="C4886" s="21">
        <v>30.989999771118164</v>
      </c>
      <c r="D4886" s="21">
        <v>30.809999465942383</v>
      </c>
      <c r="E4886" s="21">
        <v>30.969999313354492</v>
      </c>
      <c r="F4886" s="16">
        <f>(StockData[[#This Row],[Close]]-E4887)/E4887</f>
        <v>2.5898324793382785E-3</v>
      </c>
      <c r="G4886" s="21">
        <v>70188500</v>
      </c>
      <c r="H4886" s="21">
        <f>IF(ISNUMBER(E4886),MAX($E$2:E4886),"")</f>
        <v>542.07000732421875</v>
      </c>
      <c r="I4886" s="21">
        <f>IF(AND(ISNUMBER(E4886),ISNUMBER(H4886)),E4886/H4886-1,"")</f>
        <v>-0.94286715941686305</v>
      </c>
      <c r="L4886"/>
      <c r="M4886"/>
      <c r="N4886" s="2">
        <v>39216</v>
      </c>
      <c r="O4886" s="21">
        <v>150.86000061035156</v>
      </c>
      <c r="P4886" s="21">
        <v>151.30000305175781</v>
      </c>
      <c r="Q4886" s="21">
        <v>149.78999328613281</v>
      </c>
      <c r="R4886" s="21">
        <v>150.52999877929688</v>
      </c>
      <c r="S4886">
        <v>108027500</v>
      </c>
      <c r="T4886" s="16">
        <f>(SP500_Data[[#This Row],[Close]]-R4887)/R4887</f>
        <v>-2.1874706994535419E-3</v>
      </c>
      <c r="U4886" s="21"/>
    </row>
    <row r="4887" spans="1:21" x14ac:dyDescent="0.25">
      <c r="A4887" s="2">
        <v>39213</v>
      </c>
      <c r="B4887" s="21">
        <v>30.569999694824219</v>
      </c>
      <c r="C4887" s="21">
        <v>30.979999542236328</v>
      </c>
      <c r="D4887" s="21">
        <v>30.549999237060547</v>
      </c>
      <c r="E4887" s="21">
        <v>30.889999389648441</v>
      </c>
      <c r="F4887" s="16">
        <f>(StockData[[#This Row],[Close]]-E4888)/E4888</f>
        <v>1.0137327230732605E-2</v>
      </c>
      <c r="G4887" s="21">
        <v>43425300</v>
      </c>
      <c r="H4887" s="21">
        <f>IF(ISNUMBER(E4887),MAX($E$2:E4887),"")</f>
        <v>542.07000732421875</v>
      </c>
      <c r="I4887" s="21">
        <f>IF(AND(ISNUMBER(E4887),ISNUMBER(H4887)),E4887/H4887-1,"")</f>
        <v>-0.94301474168967858</v>
      </c>
      <c r="L4887"/>
      <c r="M4887"/>
      <c r="N4887" s="2">
        <v>39213</v>
      </c>
      <c r="O4887" s="21">
        <v>149.75</v>
      </c>
      <c r="P4887" s="21">
        <v>150.92999267578125</v>
      </c>
      <c r="Q4887" s="21">
        <v>149.72000122070313</v>
      </c>
      <c r="R4887" s="21">
        <v>150.86000061035156</v>
      </c>
      <c r="S4887">
        <v>113408900</v>
      </c>
      <c r="T4887" s="16">
        <f>(SP500_Data[[#This Row],[Close]]-R4888)/R4888</f>
        <v>8.5572854902260815E-3</v>
      </c>
      <c r="U4887" s="21"/>
    </row>
    <row r="4888" spans="1:21" x14ac:dyDescent="0.25">
      <c r="A4888" s="2">
        <v>39212</v>
      </c>
      <c r="B4888" s="21">
        <v>30.680000305175781</v>
      </c>
      <c r="C4888" s="21">
        <v>30.930000305175781</v>
      </c>
      <c r="D4888" s="21">
        <v>30.530000686645508</v>
      </c>
      <c r="E4888" s="21">
        <v>30.579999923706055</v>
      </c>
      <c r="F4888" s="16">
        <f>(StockData[[#This Row],[Close]]-E4889)/E4889</f>
        <v>-6.4977504378753081E-3</v>
      </c>
      <c r="G4888" s="21">
        <v>55398600</v>
      </c>
      <c r="H4888" s="21">
        <f>IF(ISNUMBER(E4888),MAX($E$2:E4888),"")</f>
        <v>542.07000732421875</v>
      </c>
      <c r="I4888" s="21">
        <f>IF(AND(ISNUMBER(E4888),ISNUMBER(H4888)),E4888/H4888-1,"")</f>
        <v>-0.94358662255700898</v>
      </c>
      <c r="L4888"/>
      <c r="M4888"/>
      <c r="N4888" s="2">
        <v>39212</v>
      </c>
      <c r="O4888" s="21">
        <v>150.72999572753906</v>
      </c>
      <c r="P4888" s="21">
        <v>151.02000427246094</v>
      </c>
      <c r="Q4888" s="21">
        <v>149.27000427246094</v>
      </c>
      <c r="R4888" s="21">
        <v>149.58000183105469</v>
      </c>
      <c r="S4888">
        <v>153617800</v>
      </c>
      <c r="T4888" s="16">
        <f>(SP500_Data[[#This Row],[Close]]-R4889)/R4889</f>
        <v>-1.0452512521675334E-2</v>
      </c>
      <c r="U4888" s="21"/>
    </row>
    <row r="4889" spans="1:21" x14ac:dyDescent="0.25">
      <c r="A4889" s="2">
        <v>39211</v>
      </c>
      <c r="B4889" s="21">
        <v>30.700000762939453</v>
      </c>
      <c r="C4889" s="21">
        <v>30.930000305175781</v>
      </c>
      <c r="D4889" s="21">
        <v>30.569999694824219</v>
      </c>
      <c r="E4889" s="21">
        <v>30.780000686645508</v>
      </c>
      <c r="F4889" s="16">
        <f>(StockData[[#This Row],[Close]]-E4890)/E4890</f>
        <v>9.7563208603277437E-4</v>
      </c>
      <c r="G4889" s="21">
        <v>51735000</v>
      </c>
      <c r="H4889" s="21">
        <f>IF(ISNUMBER(E4889),MAX($E$2:E4889),"")</f>
        <v>542.07000732421875</v>
      </c>
      <c r="I4889" s="21">
        <f>IF(AND(ISNUMBER(E4889),ISNUMBER(H4889)),E4889/H4889-1,"")</f>
        <v>-0.94321766511565064</v>
      </c>
      <c r="L4889"/>
      <c r="M4889"/>
      <c r="N4889" s="2">
        <v>39211</v>
      </c>
      <c r="O4889" s="21">
        <v>150.63999938964844</v>
      </c>
      <c r="P4889" s="21">
        <v>152.82000732421875</v>
      </c>
      <c r="Q4889" s="21">
        <v>150.3699951171875</v>
      </c>
      <c r="R4889" s="21">
        <v>151.16000366210938</v>
      </c>
      <c r="S4889">
        <v>102070100</v>
      </c>
      <c r="T4889" s="16">
        <f>(SP500_Data[[#This Row],[Close]]-R4890)/R4890</f>
        <v>2.7197589526326699E-3</v>
      </c>
      <c r="U4889" s="21"/>
    </row>
    <row r="4890" spans="1:21" x14ac:dyDescent="0.25">
      <c r="A4890" s="2">
        <v>39210</v>
      </c>
      <c r="B4890" s="21">
        <v>30.680000305175781</v>
      </c>
      <c r="C4890" s="21">
        <v>30.940000534057617</v>
      </c>
      <c r="D4890" s="21">
        <v>30.579999923706055</v>
      </c>
      <c r="E4890" s="21">
        <v>30.75</v>
      </c>
      <c r="F4890" s="16">
        <f>(StockData[[#This Row],[Close]]-E4891)/E4891</f>
        <v>1.302537177461809E-3</v>
      </c>
      <c r="G4890" s="21">
        <v>60551700</v>
      </c>
      <c r="H4890" s="21">
        <f>IF(ISNUMBER(E4890),MAX($E$2:E4890),"")</f>
        <v>542.07000732421875</v>
      </c>
      <c r="I4890" s="21">
        <f>IF(AND(ISNUMBER(E4890),ISNUMBER(H4890)),E4890/H4890-1,"")</f>
        <v>-0.9432730097874461</v>
      </c>
      <c r="L4890"/>
      <c r="M4890"/>
      <c r="N4890" s="2">
        <v>39210</v>
      </c>
      <c r="O4890" s="21">
        <v>150.58000183105469</v>
      </c>
      <c r="P4890" s="21">
        <v>150.91999816894531</v>
      </c>
      <c r="Q4890" s="21">
        <v>150.1300048828125</v>
      </c>
      <c r="R4890" s="21">
        <v>150.75</v>
      </c>
      <c r="S4890">
        <v>80584000</v>
      </c>
      <c r="T4890" s="16">
        <f>(SP500_Data[[#This Row],[Close]]-R4891)/R4891</f>
        <v>-1.3249218435609678E-3</v>
      </c>
      <c r="U4890" s="21"/>
    </row>
    <row r="4891" spans="1:21" x14ac:dyDescent="0.25">
      <c r="A4891" s="2">
        <v>39209</v>
      </c>
      <c r="B4891" s="21">
        <v>30.520000457763672</v>
      </c>
      <c r="C4891" s="21">
        <v>30.760000228881836</v>
      </c>
      <c r="D4891" s="21">
        <v>30.479999542236328</v>
      </c>
      <c r="E4891" s="21">
        <v>30.709999084472656</v>
      </c>
      <c r="F4891" s="16">
        <f>(StockData[[#This Row],[Close]]-E4892)/E4892</f>
        <v>4.9083645664798076E-3</v>
      </c>
      <c r="G4891" s="21">
        <v>59889100</v>
      </c>
      <c r="H4891" s="21">
        <f>IF(ISNUMBER(E4891),MAX($E$2:E4891),"")</f>
        <v>542.07000732421875</v>
      </c>
      <c r="I4891" s="21">
        <f>IF(AND(ISNUMBER(E4891),ISNUMBER(H4891)),E4891/H4891-1,"")</f>
        <v>-0.94334680268317328</v>
      </c>
      <c r="L4891"/>
      <c r="M4891"/>
      <c r="N4891" s="2">
        <v>39209</v>
      </c>
      <c r="O4891" s="21">
        <v>150.8800048828125</v>
      </c>
      <c r="P4891" s="21">
        <v>151.19999694824219</v>
      </c>
      <c r="Q4891" s="21">
        <v>150.80999755859375</v>
      </c>
      <c r="R4891" s="21">
        <v>150.94999694824219</v>
      </c>
      <c r="S4891">
        <v>63461400</v>
      </c>
      <c r="T4891" s="16">
        <f>(SP500_Data[[#This Row],[Close]]-R4892)/R4892</f>
        <v>1.9877272502543552E-4</v>
      </c>
      <c r="U4891" s="21"/>
    </row>
    <row r="4892" spans="1:21" x14ac:dyDescent="0.25">
      <c r="A4892" s="2">
        <v>39206</v>
      </c>
      <c r="B4892" s="21">
        <v>30.680000305175781</v>
      </c>
      <c r="C4892" s="21">
        <v>30.700000762939453</v>
      </c>
      <c r="D4892" s="21">
        <v>30.290000915527344</v>
      </c>
      <c r="E4892" s="21">
        <v>30.559999465942383</v>
      </c>
      <c r="F4892" s="16">
        <f>(StockData[[#This Row],[Close]]-E4893)/E4893</f>
        <v>-1.3238613383995602E-2</v>
      </c>
      <c r="G4892" s="21">
        <v>104385900</v>
      </c>
      <c r="H4892" s="21">
        <f>IF(ISNUMBER(E4892),MAX($E$2:E4892),"")</f>
        <v>542.07000732421875</v>
      </c>
      <c r="I4892" s="21">
        <f>IF(AND(ISNUMBER(E4892),ISNUMBER(H4892)),E4892/H4892-1,"")</f>
        <v>-0.94362351900487262</v>
      </c>
      <c r="L4892"/>
      <c r="M4892"/>
      <c r="N4892" s="2">
        <v>39206</v>
      </c>
      <c r="O4892" s="21">
        <v>150.75</v>
      </c>
      <c r="P4892" s="21">
        <v>151.1199951171875</v>
      </c>
      <c r="Q4892" s="21">
        <v>150.22000122070313</v>
      </c>
      <c r="R4892" s="21">
        <v>150.91999816894531</v>
      </c>
      <c r="S4892">
        <v>96409000</v>
      </c>
      <c r="T4892" s="16">
        <f>(SP500_Data[[#This Row],[Close]]-R4893)/R4893</f>
        <v>3.7911010461632393E-3</v>
      </c>
      <c r="U4892" s="21"/>
    </row>
    <row r="4893" spans="1:21" x14ac:dyDescent="0.25">
      <c r="A4893" s="2">
        <v>39205</v>
      </c>
      <c r="B4893" s="21">
        <v>30.600000381469727</v>
      </c>
      <c r="C4893" s="21">
        <v>31</v>
      </c>
      <c r="D4893" s="21">
        <v>30.530000686645508</v>
      </c>
      <c r="E4893" s="21">
        <v>30.969999313354492</v>
      </c>
      <c r="F4893" s="16">
        <f>(StockData[[#This Row],[Close]]-E4894)/E4894</f>
        <v>1.1760819857063003E-2</v>
      </c>
      <c r="G4893" s="21">
        <v>82036800</v>
      </c>
      <c r="H4893" s="21">
        <f>IF(ISNUMBER(E4893),MAX($E$2:E4893),"")</f>
        <v>542.07000732421875</v>
      </c>
      <c r="I4893" s="21">
        <f>IF(AND(ISNUMBER(E4893),ISNUMBER(H4893)),E4893/H4893-1,"")</f>
        <v>-0.94286715941686305</v>
      </c>
      <c r="L4893"/>
      <c r="M4893"/>
      <c r="N4893" s="2">
        <v>39205</v>
      </c>
      <c r="O4893" s="21">
        <v>149.97000122070313</v>
      </c>
      <c r="P4893" s="21">
        <v>150.39999389648438</v>
      </c>
      <c r="Q4893" s="21">
        <v>149.72999572753906</v>
      </c>
      <c r="R4893" s="21">
        <v>150.35000610351563</v>
      </c>
      <c r="S4893">
        <v>86569700</v>
      </c>
      <c r="T4893" s="16">
        <f>(SP500_Data[[#This Row],[Close]]-R4894)/R4894</f>
        <v>5.416696895478107E-3</v>
      </c>
      <c r="U4893" s="21"/>
    </row>
    <row r="4894" spans="1:21" x14ac:dyDescent="0.25">
      <c r="A4894" s="2">
        <v>39204</v>
      </c>
      <c r="B4894" s="21">
        <v>30.389999389648441</v>
      </c>
      <c r="C4894" s="21">
        <v>30.690000534057617</v>
      </c>
      <c r="D4894" s="21">
        <v>30.299999237060547</v>
      </c>
      <c r="E4894" s="21">
        <v>30.610000610351559</v>
      </c>
      <c r="F4894" s="16">
        <f>(StockData[[#This Row],[Close]]-E4895)/E4895</f>
        <v>6.9079274492253526E-3</v>
      </c>
      <c r="G4894" s="21">
        <v>80686700</v>
      </c>
      <c r="H4894" s="21">
        <f>IF(ISNUMBER(E4894),MAX($E$2:E4894),"")</f>
        <v>542.07000732421875</v>
      </c>
      <c r="I4894" s="21">
        <f>IF(AND(ISNUMBER(E4894),ISNUMBER(H4894)),E4894/H4894-1,"")</f>
        <v>-0.94353127788521352</v>
      </c>
      <c r="L4894"/>
      <c r="M4894"/>
      <c r="N4894" s="2">
        <v>39204</v>
      </c>
      <c r="O4894" s="21">
        <v>148.89999389648438</v>
      </c>
      <c r="P4894" s="21">
        <v>149.94999694824219</v>
      </c>
      <c r="Q4894" s="21">
        <v>148.75</v>
      </c>
      <c r="R4894" s="21">
        <v>149.53999328613281</v>
      </c>
      <c r="S4894">
        <v>87129800</v>
      </c>
      <c r="T4894" s="16">
        <f>(SP500_Data[[#This Row],[Close]]-R4895)/R4895</f>
        <v>5.8518539577760448E-3</v>
      </c>
      <c r="U4894" s="21"/>
    </row>
    <row r="4895" spans="1:21" x14ac:dyDescent="0.25">
      <c r="A4895" s="2">
        <v>39203</v>
      </c>
      <c r="B4895" s="21">
        <v>29.940000534057617</v>
      </c>
      <c r="C4895" s="21">
        <v>30.420000076293945</v>
      </c>
      <c r="D4895" s="21">
        <v>29.899999618530273</v>
      </c>
      <c r="E4895" s="21">
        <v>30.399999618530273</v>
      </c>
      <c r="F4895" s="16">
        <f>(StockData[[#This Row],[Close]]-E4896)/E4896</f>
        <v>1.5364030603452861E-2</v>
      </c>
      <c r="G4895" s="21">
        <v>73539300</v>
      </c>
      <c r="H4895" s="21">
        <f>IF(ISNUMBER(E4895),MAX($E$2:E4895),"")</f>
        <v>542.07000732421875</v>
      </c>
      <c r="I4895" s="21">
        <f>IF(AND(ISNUMBER(E4895),ISNUMBER(H4895)),E4895/H4895-1,"")</f>
        <v>-0.94391868355050368</v>
      </c>
      <c r="L4895"/>
      <c r="M4895"/>
      <c r="N4895" s="2">
        <v>39203</v>
      </c>
      <c r="O4895" s="21">
        <v>148.41999816894531</v>
      </c>
      <c r="P4895" s="21">
        <v>149.47000122070313</v>
      </c>
      <c r="Q4895" s="21">
        <v>147.66999816894531</v>
      </c>
      <c r="R4895" s="21">
        <v>148.66999816894531</v>
      </c>
      <c r="S4895">
        <v>134342700</v>
      </c>
      <c r="T4895" s="16">
        <f>(SP500_Data[[#This Row],[Close]]-R4896)/R4896</f>
        <v>2.5625794053362855E-3</v>
      </c>
      <c r="U4895" s="21"/>
    </row>
    <row r="4896" spans="1:21" x14ac:dyDescent="0.25">
      <c r="A4896" s="2">
        <v>39202</v>
      </c>
      <c r="B4896" s="21">
        <v>30.129999160766602</v>
      </c>
      <c r="C4896" s="21">
        <v>30.370000839233398</v>
      </c>
      <c r="D4896" s="21">
        <v>29.940000534057617</v>
      </c>
      <c r="E4896" s="21">
        <v>29.940000534057617</v>
      </c>
      <c r="F4896" s="16">
        <f>(StockData[[#This Row],[Close]]-E4897)/E4897</f>
        <v>-5.9761055830157318E-3</v>
      </c>
      <c r="G4896" s="21">
        <v>67788800</v>
      </c>
      <c r="H4896" s="21">
        <f>IF(ISNUMBER(E4896),MAX($E$2:E4896),"")</f>
        <v>542.07000732421875</v>
      </c>
      <c r="I4896" s="21">
        <f>IF(AND(ISNUMBER(E4896),ISNUMBER(H4896)),E4896/H4896-1,"")</f>
        <v>-0.94476728073953342</v>
      </c>
      <c r="L4896"/>
      <c r="M4896"/>
      <c r="N4896" s="2">
        <v>39202</v>
      </c>
      <c r="O4896" s="21">
        <v>149.63999938964844</v>
      </c>
      <c r="P4896" s="21">
        <v>149.74000549316406</v>
      </c>
      <c r="Q4896" s="21">
        <v>148.21000671386719</v>
      </c>
      <c r="R4896" s="21">
        <v>148.28999328613281</v>
      </c>
      <c r="S4896">
        <v>100874100</v>
      </c>
      <c r="T4896" s="16">
        <f>(SP500_Data[[#This Row],[Close]]-R4897)/R4897</f>
        <v>-8.2926871081854588E-3</v>
      </c>
      <c r="U4896" s="21"/>
    </row>
    <row r="4897" spans="1:21" x14ac:dyDescent="0.25">
      <c r="A4897" s="2">
        <v>39199</v>
      </c>
      <c r="B4897" s="21">
        <v>30.170000076293945</v>
      </c>
      <c r="C4897" s="21">
        <v>30.739999771118164</v>
      </c>
      <c r="D4897" s="21">
        <v>30</v>
      </c>
      <c r="E4897" s="21">
        <v>30.120000839233398</v>
      </c>
      <c r="F4897" s="16">
        <f>(StockData[[#This Row],[Close]]-E4898)/E4898</f>
        <v>3.5051561662974649E-2</v>
      </c>
      <c r="G4897" s="21">
        <v>128298800</v>
      </c>
      <c r="H4897" s="21">
        <f>IF(ISNUMBER(E4897),MAX($E$2:E4897),"")</f>
        <v>542.07000732421875</v>
      </c>
      <c r="I4897" s="21">
        <f>IF(AND(ISNUMBER(E4897),ISNUMBER(H4897)),E4897/H4897-1,"")</f>
        <v>-0.94443521974603872</v>
      </c>
      <c r="L4897"/>
      <c r="M4897"/>
      <c r="N4897" s="2">
        <v>39199</v>
      </c>
      <c r="O4897" s="21">
        <v>149.08999633789063</v>
      </c>
      <c r="P4897" s="21">
        <v>149.74000549316406</v>
      </c>
      <c r="Q4897" s="21">
        <v>148.83999633789063</v>
      </c>
      <c r="R4897" s="21">
        <v>149.52999877929688</v>
      </c>
      <c r="S4897">
        <v>108191100</v>
      </c>
      <c r="T4897" s="16">
        <f>(SP500_Data[[#This Row],[Close]]-R4898)/R4898</f>
        <v>-8.018384368963143E-4</v>
      </c>
      <c r="U4897" s="21"/>
    </row>
    <row r="4898" spans="1:21" x14ac:dyDescent="0.25">
      <c r="A4898" s="2">
        <v>39198</v>
      </c>
      <c r="B4898" s="21">
        <v>29.090000152587891</v>
      </c>
      <c r="C4898" s="21">
        <v>29.350000381469727</v>
      </c>
      <c r="D4898" s="21">
        <v>28.909999847412109</v>
      </c>
      <c r="E4898" s="21">
        <v>29.100000381469727</v>
      </c>
      <c r="F4898" s="16">
        <f>(StockData[[#This Row],[Close]]-E4899)/E4899</f>
        <v>3.7944329499841078E-3</v>
      </c>
      <c r="G4898" s="21">
        <v>68760300</v>
      </c>
      <c r="H4898" s="21">
        <f>IF(ISNUMBER(E4898),MAX($E$2:E4898),"")</f>
        <v>542.07000732421875</v>
      </c>
      <c r="I4898" s="21">
        <f>IF(AND(ISNUMBER(E4898),ISNUMBER(H4898)),E4898/H4898-1,"")</f>
        <v>-0.94631689636341632</v>
      </c>
      <c r="L4898"/>
      <c r="M4898"/>
      <c r="N4898" s="2">
        <v>39198</v>
      </c>
      <c r="O4898" s="21">
        <v>149.49000549316406</v>
      </c>
      <c r="P4898" s="21">
        <v>149.80000305175781</v>
      </c>
      <c r="Q4898" s="21">
        <v>149.10000610351563</v>
      </c>
      <c r="R4898" s="21">
        <v>149.64999389648438</v>
      </c>
      <c r="S4898">
        <v>88741600</v>
      </c>
      <c r="T4898" s="16">
        <f>(SP500_Data[[#This Row],[Close]]-R4899)/R4899</f>
        <v>1.1372636727604169E-3</v>
      </c>
      <c r="U4898" s="21"/>
    </row>
    <row r="4899" spans="1:21" x14ac:dyDescent="0.25">
      <c r="A4899" s="2">
        <v>39197</v>
      </c>
      <c r="B4899" s="21">
        <v>28.860000610351559</v>
      </c>
      <c r="C4899" s="21">
        <v>29</v>
      </c>
      <c r="D4899" s="21">
        <v>28.690000534057617</v>
      </c>
      <c r="E4899" s="21">
        <v>28.989999771118164</v>
      </c>
      <c r="F4899" s="16">
        <f>(StockData[[#This Row],[Close]]-E4900)/E4900</f>
        <v>6.9468165762702249E-3</v>
      </c>
      <c r="G4899" s="21">
        <v>39475000</v>
      </c>
      <c r="H4899" s="21">
        <f>IF(ISNUMBER(E4899),MAX($E$2:E4899),"")</f>
        <v>542.07000732421875</v>
      </c>
      <c r="I4899" s="21">
        <f>IF(AND(ISNUMBER(E4899),ISNUMBER(H4899)),E4899/H4899-1,"")</f>
        <v>-0.94651982330802731</v>
      </c>
      <c r="L4899"/>
      <c r="M4899"/>
      <c r="N4899" s="2">
        <v>39197</v>
      </c>
      <c r="O4899" s="21">
        <v>148.72999572753906</v>
      </c>
      <c r="P4899" s="21">
        <v>149.66000366210938</v>
      </c>
      <c r="Q4899" s="21">
        <v>148.02000427246094</v>
      </c>
      <c r="R4899" s="21">
        <v>149.47999572753906</v>
      </c>
      <c r="S4899">
        <v>108418800</v>
      </c>
      <c r="T4899" s="16">
        <f>(SP500_Data[[#This Row],[Close]]-R4900)/R4900</f>
        <v>9.1817489547955777E-3</v>
      </c>
      <c r="U4899" s="21"/>
    </row>
    <row r="4900" spans="1:21" x14ac:dyDescent="0.25">
      <c r="A4900" s="2">
        <v>39196</v>
      </c>
      <c r="B4900" s="21">
        <v>28.790000915527344</v>
      </c>
      <c r="C4900" s="21">
        <v>28.959999084472656</v>
      </c>
      <c r="D4900" s="21">
        <v>28.590000152587891</v>
      </c>
      <c r="E4900" s="21">
        <v>28.790000915527344</v>
      </c>
      <c r="F4900" s="16">
        <f>(StockData[[#This Row],[Close]]-E4901)/E4901</f>
        <v>3.4747146084941697E-4</v>
      </c>
      <c r="G4900" s="21">
        <v>34236700</v>
      </c>
      <c r="H4900" s="21">
        <f>IF(ISNUMBER(E4900),MAX($E$2:E4900),"")</f>
        <v>542.07000732421875</v>
      </c>
      <c r="I4900" s="21">
        <f>IF(AND(ISNUMBER(E4900),ISNUMBER(H4900)),E4900/H4900-1,"")</f>
        <v>-0.94688877723074671</v>
      </c>
      <c r="L4900"/>
      <c r="M4900"/>
      <c r="N4900" s="2">
        <v>39196</v>
      </c>
      <c r="O4900" s="21">
        <v>148.22999572753906</v>
      </c>
      <c r="P4900" s="21">
        <v>148.39999389648438</v>
      </c>
      <c r="Q4900" s="21">
        <v>147.32000732421875</v>
      </c>
      <c r="R4900" s="21">
        <v>148.1199951171875</v>
      </c>
      <c r="S4900">
        <v>114471000</v>
      </c>
      <c r="T4900" s="16">
        <f>(SP500_Data[[#This Row],[Close]]-R4901)/R4901</f>
        <v>4.0522463584403593E-4</v>
      </c>
      <c r="U4900" s="21"/>
    </row>
    <row r="4901" spans="1:21" x14ac:dyDescent="0.25">
      <c r="A4901" s="2">
        <v>39195</v>
      </c>
      <c r="B4901" s="21">
        <v>28.959999084472656</v>
      </c>
      <c r="C4901" s="21">
        <v>28.989999771118164</v>
      </c>
      <c r="D4901" s="21">
        <v>28.670000076293945</v>
      </c>
      <c r="E4901" s="21">
        <v>28.780000686645508</v>
      </c>
      <c r="F4901" s="16">
        <f>(StockData[[#This Row],[Close]]-E4902)/E4902</f>
        <v>-8.270150493879724E-3</v>
      </c>
      <c r="G4901" s="21">
        <v>41739100</v>
      </c>
      <c r="H4901" s="21">
        <f>IF(ISNUMBER(E4901),MAX($E$2:E4901),"")</f>
        <v>542.07000732421875</v>
      </c>
      <c r="I4901" s="21">
        <f>IF(AND(ISNUMBER(E4901),ISNUMBER(H4901)),E4901/H4901-1,"")</f>
        <v>-0.94690722545467854</v>
      </c>
      <c r="L4901"/>
      <c r="M4901"/>
      <c r="N4901" s="2">
        <v>39195</v>
      </c>
      <c r="O4901" s="21">
        <v>148.3699951171875</v>
      </c>
      <c r="P4901" s="21">
        <v>148.72999572753906</v>
      </c>
      <c r="Q4901" s="21">
        <v>147.97000122070313</v>
      </c>
      <c r="R4901" s="21">
        <v>148.05999755859375</v>
      </c>
      <c r="S4901">
        <v>77270800</v>
      </c>
      <c r="T4901" s="16">
        <f>(SP500_Data[[#This Row],[Close]]-R4902)/R4902</f>
        <v>-3.7679826200518276E-3</v>
      </c>
      <c r="U4901" s="21"/>
    </row>
    <row r="4902" spans="1:21" x14ac:dyDescent="0.25">
      <c r="A4902" s="2">
        <v>39192</v>
      </c>
      <c r="B4902" s="21">
        <v>28.979999542236328</v>
      </c>
      <c r="C4902" s="21">
        <v>29.100000381469727</v>
      </c>
      <c r="D4902" s="21">
        <v>28.700000762939453</v>
      </c>
      <c r="E4902" s="21">
        <v>29.020000457763672</v>
      </c>
      <c r="F4902" s="16">
        <f>(StockData[[#This Row],[Close]]-E4903)/E4903</f>
        <v>1.1502262724405146E-2</v>
      </c>
      <c r="G4902" s="21">
        <v>60311500</v>
      </c>
      <c r="H4902" s="21">
        <f>IF(ISNUMBER(E4902),MAX($E$2:E4902),"")</f>
        <v>542.07000732421875</v>
      </c>
      <c r="I4902" s="21">
        <f>IF(AND(ISNUMBER(E4902),ISNUMBER(H4902)),E4902/H4902-1,"")</f>
        <v>-0.94646447863623184</v>
      </c>
      <c r="L4902"/>
      <c r="M4902"/>
      <c r="N4902" s="2">
        <v>39192</v>
      </c>
      <c r="O4902" s="21">
        <v>148.22000122070313</v>
      </c>
      <c r="P4902" s="21">
        <v>148.6199951171875</v>
      </c>
      <c r="Q4902" s="21">
        <v>147.03999328613281</v>
      </c>
      <c r="R4902" s="21">
        <v>148.6199951171875</v>
      </c>
      <c r="S4902">
        <v>124114100</v>
      </c>
      <c r="T4902" s="16">
        <f>(SP500_Data[[#This Row],[Close]]-R4903)/R4903</f>
        <v>9.44100679199056E-3</v>
      </c>
      <c r="U4902" s="21"/>
    </row>
    <row r="4903" spans="1:21" x14ac:dyDescent="0.25">
      <c r="A4903" s="2">
        <v>39191</v>
      </c>
      <c r="B4903" s="21">
        <v>28.340000152587891</v>
      </c>
      <c r="C4903" s="21">
        <v>28.889999389648441</v>
      </c>
      <c r="D4903" s="21">
        <v>28.260000228881836</v>
      </c>
      <c r="E4903" s="21">
        <v>28.690000534057617</v>
      </c>
      <c r="F4903" s="16">
        <f>(StockData[[#This Row],[Close]]-E4904)/E4904</f>
        <v>3.1468584401209581E-3</v>
      </c>
      <c r="G4903" s="21">
        <v>43648800</v>
      </c>
      <c r="H4903" s="21">
        <f>IF(ISNUMBER(E4903),MAX($E$2:E4903),"")</f>
        <v>542.07000732421875</v>
      </c>
      <c r="I4903" s="21">
        <f>IF(AND(ISNUMBER(E4903),ISNUMBER(H4903)),E4903/H4903-1,"")</f>
        <v>-0.94707325595142589</v>
      </c>
      <c r="L4903"/>
      <c r="M4903"/>
      <c r="N4903" s="2">
        <v>39191</v>
      </c>
      <c r="O4903" s="21">
        <v>146.55000305175781</v>
      </c>
      <c r="P4903" s="21">
        <v>147.39999389648438</v>
      </c>
      <c r="Q4903" s="21">
        <v>146.36000061035156</v>
      </c>
      <c r="R4903" s="21">
        <v>147.22999572753906</v>
      </c>
      <c r="S4903">
        <v>102947700</v>
      </c>
      <c r="T4903" s="16">
        <f>(SP500_Data[[#This Row],[Close]]-R4904)/R4904</f>
        <v>-2.7166798235339282E-4</v>
      </c>
      <c r="U4903" s="21"/>
    </row>
    <row r="4904" spans="1:21" x14ac:dyDescent="0.25">
      <c r="A4904" s="2">
        <v>39190</v>
      </c>
      <c r="B4904" s="21">
        <v>28.610000610351559</v>
      </c>
      <c r="C4904" s="21">
        <v>28.670000076293945</v>
      </c>
      <c r="D4904" s="21">
        <v>28.360000610351559</v>
      </c>
      <c r="E4904" s="21">
        <v>28.600000381469727</v>
      </c>
      <c r="F4904" s="16">
        <f>(StockData[[#This Row],[Close]]-E4905)/E4905</f>
        <v>-8.6655111505847433E-3</v>
      </c>
      <c r="G4904" s="21">
        <v>41778400</v>
      </c>
      <c r="H4904" s="21">
        <f>IF(ISNUMBER(E4904),MAX($E$2:E4904),"")</f>
        <v>542.07000732421875</v>
      </c>
      <c r="I4904" s="21">
        <f>IF(AND(ISNUMBER(E4904),ISNUMBER(H4904)),E4904/H4904-1,"")</f>
        <v>-0.94723928644817323</v>
      </c>
      <c r="L4904"/>
      <c r="M4904"/>
      <c r="N4904" s="2">
        <v>39190</v>
      </c>
      <c r="O4904" s="21">
        <v>146.60000610351563</v>
      </c>
      <c r="P4904" s="21">
        <v>147.69999694824219</v>
      </c>
      <c r="Q4904" s="21">
        <v>146.57000732421875</v>
      </c>
      <c r="R4904" s="21">
        <v>147.27000427246094</v>
      </c>
      <c r="S4904">
        <v>88345300</v>
      </c>
      <c r="T4904" s="16">
        <f>(SP500_Data[[#This Row],[Close]]-R4905)/R4905</f>
        <v>1.2237945411107619E-3</v>
      </c>
      <c r="U4904" s="21"/>
    </row>
    <row r="4905" spans="1:21" x14ac:dyDescent="0.25">
      <c r="A4905" s="2">
        <v>39189</v>
      </c>
      <c r="B4905" s="21">
        <v>28.629999160766602</v>
      </c>
      <c r="C4905" s="21">
        <v>28.889999389648441</v>
      </c>
      <c r="D4905" s="21">
        <v>28.559999465942383</v>
      </c>
      <c r="E4905" s="21">
        <v>28.850000381469727</v>
      </c>
      <c r="F4905" s="16">
        <f>(StockData[[#This Row],[Close]]-E4906)/E4906</f>
        <v>4.176847934055262E-3</v>
      </c>
      <c r="G4905" s="21">
        <v>33170200</v>
      </c>
      <c r="H4905" s="21">
        <f>IF(ISNUMBER(E4905),MAX($E$2:E4905),"")</f>
        <v>542.07000732421875</v>
      </c>
      <c r="I4905" s="21">
        <f>IF(AND(ISNUMBER(E4905),ISNUMBER(H4905)),E4905/H4905-1,"")</f>
        <v>-0.94677809140579483</v>
      </c>
      <c r="L4905"/>
      <c r="M4905"/>
      <c r="N4905" s="2">
        <v>39189</v>
      </c>
      <c r="O4905" s="21">
        <v>146.97000122070313</v>
      </c>
      <c r="P4905" s="21">
        <v>147.39999389648438</v>
      </c>
      <c r="Q4905" s="21">
        <v>146.64999389648438</v>
      </c>
      <c r="R4905" s="21">
        <v>147.08999633789063</v>
      </c>
      <c r="S4905">
        <v>108424100</v>
      </c>
      <c r="T4905" s="16">
        <f>(SP500_Data[[#This Row],[Close]]-R4906)/R4906</f>
        <v>2.6584826023277612E-3</v>
      </c>
      <c r="U4905" s="21"/>
    </row>
    <row r="4906" spans="1:21" x14ac:dyDescent="0.25">
      <c r="A4906" s="2">
        <v>39188</v>
      </c>
      <c r="B4906" s="21">
        <v>28.600000381469727</v>
      </c>
      <c r="C4906" s="21">
        <v>28.75</v>
      </c>
      <c r="D4906" s="21">
        <v>28.209999084472656</v>
      </c>
      <c r="E4906" s="21">
        <v>28.729999542236328</v>
      </c>
      <c r="F4906" s="16">
        <f>(StockData[[#This Row],[Close]]-E4907)/E4907</f>
        <v>4.1943002210685599E-3</v>
      </c>
      <c r="G4906" s="21">
        <v>30740100</v>
      </c>
      <c r="H4906" s="21">
        <f>IF(ISNUMBER(E4906),MAX($E$2:E4906),"")</f>
        <v>542.07000732421875</v>
      </c>
      <c r="I4906" s="21">
        <f>IF(AND(ISNUMBER(E4906),ISNUMBER(H4906)),E4906/H4906-1,"")</f>
        <v>-0.94699946657433753</v>
      </c>
      <c r="L4906"/>
      <c r="M4906"/>
      <c r="N4906" s="2">
        <v>39188</v>
      </c>
      <c r="O4906" s="21">
        <v>145.83000183105469</v>
      </c>
      <c r="P4906" s="21">
        <v>146.86000061035156</v>
      </c>
      <c r="Q4906" s="21">
        <v>145.82000732421875</v>
      </c>
      <c r="R4906" s="21">
        <v>146.69999694824219</v>
      </c>
      <c r="S4906">
        <v>83064600</v>
      </c>
      <c r="T4906" s="16">
        <f>(SP500_Data[[#This Row],[Close]]-R4907)/R4907</f>
        <v>9.4962121832583412E-3</v>
      </c>
      <c r="U4906" s="21"/>
    </row>
    <row r="4907" spans="1:21" x14ac:dyDescent="0.25">
      <c r="A4907" s="2">
        <v>39185</v>
      </c>
      <c r="B4907" s="21">
        <v>28.430000305175781</v>
      </c>
      <c r="C4907" s="21">
        <v>28.700000762939453</v>
      </c>
      <c r="D4907" s="21">
        <v>28.100000381469727</v>
      </c>
      <c r="E4907" s="21">
        <v>28.610000610351559</v>
      </c>
      <c r="F4907" s="16">
        <f>(StockData[[#This Row],[Close]]-E4908)/E4908</f>
        <v>2.4526871961707431E-3</v>
      </c>
      <c r="G4907" s="21">
        <v>36002900</v>
      </c>
      <c r="H4907" s="21">
        <f>IF(ISNUMBER(E4907),MAX($E$2:E4907),"")</f>
        <v>542.07000732421875</v>
      </c>
      <c r="I4907" s="21">
        <f>IF(AND(ISNUMBER(E4907),ISNUMBER(H4907)),E4907/H4907-1,"")</f>
        <v>-0.94722083822424141</v>
      </c>
      <c r="L4907"/>
      <c r="M4907"/>
      <c r="N4907" s="2">
        <v>39185</v>
      </c>
      <c r="O4907" s="21">
        <v>144.89999389648438</v>
      </c>
      <c r="P4907" s="21">
        <v>145.32000732421875</v>
      </c>
      <c r="Q4907" s="21">
        <v>144.36000061035156</v>
      </c>
      <c r="R4907" s="21">
        <v>145.32000732421875</v>
      </c>
      <c r="S4907">
        <v>84287000</v>
      </c>
      <c r="T4907" s="16">
        <f>(SP500_Data[[#This Row],[Close]]-R4908)/R4908</f>
        <v>4.5624474312262785E-3</v>
      </c>
      <c r="U4907" s="21"/>
    </row>
    <row r="4908" spans="1:21" x14ac:dyDescent="0.25">
      <c r="A4908" s="2">
        <v>39184</v>
      </c>
      <c r="B4908" s="21">
        <v>28.059999465942383</v>
      </c>
      <c r="C4908" s="21">
        <v>28.620000839233398</v>
      </c>
      <c r="D4908" s="21">
        <v>28.040000915527344</v>
      </c>
      <c r="E4908" s="21">
        <v>28.540000915527344</v>
      </c>
      <c r="F4908" s="16">
        <f>(StockData[[#This Row],[Close]]-E4909)/E4909</f>
        <v>1.5297057838463241E-2</v>
      </c>
      <c r="G4908" s="21">
        <v>43762100</v>
      </c>
      <c r="H4908" s="21">
        <f>IF(ISNUMBER(E4908),MAX($E$2:E4908),"")</f>
        <v>542.07000732421875</v>
      </c>
      <c r="I4908" s="21">
        <f>IF(AND(ISNUMBER(E4908),ISNUMBER(H4908)),E4908/H4908-1,"")</f>
        <v>-0.94734997227312523</v>
      </c>
      <c r="L4908"/>
      <c r="M4908"/>
      <c r="N4908" s="2">
        <v>39184</v>
      </c>
      <c r="O4908" s="21">
        <v>143.74000549316406</v>
      </c>
      <c r="P4908" s="21">
        <v>144.91999816894531</v>
      </c>
      <c r="Q4908" s="21">
        <v>143.33999633789063</v>
      </c>
      <c r="R4908" s="21">
        <v>144.66000366210938</v>
      </c>
      <c r="S4908">
        <v>115534400</v>
      </c>
      <c r="T4908" s="16">
        <f>(SP500_Data[[#This Row],[Close]]-R4909)/R4909</f>
        <v>4.4438228764225656E-3</v>
      </c>
      <c r="U4908" s="21"/>
    </row>
    <row r="4909" spans="1:21" x14ac:dyDescent="0.25">
      <c r="A4909" s="2">
        <v>39183</v>
      </c>
      <c r="B4909" s="21">
        <v>28.299999237060547</v>
      </c>
      <c r="C4909" s="21">
        <v>28.569999694824219</v>
      </c>
      <c r="D4909" s="21">
        <v>27.989999771118164</v>
      </c>
      <c r="E4909" s="21">
        <v>28.110000610351559</v>
      </c>
      <c r="F4909" s="16">
        <f>(StockData[[#This Row],[Close]]-E4910)/E4910</f>
        <v>-1.0211232819506715E-2</v>
      </c>
      <c r="G4909" s="21">
        <v>44050200</v>
      </c>
      <c r="H4909" s="21">
        <f>IF(ISNUMBER(E4909),MAX($E$2:E4909),"")</f>
        <v>542.07000732421875</v>
      </c>
      <c r="I4909" s="21">
        <f>IF(AND(ISNUMBER(E4909),ISNUMBER(H4909)),E4909/H4909-1,"")</f>
        <v>-0.94814322830899844</v>
      </c>
      <c r="L4909"/>
      <c r="M4909"/>
      <c r="N4909" s="2">
        <v>39183</v>
      </c>
      <c r="O4909" s="21">
        <v>144.82000732421875</v>
      </c>
      <c r="P4909" s="21">
        <v>144.86000061035156</v>
      </c>
      <c r="Q4909" s="21">
        <v>143.53999328613281</v>
      </c>
      <c r="R4909" s="21">
        <v>144.02000427246094</v>
      </c>
      <c r="S4909">
        <v>106365700</v>
      </c>
      <c r="T4909" s="16">
        <f>(SP500_Data[[#This Row],[Close]]-R4910)/R4910</f>
        <v>-4.0799138054107131E-3</v>
      </c>
      <c r="U4909" s="21"/>
    </row>
    <row r="4910" spans="1:21" x14ac:dyDescent="0.25">
      <c r="A4910" s="2">
        <v>39182</v>
      </c>
      <c r="B4910" s="21">
        <v>28.5</v>
      </c>
      <c r="C4910" s="21">
        <v>28.639999389648441</v>
      </c>
      <c r="D4910" s="21">
        <v>28.219999313354492</v>
      </c>
      <c r="E4910" s="21">
        <v>28.399999618530273</v>
      </c>
      <c r="F4910" s="16">
        <f>(StockData[[#This Row],[Close]]-E4911)/E4911</f>
        <v>-5.950300248856592E-3</v>
      </c>
      <c r="G4910" s="21">
        <v>38643100</v>
      </c>
      <c r="H4910" s="21">
        <f>IF(ISNUMBER(E4910),MAX($E$2:E4910),"")</f>
        <v>542.07000732421875</v>
      </c>
      <c r="I4910" s="21">
        <f>IF(AND(ISNUMBER(E4910),ISNUMBER(H4910)),E4910/H4910-1,"")</f>
        <v>-0.94760824388953158</v>
      </c>
      <c r="L4910"/>
      <c r="M4910"/>
      <c r="N4910" s="2">
        <v>39182</v>
      </c>
      <c r="O4910" s="21">
        <v>144.33000183105469</v>
      </c>
      <c r="P4910" s="21">
        <v>144.85000610351563</v>
      </c>
      <c r="Q4910" s="21">
        <v>144.27000427246094</v>
      </c>
      <c r="R4910" s="21">
        <v>144.61000061035156</v>
      </c>
      <c r="S4910">
        <v>56620000</v>
      </c>
      <c r="T4910" s="16">
        <f>(SP500_Data[[#This Row],[Close]]-R4911)/R4911</f>
        <v>1.176946594239184E-3</v>
      </c>
      <c r="U4910" s="21"/>
    </row>
    <row r="4911" spans="1:21" x14ac:dyDescent="0.25">
      <c r="A4911" s="2">
        <v>39181</v>
      </c>
      <c r="B4911" s="21">
        <v>28.579999923706055</v>
      </c>
      <c r="C4911" s="21">
        <v>28.719999313354492</v>
      </c>
      <c r="D4911" s="21">
        <v>28.389999389648441</v>
      </c>
      <c r="E4911" s="21">
        <v>28.569999694824219</v>
      </c>
      <c r="F4911" s="16">
        <f>(StockData[[#This Row],[Close]]-E4912)/E4912</f>
        <v>7.0054144651988037E-4</v>
      </c>
      <c r="G4911" s="21">
        <v>31384600</v>
      </c>
      <c r="H4911" s="21">
        <f>IF(ISNUMBER(E4911),MAX($E$2:E4911),"")</f>
        <v>542.07000732421875</v>
      </c>
      <c r="I4911" s="21">
        <f>IF(AND(ISNUMBER(E4911),ISNUMBER(H4911)),E4911/H4911-1,"")</f>
        <v>-0.9472946311199687</v>
      </c>
      <c r="L4911"/>
      <c r="M4911"/>
      <c r="N4911" s="2">
        <v>39181</v>
      </c>
      <c r="O4911" s="21">
        <v>144.64999389648438</v>
      </c>
      <c r="P4911" s="21">
        <v>144.80000305175781</v>
      </c>
      <c r="Q4911" s="21">
        <v>144.14999389648438</v>
      </c>
      <c r="R4911" s="21">
        <v>144.44000244140625</v>
      </c>
      <c r="S4911">
        <v>50967400</v>
      </c>
      <c r="T4911" s="16">
        <f>(SP500_Data[[#This Row],[Close]]-R4912)/R4912</f>
        <v>1.3865567153744035E-3</v>
      </c>
      <c r="U4911" s="21"/>
    </row>
    <row r="4912" spans="1:21" x14ac:dyDescent="0.25">
      <c r="A4912" s="2">
        <v>39177</v>
      </c>
      <c r="B4912" s="21">
        <v>28.319999694824219</v>
      </c>
      <c r="C4912" s="21">
        <v>28.649999618530273</v>
      </c>
      <c r="D4912" s="21">
        <v>28.299999237060547</v>
      </c>
      <c r="E4912" s="21">
        <v>28.549999237060547</v>
      </c>
      <c r="F4912" s="16">
        <f>(StockData[[#This Row],[Close]]-E4913)/E4913</f>
        <v>1.7543591951069079E-3</v>
      </c>
      <c r="G4912" s="21">
        <v>30131200</v>
      </c>
      <c r="H4912" s="21">
        <f>IF(ISNUMBER(E4912),MAX($E$2:E4912),"")</f>
        <v>542.07000732421875</v>
      </c>
      <c r="I4912" s="21">
        <f>IF(AND(ISNUMBER(E4912),ISNUMBER(H4912)),E4912/H4912-1,"")</f>
        <v>-0.94733152756783234</v>
      </c>
      <c r="L4912"/>
      <c r="M4912"/>
      <c r="N4912" s="2">
        <v>39177</v>
      </c>
      <c r="O4912" s="21">
        <v>143.66999816894531</v>
      </c>
      <c r="P4912" s="21">
        <v>144.44000244140625</v>
      </c>
      <c r="Q4912" s="21">
        <v>143.61000061035156</v>
      </c>
      <c r="R4912" s="21">
        <v>144.24000549316406</v>
      </c>
      <c r="S4912">
        <v>46822800</v>
      </c>
      <c r="T4912" s="16">
        <f>(SP500_Data[[#This Row],[Close]]-R4913)/R4913</f>
        <v>2.7111530976772487E-3</v>
      </c>
      <c r="U4912" s="21"/>
    </row>
    <row r="4913" spans="1:21" x14ac:dyDescent="0.25">
      <c r="A4913" s="2">
        <v>39176</v>
      </c>
      <c r="B4913" s="21">
        <v>28.010000228881836</v>
      </c>
      <c r="C4913" s="21">
        <v>28.780000686645508</v>
      </c>
      <c r="D4913" s="21">
        <v>27.899999618530273</v>
      </c>
      <c r="E4913" s="21">
        <v>28.5</v>
      </c>
      <c r="F4913" s="16">
        <f>(StockData[[#This Row],[Close]]-E4914)/E4914</f>
        <v>2.2604920767699932E-2</v>
      </c>
      <c r="G4913" s="21">
        <v>63244200</v>
      </c>
      <c r="H4913" s="21">
        <f>IF(ISNUMBER(E4913),MAX($E$2:E4913),"")</f>
        <v>542.07000732421875</v>
      </c>
      <c r="I4913" s="21">
        <f>IF(AND(ISNUMBER(E4913),ISNUMBER(H4913)),E4913/H4913-1,"")</f>
        <v>-0.94742376516885241</v>
      </c>
      <c r="L4913"/>
      <c r="M4913"/>
      <c r="N4913" s="2">
        <v>39176</v>
      </c>
      <c r="O4913" s="21">
        <v>143.69000244140625</v>
      </c>
      <c r="P4913" s="21">
        <v>143.94999694824219</v>
      </c>
      <c r="Q4913" s="21">
        <v>143.16000366210938</v>
      </c>
      <c r="R4913" s="21">
        <v>143.85000610351563</v>
      </c>
      <c r="S4913">
        <v>63995200</v>
      </c>
      <c r="T4913" s="16">
        <f>(SP500_Data[[#This Row],[Close]]-R4914)/R4914</f>
        <v>1.1135337141818277E-3</v>
      </c>
      <c r="U4913" s="21"/>
    </row>
    <row r="4914" spans="1:21" x14ac:dyDescent="0.25">
      <c r="A4914" s="2">
        <v>39175</v>
      </c>
      <c r="B4914" s="21">
        <v>27.860000610351559</v>
      </c>
      <c r="C4914" s="21">
        <v>28.059999465942383</v>
      </c>
      <c r="D4914" s="21">
        <v>27.75</v>
      </c>
      <c r="E4914" s="21">
        <v>27.870000839233398</v>
      </c>
      <c r="F4914" s="16">
        <f>(StockData[[#This Row],[Close]]-E4915)/E4915</f>
        <v>4.6864120110983766E-3</v>
      </c>
      <c r="G4914" s="21">
        <v>39821300</v>
      </c>
      <c r="H4914" s="21">
        <f>IF(ISNUMBER(E4914),MAX($E$2:E4914),"")</f>
        <v>542.07000732421875</v>
      </c>
      <c r="I4914" s="21">
        <f>IF(AND(ISNUMBER(E4914),ISNUMBER(H4914)),E4914/H4914-1,"")</f>
        <v>-0.94858597512744514</v>
      </c>
      <c r="L4914"/>
      <c r="M4914"/>
      <c r="N4914" s="2">
        <v>39175</v>
      </c>
      <c r="O4914" s="21">
        <v>142.97000122070313</v>
      </c>
      <c r="P4914" s="21">
        <v>143.97999572753906</v>
      </c>
      <c r="Q4914" s="21">
        <v>142.91000366210938</v>
      </c>
      <c r="R4914" s="21">
        <v>143.69000244140625</v>
      </c>
      <c r="S4914">
        <v>82417800</v>
      </c>
      <c r="T4914" s="16">
        <f>(SP500_Data[[#This Row],[Close]]-R4915)/R4915</f>
        <v>1.0762512238909524E-2</v>
      </c>
      <c r="U4914" s="21"/>
    </row>
    <row r="4915" spans="1:21" x14ac:dyDescent="0.25">
      <c r="A4915" s="2">
        <v>39174</v>
      </c>
      <c r="B4915" s="21">
        <v>27.889999389648441</v>
      </c>
      <c r="C4915" s="21">
        <v>27.930000305175781</v>
      </c>
      <c r="D4915" s="21">
        <v>27.559999465942383</v>
      </c>
      <c r="E4915" s="21">
        <v>27.739999771118164</v>
      </c>
      <c r="F4915" s="16">
        <f>(StockData[[#This Row],[Close]]-E4916)/E4916</f>
        <v>-4.6645519985858107E-3</v>
      </c>
      <c r="G4915" s="21">
        <v>41977600</v>
      </c>
      <c r="H4915" s="21">
        <f>IF(ISNUMBER(E4915),MAX($E$2:E4915),"")</f>
        <v>542.07000732421875</v>
      </c>
      <c r="I4915" s="21">
        <f>IF(AND(ISNUMBER(E4915),ISNUMBER(H4915)),E4915/H4915-1,"")</f>
        <v>-0.94882579851991977</v>
      </c>
      <c r="L4915"/>
      <c r="M4915"/>
      <c r="N4915" s="2">
        <v>39174</v>
      </c>
      <c r="O4915" s="21">
        <v>142.16000366210938</v>
      </c>
      <c r="P4915" s="21">
        <v>142.46000671386719</v>
      </c>
      <c r="Q4915" s="21">
        <v>141.47999572753906</v>
      </c>
      <c r="R4915" s="21">
        <v>142.16000366210938</v>
      </c>
      <c r="S4915">
        <v>79416400</v>
      </c>
      <c r="T4915" s="16">
        <f>(SP500_Data[[#This Row],[Close]]-R4916)/R4916</f>
        <v>1.1267863528829226E-3</v>
      </c>
      <c r="U4915" s="21"/>
    </row>
    <row r="4916" spans="1:21" x14ac:dyDescent="0.25">
      <c r="A4916" s="2">
        <v>39171</v>
      </c>
      <c r="B4916" s="21">
        <v>27.75</v>
      </c>
      <c r="C4916" s="21">
        <v>27.950000762939453</v>
      </c>
      <c r="D4916" s="21">
        <v>27.5</v>
      </c>
      <c r="E4916" s="21">
        <v>27.870000839233398</v>
      </c>
      <c r="F4916" s="16">
        <f>(StockData[[#This Row],[Close]]-E4917)/E4917</f>
        <v>4.3243545669693134E-3</v>
      </c>
      <c r="G4916" s="21">
        <v>47061000</v>
      </c>
      <c r="H4916" s="21">
        <f>IF(ISNUMBER(E4916),MAX($E$2:E4916),"")</f>
        <v>542.07000732421875</v>
      </c>
      <c r="I4916" s="21">
        <f>IF(AND(ISNUMBER(E4916),ISNUMBER(H4916)),E4916/H4916-1,"")</f>
        <v>-0.94858597512744514</v>
      </c>
      <c r="L4916"/>
      <c r="M4916"/>
      <c r="N4916" s="2">
        <v>39171</v>
      </c>
      <c r="O4916" s="21">
        <v>142.24000549316406</v>
      </c>
      <c r="P4916" s="21">
        <v>142.83999633789063</v>
      </c>
      <c r="Q4916" s="21">
        <v>140.55999755859375</v>
      </c>
      <c r="R4916" s="21">
        <v>142</v>
      </c>
      <c r="S4916">
        <v>128194100</v>
      </c>
      <c r="T4916" s="16">
        <f>(SP500_Data[[#This Row],[Close]]-R4917)/R4917</f>
        <v>2.1130364893242218E-4</v>
      </c>
      <c r="U4916" s="21"/>
    </row>
    <row r="4917" spans="1:21" x14ac:dyDescent="0.25">
      <c r="A4917" s="2">
        <v>39170</v>
      </c>
      <c r="B4917" s="21">
        <v>27.840000152587891</v>
      </c>
      <c r="C4917" s="21">
        <v>27.850000381469727</v>
      </c>
      <c r="D4917" s="21">
        <v>27.489999771118164</v>
      </c>
      <c r="E4917" s="21">
        <v>27.75</v>
      </c>
      <c r="F4917" s="16">
        <f>(StockData[[#This Row],[Close]]-E4918)/E4918</f>
        <v>3.9797616780250615E-3</v>
      </c>
      <c r="G4917" s="21">
        <v>42629900</v>
      </c>
      <c r="H4917" s="21">
        <f>IF(ISNUMBER(E4917),MAX($E$2:E4917),"")</f>
        <v>542.07000732421875</v>
      </c>
      <c r="I4917" s="21">
        <f>IF(AND(ISNUMBER(E4917),ISNUMBER(H4917)),E4917/H4917-1,"")</f>
        <v>-0.94880735029598795</v>
      </c>
      <c r="L4917"/>
      <c r="M4917"/>
      <c r="N4917" s="2">
        <v>39170</v>
      </c>
      <c r="O4917" s="21">
        <v>142.53999328613281</v>
      </c>
      <c r="P4917" s="21">
        <v>142.61000061035156</v>
      </c>
      <c r="Q4917" s="21">
        <v>141.19000244140625</v>
      </c>
      <c r="R4917" s="21">
        <v>141.97000122070313</v>
      </c>
      <c r="S4917">
        <v>139432700</v>
      </c>
      <c r="T4917" s="16">
        <f>(SP500_Data[[#This Row],[Close]]-R4918)/R4918</f>
        <v>1.0576356560289106E-3</v>
      </c>
      <c r="U4917" s="21"/>
    </row>
    <row r="4918" spans="1:21" x14ac:dyDescent="0.25">
      <c r="A4918" s="2">
        <v>39169</v>
      </c>
      <c r="B4918" s="21">
        <v>27.579999923706055</v>
      </c>
      <c r="C4918" s="21">
        <v>28</v>
      </c>
      <c r="D4918" s="21">
        <v>27.399999618530273</v>
      </c>
      <c r="E4918" s="21">
        <v>27.639999389648441</v>
      </c>
      <c r="F4918" s="16">
        <f>(StockData[[#This Row],[Close]]-E4919)/E4919</f>
        <v>-2.886000205184351E-3</v>
      </c>
      <c r="G4918" s="21">
        <v>46947000</v>
      </c>
      <c r="H4918" s="21">
        <f>IF(ISNUMBER(E4918),MAX($E$2:E4918),"")</f>
        <v>542.07000732421875</v>
      </c>
      <c r="I4918" s="21">
        <f>IF(AND(ISNUMBER(E4918),ISNUMBER(H4918)),E4918/H4918-1,"")</f>
        <v>-0.94901027724059894</v>
      </c>
      <c r="L4918"/>
      <c r="M4918"/>
      <c r="N4918" s="2">
        <v>39169</v>
      </c>
      <c r="O4918" s="21">
        <v>142.13999938964844</v>
      </c>
      <c r="P4918" s="21">
        <v>142.47000122070313</v>
      </c>
      <c r="Q4918" s="21">
        <v>141.25999450683594</v>
      </c>
      <c r="R4918" s="21">
        <v>141.82000732421875</v>
      </c>
      <c r="S4918">
        <v>152907900</v>
      </c>
      <c r="T4918" s="16">
        <f>(SP500_Data[[#This Row],[Close]]-R4919)/R4919</f>
        <v>-7.2798073756794816E-3</v>
      </c>
      <c r="U4918" s="21"/>
    </row>
    <row r="4919" spans="1:21" x14ac:dyDescent="0.25">
      <c r="A4919" s="2">
        <v>39168</v>
      </c>
      <c r="B4919" s="21">
        <v>28.040000915527344</v>
      </c>
      <c r="C4919" s="21">
        <v>28.159999847412109</v>
      </c>
      <c r="D4919" s="21">
        <v>27.649999618530273</v>
      </c>
      <c r="E4919" s="21">
        <v>27.719999313354492</v>
      </c>
      <c r="F4919" s="16">
        <f>(StockData[[#This Row],[Close]]-E4920)/E4920</f>
        <v>-1.7717930976822741E-2</v>
      </c>
      <c r="G4919" s="21">
        <v>58979800</v>
      </c>
      <c r="H4919" s="21">
        <f>IF(ISNUMBER(E4919),MAX($E$2:E4919),"")</f>
        <v>542.07000732421875</v>
      </c>
      <c r="I4919" s="21">
        <f>IF(AND(ISNUMBER(E4919),ISNUMBER(H4919)),E4919/H4919-1,"")</f>
        <v>-0.9488626949677833</v>
      </c>
      <c r="L4919"/>
      <c r="M4919"/>
      <c r="N4919" s="2">
        <v>39168</v>
      </c>
      <c r="O4919" s="21">
        <v>143.1199951171875</v>
      </c>
      <c r="P4919" s="21">
        <v>143.16000366210938</v>
      </c>
      <c r="Q4919" s="21">
        <v>142.38999938964844</v>
      </c>
      <c r="R4919" s="21">
        <v>142.86000061035156</v>
      </c>
      <c r="S4919">
        <v>99864600</v>
      </c>
      <c r="T4919" s="16">
        <f>(SP500_Data[[#This Row],[Close]]-R4920)/R4920</f>
        <v>-2.3742761531867374E-3</v>
      </c>
      <c r="U4919" s="21"/>
    </row>
    <row r="4920" spans="1:21" x14ac:dyDescent="0.25">
      <c r="A4920" s="2">
        <v>39167</v>
      </c>
      <c r="B4920" s="21">
        <v>27.940000534057617</v>
      </c>
      <c r="C4920" s="21">
        <v>28.219999313354492</v>
      </c>
      <c r="D4920" s="21">
        <v>27.700000762939453</v>
      </c>
      <c r="E4920" s="21">
        <v>28.219999313354492</v>
      </c>
      <c r="F4920" s="16">
        <f>(StockData[[#This Row],[Close]]-E4921)/E4921</f>
        <v>7.1377177845621843E-3</v>
      </c>
      <c r="G4920" s="21">
        <v>47491500</v>
      </c>
      <c r="H4920" s="21">
        <f>IF(ISNUMBER(E4920),MAX($E$2:E4920),"")</f>
        <v>542.07000732421875</v>
      </c>
      <c r="I4920" s="21">
        <f>IF(AND(ISNUMBER(E4920),ISNUMBER(H4920)),E4920/H4920-1,"")</f>
        <v>-0.94794030488302639</v>
      </c>
      <c r="L4920"/>
      <c r="M4920"/>
      <c r="N4920" s="2">
        <v>39167</v>
      </c>
      <c r="O4920" s="21">
        <v>143.5</v>
      </c>
      <c r="P4920" s="21">
        <v>143.64999389648438</v>
      </c>
      <c r="Q4920" s="21">
        <v>142.08999633789063</v>
      </c>
      <c r="R4920" s="21">
        <v>143.19999694824219</v>
      </c>
      <c r="S4920">
        <v>113787500</v>
      </c>
      <c r="T4920" s="16">
        <f>(SP500_Data[[#This Row],[Close]]-R4921)/R4921</f>
        <v>-1.3250745673687937E-3</v>
      </c>
      <c r="U4920" s="21"/>
    </row>
    <row r="4921" spans="1:21" x14ac:dyDescent="0.25">
      <c r="A4921" s="2">
        <v>39164</v>
      </c>
      <c r="B4921" s="21">
        <v>28.219999313354492</v>
      </c>
      <c r="C4921" s="21">
        <v>28.270000457763672</v>
      </c>
      <c r="D4921" s="21">
        <v>27.799999237060547</v>
      </c>
      <c r="E4921" s="21">
        <v>28.020000457763672</v>
      </c>
      <c r="F4921" s="16">
        <f>(StockData[[#This Row],[Close]]-E4922)/E4922</f>
        <v>-8.8432966378443594E-3</v>
      </c>
      <c r="G4921" s="21">
        <v>50519800</v>
      </c>
      <c r="H4921" s="21">
        <f>IF(ISNUMBER(E4921),MAX($E$2:E4921),"")</f>
        <v>542.07000732421875</v>
      </c>
      <c r="I4921" s="21">
        <f>IF(AND(ISNUMBER(E4921),ISNUMBER(H4921)),E4921/H4921-1,"")</f>
        <v>-0.94830925880574579</v>
      </c>
      <c r="L4921"/>
      <c r="M4921"/>
      <c r="N4921" s="2">
        <v>39164</v>
      </c>
      <c r="O4921" s="21">
        <v>143.27999877929688</v>
      </c>
      <c r="P4921" s="21">
        <v>143.80999755859375</v>
      </c>
      <c r="Q4921" s="21">
        <v>143.14999389648438</v>
      </c>
      <c r="R4921" s="21">
        <v>143.38999938964844</v>
      </c>
      <c r="S4921">
        <v>74416800</v>
      </c>
      <c r="T4921" s="16">
        <f>(SP500_Data[[#This Row],[Close]]-R4922)/R4922</f>
        <v>1.4667322573673376E-3</v>
      </c>
      <c r="U4921" s="21"/>
    </row>
    <row r="4922" spans="1:21" x14ac:dyDescent="0.25">
      <c r="A4922" s="2">
        <v>39163</v>
      </c>
      <c r="B4922" s="21">
        <v>28.520000457763672</v>
      </c>
      <c r="C4922" s="21">
        <v>28.549999237060547</v>
      </c>
      <c r="D4922" s="21">
        <v>28.010000228881836</v>
      </c>
      <c r="E4922" s="21">
        <v>28.270000457763672</v>
      </c>
      <c r="F4922" s="16">
        <f>(StockData[[#This Row],[Close]]-E4923)/E4923</f>
        <v>-8.7657782604258477E-3</v>
      </c>
      <c r="G4922" s="21">
        <v>47934900</v>
      </c>
      <c r="H4922" s="21">
        <f>IF(ISNUMBER(E4922),MAX($E$2:E4922),"")</f>
        <v>542.07000732421875</v>
      </c>
      <c r="I4922" s="21">
        <f>IF(AND(ISNUMBER(E4922),ISNUMBER(H4922)),E4922/H4922-1,"")</f>
        <v>-0.94784806376336728</v>
      </c>
      <c r="L4922"/>
      <c r="M4922"/>
      <c r="N4922" s="2">
        <v>39163</v>
      </c>
      <c r="O4922" s="21">
        <v>143.47999572753906</v>
      </c>
      <c r="P4922" s="21">
        <v>143.67999267578125</v>
      </c>
      <c r="Q4922" s="21">
        <v>142.78999328613281</v>
      </c>
      <c r="R4922" s="21">
        <v>143.17999267578125</v>
      </c>
      <c r="S4922">
        <v>118942200</v>
      </c>
      <c r="T4922" s="16">
        <f>(SP500_Data[[#This Row],[Close]]-R4923)/R4923</f>
        <v>-7.6767824346187636E-4</v>
      </c>
      <c r="U4922" s="21"/>
    </row>
    <row r="4923" spans="1:21" x14ac:dyDescent="0.25">
      <c r="A4923" s="2">
        <v>39162</v>
      </c>
      <c r="B4923" s="21">
        <v>27.899999618530273</v>
      </c>
      <c r="C4923" s="21">
        <v>28.520000457763672</v>
      </c>
      <c r="D4923" s="21">
        <v>27.559999465942383</v>
      </c>
      <c r="E4923" s="21">
        <v>28.520000457763672</v>
      </c>
      <c r="F4923" s="16">
        <f>(StockData[[#This Row],[Close]]-E4924)/E4924</f>
        <v>2.4425298184223294E-2</v>
      </c>
      <c r="G4923" s="21">
        <v>72808200</v>
      </c>
      <c r="H4923" s="21">
        <f>IF(ISNUMBER(E4923),MAX($E$2:E4923),"")</f>
        <v>542.07000732421875</v>
      </c>
      <c r="I4923" s="21">
        <f>IF(AND(ISNUMBER(E4923),ISNUMBER(H4923)),E4923/H4923-1,"")</f>
        <v>-0.94738686872098887</v>
      </c>
      <c r="L4923"/>
      <c r="M4923"/>
      <c r="N4923" s="2">
        <v>39162</v>
      </c>
      <c r="O4923" s="21">
        <v>141.10000610351563</v>
      </c>
      <c r="P4923" s="21">
        <v>143.64999389648438</v>
      </c>
      <c r="Q4923" s="21">
        <v>140.82000732421875</v>
      </c>
      <c r="R4923" s="21">
        <v>143.28999328613281</v>
      </c>
      <c r="S4923">
        <v>152368700</v>
      </c>
      <c r="T4923" s="16">
        <f>(SP500_Data[[#This Row],[Close]]-R4924)/R4924</f>
        <v>1.6457345856140695E-2</v>
      </c>
      <c r="U4923" s="21"/>
    </row>
    <row r="4924" spans="1:21" x14ac:dyDescent="0.25">
      <c r="A4924" s="2">
        <v>39161</v>
      </c>
      <c r="B4924" s="21">
        <v>27.930000305175781</v>
      </c>
      <c r="C4924" s="21">
        <v>28.159999847412109</v>
      </c>
      <c r="D4924" s="21">
        <v>27.760000228881836</v>
      </c>
      <c r="E4924" s="21">
        <v>27.840000152587891</v>
      </c>
      <c r="F4924" s="16">
        <f>(StockData[[#This Row],[Close]]-E4925)/E4925</f>
        <v>3.5933269526593052E-4</v>
      </c>
      <c r="G4924" s="21">
        <v>47902400</v>
      </c>
      <c r="H4924" s="21">
        <f>IF(ISNUMBER(E4924),MAX($E$2:E4924),"")</f>
        <v>542.07000732421875</v>
      </c>
      <c r="I4924" s="21">
        <f>IF(AND(ISNUMBER(E4924),ISNUMBER(H4924)),E4924/H4924-1,"")</f>
        <v>-0.94864131979924049</v>
      </c>
      <c r="L4924"/>
      <c r="M4924"/>
      <c r="N4924" s="2">
        <v>39161</v>
      </c>
      <c r="O4924" s="21">
        <v>140.08000183105469</v>
      </c>
      <c r="P4924" s="21">
        <v>141.05000305175781</v>
      </c>
      <c r="Q4924" s="21">
        <v>139.96000671386719</v>
      </c>
      <c r="R4924" s="21">
        <v>140.97000122070313</v>
      </c>
      <c r="S4924">
        <v>82147400</v>
      </c>
      <c r="T4924" s="16">
        <f>(SP500_Data[[#This Row],[Close]]-R4925)/R4925</f>
        <v>5.4921846592136583E-3</v>
      </c>
      <c r="U4924" s="21"/>
    </row>
    <row r="4925" spans="1:21" x14ac:dyDescent="0.25">
      <c r="A4925" s="2">
        <v>39160</v>
      </c>
      <c r="B4925" s="21">
        <v>27.340000152587891</v>
      </c>
      <c r="C4925" s="21">
        <v>27.829999923706055</v>
      </c>
      <c r="D4925" s="21">
        <v>27.200000762939453</v>
      </c>
      <c r="E4925" s="21">
        <v>27.829999923706055</v>
      </c>
      <c r="F4925" s="16">
        <f>(StockData[[#This Row],[Close]]-E4926)/E4926</f>
        <v>1.8294914064975895E-2</v>
      </c>
      <c r="G4925" s="21">
        <v>49412000</v>
      </c>
      <c r="H4925" s="21">
        <f>IF(ISNUMBER(E4925),MAX($E$2:E4925),"")</f>
        <v>542.07000732421875</v>
      </c>
      <c r="I4925" s="21">
        <f>IF(AND(ISNUMBER(E4925),ISNUMBER(H4925)),E4925/H4925-1,"")</f>
        <v>-0.94865976802317231</v>
      </c>
      <c r="L4925"/>
      <c r="M4925"/>
      <c r="N4925" s="2">
        <v>39160</v>
      </c>
      <c r="O4925" s="21">
        <v>139.25999450683594</v>
      </c>
      <c r="P4925" s="21">
        <v>140.33000183105469</v>
      </c>
      <c r="Q4925" s="21">
        <v>139.14999389648438</v>
      </c>
      <c r="R4925" s="21">
        <v>140.19999694824219</v>
      </c>
      <c r="S4925">
        <v>96161200</v>
      </c>
      <c r="T4925" s="16">
        <f>(SP500_Data[[#This Row],[Close]]-R4926)/R4926</f>
        <v>1.2055137397394474E-2</v>
      </c>
      <c r="U4925" s="21"/>
    </row>
    <row r="4926" spans="1:21" x14ac:dyDescent="0.25">
      <c r="A4926" s="2">
        <v>39157</v>
      </c>
      <c r="B4926" s="21">
        <v>27.350000381469727</v>
      </c>
      <c r="C4926" s="21">
        <v>27.479999542236328</v>
      </c>
      <c r="D4926" s="21">
        <v>27.200000762939453</v>
      </c>
      <c r="E4926" s="21">
        <v>27.329999923706055</v>
      </c>
      <c r="F4926" s="16">
        <f>(StockData[[#This Row],[Close]]-E4927)/E4927</f>
        <v>1.8328165616587836E-3</v>
      </c>
      <c r="G4926" s="21">
        <v>65055300</v>
      </c>
      <c r="H4926" s="21">
        <f>IF(ISNUMBER(E4926),MAX($E$2:E4926),"")</f>
        <v>542.07000732421875</v>
      </c>
      <c r="I4926" s="21">
        <f>IF(AND(ISNUMBER(E4926),ISNUMBER(H4926)),E4926/H4926-1,"")</f>
        <v>-0.94958215810792934</v>
      </c>
      <c r="L4926"/>
      <c r="M4926"/>
      <c r="N4926" s="2">
        <v>39157</v>
      </c>
      <c r="O4926" s="21">
        <v>139.30999755859375</v>
      </c>
      <c r="P4926" s="21">
        <v>139.6300048828125</v>
      </c>
      <c r="Q4926" s="21">
        <v>138.1199951171875</v>
      </c>
      <c r="R4926" s="21">
        <v>138.52999877929688</v>
      </c>
      <c r="S4926">
        <v>121531600</v>
      </c>
      <c r="T4926" s="16">
        <f>(SP500_Data[[#This Row],[Close]]-R4927)/R4927</f>
        <v>-6.739818119874761E-3</v>
      </c>
      <c r="U4926" s="21"/>
    </row>
    <row r="4927" spans="1:21" x14ac:dyDescent="0.25">
      <c r="A4927" s="2">
        <v>39156</v>
      </c>
      <c r="B4927" s="21">
        <v>27.319999694824219</v>
      </c>
      <c r="C4927" s="21">
        <v>27.469999313354492</v>
      </c>
      <c r="D4927" s="21">
        <v>27.200000762939453</v>
      </c>
      <c r="E4927" s="21">
        <v>27.280000686645508</v>
      </c>
      <c r="F4927" s="16">
        <f>(StockData[[#This Row],[Close]]-E4928)/E4928</f>
        <v>-4.3795231224606247E-3</v>
      </c>
      <c r="G4927" s="21">
        <v>51757100</v>
      </c>
      <c r="H4927" s="21">
        <f>IF(ISNUMBER(E4927),MAX($E$2:E4927),"")</f>
        <v>542.07000732421875</v>
      </c>
      <c r="I4927" s="21">
        <f>IF(AND(ISNUMBER(E4927),ISNUMBER(H4927)),E4927/H4927-1,"")</f>
        <v>-0.9496743957089494</v>
      </c>
      <c r="L4927"/>
      <c r="M4927"/>
      <c r="N4927" s="2">
        <v>39156</v>
      </c>
      <c r="O4927" s="21">
        <v>138.97000122070313</v>
      </c>
      <c r="P4927" s="21">
        <v>139.99000549316406</v>
      </c>
      <c r="Q4927" s="21">
        <v>138.80000305175781</v>
      </c>
      <c r="R4927" s="21">
        <v>139.47000122070313</v>
      </c>
      <c r="S4927">
        <v>132435900</v>
      </c>
      <c r="T4927" s="16">
        <f>(SP500_Data[[#This Row],[Close]]-R4928)/R4928</f>
        <v>1.3641760703008614E-3</v>
      </c>
      <c r="U4927" s="21"/>
    </row>
    <row r="4928" spans="1:21" x14ac:dyDescent="0.25">
      <c r="A4928" s="2">
        <v>39155</v>
      </c>
      <c r="B4928" s="21">
        <v>26.819999694824219</v>
      </c>
      <c r="C4928" s="21">
        <v>27.399999618530273</v>
      </c>
      <c r="D4928" s="21">
        <v>26.729999542236328</v>
      </c>
      <c r="E4928" s="21">
        <v>27.399999618530273</v>
      </c>
      <c r="F4928" s="16">
        <f>(StockData[[#This Row],[Close]]-E4929)/E4929</f>
        <v>2.5449113871643E-2</v>
      </c>
      <c r="G4928" s="21">
        <v>75730300</v>
      </c>
      <c r="H4928" s="21">
        <f>IF(ISNUMBER(E4928),MAX($E$2:E4928),"")</f>
        <v>542.07000732421875</v>
      </c>
      <c r="I4928" s="21">
        <f>IF(AND(ISNUMBER(E4928),ISNUMBER(H4928)),E4928/H4928-1,"")</f>
        <v>-0.94945302405904553</v>
      </c>
      <c r="L4928"/>
      <c r="M4928"/>
      <c r="N4928" s="2">
        <v>39155</v>
      </c>
      <c r="O4928" s="21">
        <v>138.42999267578125</v>
      </c>
      <c r="P4928" s="21">
        <v>139.36000061035156</v>
      </c>
      <c r="Q4928" s="21">
        <v>136.75</v>
      </c>
      <c r="R4928" s="21">
        <v>139.27999877929688</v>
      </c>
      <c r="S4928">
        <v>231853800</v>
      </c>
      <c r="T4928" s="16">
        <f>(SP500_Data[[#This Row],[Close]]-R4929)/R4929</f>
        <v>7.4502624180605784E-3</v>
      </c>
      <c r="U4928" s="21"/>
    </row>
    <row r="4929" spans="1:21" x14ac:dyDescent="0.25">
      <c r="A4929" s="2">
        <v>39154</v>
      </c>
      <c r="B4929" s="21">
        <v>27.25</v>
      </c>
      <c r="C4929" s="21">
        <v>27.399999618530273</v>
      </c>
      <c r="D4929" s="21">
        <v>26.709999084472656</v>
      </c>
      <c r="E4929" s="21">
        <v>26.719999313354492</v>
      </c>
      <c r="F4929" s="16">
        <f>(StockData[[#This Row],[Close]]-E4930)/E4930</f>
        <v>-2.6239111030974049E-2</v>
      </c>
      <c r="G4929" s="21">
        <v>75169500</v>
      </c>
      <c r="H4929" s="21">
        <f>IF(ISNUMBER(E4929),MAX($E$2:E4929),"")</f>
        <v>542.07000732421875</v>
      </c>
      <c r="I4929" s="21">
        <f>IF(AND(ISNUMBER(E4929),ISNUMBER(H4929)),E4929/H4929-1,"")</f>
        <v>-0.95070747513729725</v>
      </c>
      <c r="L4929"/>
      <c r="M4929"/>
      <c r="N4929" s="2">
        <v>39154</v>
      </c>
      <c r="O4929" s="21">
        <v>140.17999267578125</v>
      </c>
      <c r="P4929" s="21">
        <v>140.77000427246094</v>
      </c>
      <c r="Q4929" s="21">
        <v>138.03999328613281</v>
      </c>
      <c r="R4929" s="21">
        <v>138.25</v>
      </c>
      <c r="S4929">
        <v>190605200</v>
      </c>
      <c r="T4929" s="16">
        <f>(SP500_Data[[#This Row],[Close]]-R4930)/R4930</f>
        <v>-1.9434040615715222E-2</v>
      </c>
      <c r="U4929" s="21"/>
    </row>
    <row r="4930" spans="1:21" x14ac:dyDescent="0.25">
      <c r="A4930" s="2">
        <v>39153</v>
      </c>
      <c r="B4930" s="21">
        <v>27.180000305175781</v>
      </c>
      <c r="C4930" s="21">
        <v>27.479999542236328</v>
      </c>
      <c r="D4930" s="21">
        <v>27.129999160766602</v>
      </c>
      <c r="E4930" s="21">
        <v>27.440000534057617</v>
      </c>
      <c r="F4930" s="16">
        <f>(StockData[[#This Row],[Close]]-E4931)/E4931</f>
        <v>5.4965047086138908E-3</v>
      </c>
      <c r="G4930" s="21">
        <v>36516400</v>
      </c>
      <c r="H4930" s="21">
        <f>IF(ISNUMBER(E4930),MAX($E$2:E4930),"")</f>
        <v>542.07000732421875</v>
      </c>
      <c r="I4930" s="21">
        <f>IF(AND(ISNUMBER(E4930),ISNUMBER(H4930)),E4930/H4930-1,"")</f>
        <v>-0.94937923116331835</v>
      </c>
      <c r="L4930"/>
      <c r="M4930"/>
      <c r="N4930" s="2">
        <v>39153</v>
      </c>
      <c r="O4930" s="21">
        <v>140.41999816894531</v>
      </c>
      <c r="P4930" s="21">
        <v>141.33999633789063</v>
      </c>
      <c r="Q4930" s="21">
        <v>140.16000366210938</v>
      </c>
      <c r="R4930" s="21">
        <v>140.99000549316406</v>
      </c>
      <c r="S4930">
        <v>80366900</v>
      </c>
      <c r="T4930" s="16">
        <f>(SP500_Data[[#This Row],[Close]]-R4931)/R4931</f>
        <v>1.4917368638169865E-3</v>
      </c>
      <c r="U4930" s="21"/>
    </row>
    <row r="4931" spans="1:21" x14ac:dyDescent="0.25">
      <c r="A4931" s="2">
        <v>39150</v>
      </c>
      <c r="B4931" s="21">
        <v>27.420000076293945</v>
      </c>
      <c r="C4931" s="21">
        <v>27.479999542236328</v>
      </c>
      <c r="D4931" s="21">
        <v>27.030000686645508</v>
      </c>
      <c r="E4931" s="21">
        <v>27.290000915527344</v>
      </c>
      <c r="F4931" s="16">
        <f>(StockData[[#This Row],[Close]]-E4932)/E4932</f>
        <v>-1.0980519631029965E-3</v>
      </c>
      <c r="G4931" s="21">
        <v>80125000</v>
      </c>
      <c r="H4931" s="21">
        <f>IF(ISNUMBER(E4931),MAX($E$2:E4931),"")</f>
        <v>542.07000732421875</v>
      </c>
      <c r="I4931" s="21">
        <f>IF(AND(ISNUMBER(E4931),ISNUMBER(H4931)),E4931/H4931-1,"")</f>
        <v>-0.94965594748501769</v>
      </c>
      <c r="L4931"/>
      <c r="M4931"/>
      <c r="N4931" s="2">
        <v>39150</v>
      </c>
      <c r="O4931" s="21">
        <v>141.30999755859375</v>
      </c>
      <c r="P4931" s="21">
        <v>141.41999816894531</v>
      </c>
      <c r="Q4931" s="21">
        <v>140.08000183105469</v>
      </c>
      <c r="R4931" s="21">
        <v>140.77999877929688</v>
      </c>
      <c r="S4931">
        <v>107765100</v>
      </c>
      <c r="T4931" s="16">
        <f>(SP500_Data[[#This Row],[Close]]-R4932)/R4932</f>
        <v>2.841643070331913E-4</v>
      </c>
      <c r="U4931" s="21"/>
    </row>
    <row r="4932" spans="1:21" x14ac:dyDescent="0.25">
      <c r="A4932" s="2">
        <v>39149</v>
      </c>
      <c r="B4932" s="21">
        <v>27.719999313354492</v>
      </c>
      <c r="C4932" s="21">
        <v>27.850000381469727</v>
      </c>
      <c r="D4932" s="21">
        <v>26.600000381469727</v>
      </c>
      <c r="E4932" s="21">
        <v>27.319999694824219</v>
      </c>
      <c r="F4932" s="16">
        <f>(StockData[[#This Row],[Close]]-E4933)/E4933</f>
        <v>-1.0503473709399806E-2</v>
      </c>
      <c r="G4932" s="21">
        <v>72175200</v>
      </c>
      <c r="H4932" s="21">
        <f>IF(ISNUMBER(E4932),MAX($E$2:E4932),"")</f>
        <v>542.07000732421875</v>
      </c>
      <c r="I4932" s="21">
        <f>IF(AND(ISNUMBER(E4932),ISNUMBER(H4932)),E4932/H4932-1,"")</f>
        <v>-0.94960060633186116</v>
      </c>
      <c r="L4932"/>
      <c r="M4932"/>
      <c r="N4932" s="2">
        <v>39149</v>
      </c>
      <c r="O4932" s="21">
        <v>140.53999328613281</v>
      </c>
      <c r="P4932" s="21">
        <v>141.16000366210938</v>
      </c>
      <c r="Q4932" s="21">
        <v>140.07000732421875</v>
      </c>
      <c r="R4932" s="21">
        <v>140.74000549316406</v>
      </c>
      <c r="S4932">
        <v>117891600</v>
      </c>
      <c r="T4932" s="16">
        <f>(SP500_Data[[#This Row],[Close]]-R4933)/R4933</f>
        <v>8.4552017427120593E-3</v>
      </c>
      <c r="U4932" s="21"/>
    </row>
    <row r="4933" spans="1:21" x14ac:dyDescent="0.25">
      <c r="A4933" s="2">
        <v>39148</v>
      </c>
      <c r="B4933" s="21">
        <v>27.760000228881836</v>
      </c>
      <c r="C4933" s="21">
        <v>27.899999618530273</v>
      </c>
      <c r="D4933" s="21">
        <v>27.549999237060547</v>
      </c>
      <c r="E4933" s="21">
        <v>27.610000610351559</v>
      </c>
      <c r="F4933" s="16">
        <f>(StockData[[#This Row],[Close]]-E4934)/E4934</f>
        <v>-7.9051136887390606E-3</v>
      </c>
      <c r="G4933" s="21">
        <v>52044700</v>
      </c>
      <c r="H4933" s="21">
        <f>IF(ISNUMBER(E4933),MAX($E$2:E4933),"")</f>
        <v>542.07000732421875</v>
      </c>
      <c r="I4933" s="21">
        <f>IF(AND(ISNUMBER(E4933),ISNUMBER(H4933)),E4933/H4933-1,"")</f>
        <v>-0.94906561839375536</v>
      </c>
      <c r="L4933"/>
      <c r="M4933"/>
      <c r="N4933" s="2">
        <v>39148</v>
      </c>
      <c r="O4933" s="21">
        <v>139.58999633789063</v>
      </c>
      <c r="P4933" s="21">
        <v>140.46000671386719</v>
      </c>
      <c r="Q4933" s="21">
        <v>139.39999389648438</v>
      </c>
      <c r="R4933" s="21">
        <v>139.55999755859375</v>
      </c>
      <c r="S4933">
        <v>115144900</v>
      </c>
      <c r="T4933" s="16">
        <f>(SP500_Data[[#This Row],[Close]]-R4934)/R4934</f>
        <v>-1.0021431117160742E-3</v>
      </c>
      <c r="U4933" s="21"/>
    </row>
    <row r="4934" spans="1:21" x14ac:dyDescent="0.25">
      <c r="A4934" s="2">
        <v>39147</v>
      </c>
      <c r="B4934" s="21">
        <v>27.799999237060547</v>
      </c>
      <c r="C4934" s="21">
        <v>27.940000534057617</v>
      </c>
      <c r="D4934" s="21">
        <v>27.649999618530273</v>
      </c>
      <c r="E4934" s="21">
        <v>27.829999923706055</v>
      </c>
      <c r="F4934" s="16">
        <f>(StockData[[#This Row],[Close]]-E4935)/E4935</f>
        <v>1.0163364588005068E-2</v>
      </c>
      <c r="G4934" s="21">
        <v>49361800</v>
      </c>
      <c r="H4934" s="21">
        <f>IF(ISNUMBER(E4934),MAX($E$2:E4934),"")</f>
        <v>542.07000732421875</v>
      </c>
      <c r="I4934" s="21">
        <f>IF(AND(ISNUMBER(E4934),ISNUMBER(H4934)),E4934/H4934-1,"")</f>
        <v>-0.94865976802317231</v>
      </c>
      <c r="L4934"/>
      <c r="M4934"/>
      <c r="N4934" s="2">
        <v>39147</v>
      </c>
      <c r="O4934" s="21">
        <v>138.77999877929688</v>
      </c>
      <c r="P4934" s="21">
        <v>140.1199951171875</v>
      </c>
      <c r="Q4934" s="21">
        <v>137.72000122070313</v>
      </c>
      <c r="R4934" s="21">
        <v>139.69999694824219</v>
      </c>
      <c r="S4934">
        <v>143333300</v>
      </c>
      <c r="T4934" s="16">
        <f>(SP500_Data[[#This Row],[Close]]-R4935)/R4935</f>
        <v>1.7109506663985592E-2</v>
      </c>
      <c r="U4934" s="21"/>
    </row>
    <row r="4935" spans="1:21" x14ac:dyDescent="0.25">
      <c r="A4935" s="2">
        <v>39146</v>
      </c>
      <c r="B4935" s="21">
        <v>27.489999771118164</v>
      </c>
      <c r="C4935" s="21">
        <v>27.909999847412109</v>
      </c>
      <c r="D4935" s="21">
        <v>27.409999847412109</v>
      </c>
      <c r="E4935" s="21">
        <v>27.549999237060547</v>
      </c>
      <c r="F4935" s="16">
        <f>(StockData[[#This Row],[Close]]-E4936)/E4936</f>
        <v>-7.5648771646190955E-3</v>
      </c>
      <c r="G4935" s="21">
        <v>56454300</v>
      </c>
      <c r="H4935" s="21">
        <f>IF(ISNUMBER(E4935),MAX($E$2:E4935),"")</f>
        <v>542.07000732421875</v>
      </c>
      <c r="I4935" s="21">
        <f>IF(AND(ISNUMBER(E4935),ISNUMBER(H4935)),E4935/H4935-1,"")</f>
        <v>-0.94917630773734629</v>
      </c>
      <c r="L4935"/>
      <c r="M4935"/>
      <c r="N4935" s="2">
        <v>39146</v>
      </c>
      <c r="O4935" s="21">
        <v>137.92999267578125</v>
      </c>
      <c r="P4935" s="21">
        <v>139.58000183105469</v>
      </c>
      <c r="Q4935" s="21">
        <v>137.33000183105469</v>
      </c>
      <c r="R4935" s="21">
        <v>137.35000610351563</v>
      </c>
      <c r="S4935">
        <v>143750400</v>
      </c>
      <c r="T4935" s="16">
        <f>(SP500_Data[[#This Row],[Close]]-R4936)/R4936</f>
        <v>-9.5189448536770471E-3</v>
      </c>
      <c r="U4935" s="21"/>
    </row>
    <row r="4936" spans="1:21" x14ac:dyDescent="0.25">
      <c r="A4936" s="2">
        <v>39143</v>
      </c>
      <c r="B4936" s="21">
        <v>28.020000457763672</v>
      </c>
      <c r="C4936" s="21">
        <v>28.159999847412109</v>
      </c>
      <c r="D4936" s="21">
        <v>27.760000228881836</v>
      </c>
      <c r="E4936" s="21">
        <v>27.760000228881836</v>
      </c>
      <c r="F4936" s="16">
        <f>(StockData[[#This Row],[Close]]-E4937)/E4937</f>
        <v>-1.1747950228318253E-2</v>
      </c>
      <c r="G4936" s="21">
        <v>63254700</v>
      </c>
      <c r="H4936" s="21">
        <f>IF(ISNUMBER(E4936),MAX($E$2:E4936),"")</f>
        <v>542.07000732421875</v>
      </c>
      <c r="I4936" s="21">
        <f>IF(AND(ISNUMBER(E4936),ISNUMBER(H4936)),E4936/H4936-1,"")</f>
        <v>-0.94878890207205613</v>
      </c>
      <c r="L4936"/>
      <c r="M4936"/>
      <c r="N4936" s="2">
        <v>39143</v>
      </c>
      <c r="O4936" s="21">
        <v>140.05000305175781</v>
      </c>
      <c r="P4936" s="21">
        <v>140.66000366210938</v>
      </c>
      <c r="Q4936" s="21">
        <v>138.66000366210938</v>
      </c>
      <c r="R4936" s="21">
        <v>138.66999816894531</v>
      </c>
      <c r="S4936">
        <v>162574000</v>
      </c>
      <c r="T4936" s="16">
        <f>(SP500_Data[[#This Row],[Close]]-R4937)/R4937</f>
        <v>-1.309512781883361E-2</v>
      </c>
      <c r="U4936" s="21"/>
    </row>
    <row r="4937" spans="1:21" x14ac:dyDescent="0.25">
      <c r="A4937" s="2">
        <v>39142</v>
      </c>
      <c r="B4937" s="21">
        <v>27.819999694824219</v>
      </c>
      <c r="C4937" s="21">
        <v>28.329999923706055</v>
      </c>
      <c r="D4937" s="21">
        <v>27.729999542236328</v>
      </c>
      <c r="E4937" s="21">
        <v>28.090000152587891</v>
      </c>
      <c r="F4937" s="16">
        <f>(StockData[[#This Row],[Close]]-E4938)/E4938</f>
        <v>-2.8398978874472017E-3</v>
      </c>
      <c r="G4937" s="21">
        <v>80175700</v>
      </c>
      <c r="H4937" s="21">
        <f>IF(ISNUMBER(E4937),MAX($E$2:E4937),"")</f>
        <v>542.07000732421875</v>
      </c>
      <c r="I4937" s="21">
        <f>IF(AND(ISNUMBER(E4937),ISNUMBER(H4937)),E4937/H4937-1,"")</f>
        <v>-0.94818012475686209</v>
      </c>
      <c r="L4937"/>
      <c r="M4937"/>
      <c r="N4937" s="2">
        <v>39142</v>
      </c>
      <c r="O4937" s="21">
        <v>139.33999633789063</v>
      </c>
      <c r="P4937" s="21">
        <v>141.25</v>
      </c>
      <c r="Q4937" s="21">
        <v>138.05000305175781</v>
      </c>
      <c r="R4937" s="21">
        <v>140.50999450683594</v>
      </c>
      <c r="S4937">
        <v>212828600</v>
      </c>
      <c r="T4937" s="16">
        <f>(SP500_Data[[#This Row],[Close]]-R4938)/R4938</f>
        <v>-2.9801900998572108E-3</v>
      </c>
      <c r="U4937" s="21"/>
    </row>
    <row r="4938" spans="1:21" x14ac:dyDescent="0.25">
      <c r="A4938" s="2">
        <v>39141</v>
      </c>
      <c r="B4938" s="21">
        <v>27.950000762939453</v>
      </c>
      <c r="C4938" s="21">
        <v>28.25</v>
      </c>
      <c r="D4938" s="21">
        <v>27.920000076293945</v>
      </c>
      <c r="E4938" s="21">
        <v>28.170000076293945</v>
      </c>
      <c r="F4938" s="16">
        <f>(StockData[[#This Row],[Close]]-E4939)/E4939</f>
        <v>1.0764234948935823E-2</v>
      </c>
      <c r="G4938" s="21">
        <v>86333300</v>
      </c>
      <c r="H4938" s="21">
        <f>IF(ISNUMBER(E4938),MAX($E$2:E4938),"")</f>
        <v>542.07000732421875</v>
      </c>
      <c r="I4938" s="21">
        <f>IF(AND(ISNUMBER(E4938),ISNUMBER(H4938)),E4938/H4938-1,"")</f>
        <v>-0.94803254248404645</v>
      </c>
      <c r="L4938"/>
      <c r="M4938"/>
      <c r="N4938" s="2">
        <v>39141</v>
      </c>
      <c r="O4938" s="21">
        <v>140.38999938964844</v>
      </c>
      <c r="P4938" s="21">
        <v>141.97999572753906</v>
      </c>
      <c r="Q4938" s="21">
        <v>139.80000305175781</v>
      </c>
      <c r="R4938" s="21">
        <v>140.92999267578125</v>
      </c>
      <c r="S4938">
        <v>177536300</v>
      </c>
      <c r="T4938" s="16">
        <f>(SP500_Data[[#This Row],[Close]]-R4939)/R4939</f>
        <v>1.0250843553987456E-2</v>
      </c>
      <c r="U4938" s="21"/>
    </row>
    <row r="4939" spans="1:21" x14ac:dyDescent="0.25">
      <c r="A4939" s="2">
        <v>39140</v>
      </c>
      <c r="B4939" s="21">
        <v>28.709999084472656</v>
      </c>
      <c r="C4939" s="21">
        <v>28.969999313354492</v>
      </c>
      <c r="D4939" s="21">
        <v>27.790000915527344</v>
      </c>
      <c r="E4939" s="21">
        <v>27.870000839233398</v>
      </c>
      <c r="F4939" s="16">
        <f>(StockData[[#This Row],[Close]]-E4940)/E4940</f>
        <v>-4.127963082863309E-2</v>
      </c>
      <c r="G4939" s="21">
        <v>87143300</v>
      </c>
      <c r="H4939" s="21">
        <f>IF(ISNUMBER(E4939),MAX($E$2:E4939),"")</f>
        <v>542.07000732421875</v>
      </c>
      <c r="I4939" s="21">
        <f>IF(AND(ISNUMBER(E4939),ISNUMBER(H4939)),E4939/H4939-1,"")</f>
        <v>-0.94858597512744514</v>
      </c>
      <c r="L4939"/>
      <c r="M4939"/>
      <c r="N4939" s="2">
        <v>39140</v>
      </c>
      <c r="O4939" s="21">
        <v>143.8800048828125</v>
      </c>
      <c r="P4939" s="21">
        <v>144.19999694824219</v>
      </c>
      <c r="Q4939" s="21">
        <v>139</v>
      </c>
      <c r="R4939" s="21">
        <v>139.5</v>
      </c>
      <c r="S4939">
        <v>274466500</v>
      </c>
      <c r="T4939" s="16">
        <f>(SP500_Data[[#This Row],[Close]]-R4940)/R4940</f>
        <v>-3.9057644420072986E-2</v>
      </c>
      <c r="U4939" s="21"/>
    </row>
    <row r="4940" spans="1:21" x14ac:dyDescent="0.25">
      <c r="A4940" s="2">
        <v>39139</v>
      </c>
      <c r="B4940" s="21">
        <v>28.959999084472656</v>
      </c>
      <c r="C4940" s="21">
        <v>29.090000152587891</v>
      </c>
      <c r="D4940" s="21">
        <v>28.819999694824219</v>
      </c>
      <c r="E4940" s="21">
        <v>29.069999694824219</v>
      </c>
      <c r="F4940" s="16">
        <f>(StockData[[#This Row],[Close]]-E4941)/E4941</f>
        <v>5.8823556587503777E-3</v>
      </c>
      <c r="G4940" s="21">
        <v>63481900</v>
      </c>
      <c r="H4940" s="21">
        <f>IF(ISNUMBER(E4940),MAX($E$2:E4940),"")</f>
        <v>542.07000732421875</v>
      </c>
      <c r="I4940" s="21">
        <f>IF(AND(ISNUMBER(E4940),ISNUMBER(H4940)),E4940/H4940-1,"")</f>
        <v>-0.94637224103521178</v>
      </c>
      <c r="L4940"/>
      <c r="M4940"/>
      <c r="N4940" s="2">
        <v>39139</v>
      </c>
      <c r="O4940" s="21">
        <v>145.83000183105469</v>
      </c>
      <c r="P4940" s="21">
        <v>145.94999694824219</v>
      </c>
      <c r="Q4940" s="21">
        <v>144.75</v>
      </c>
      <c r="R4940" s="21">
        <v>145.16999816894531</v>
      </c>
      <c r="S4940">
        <v>69192800</v>
      </c>
      <c r="T4940" s="16">
        <f>(SP500_Data[[#This Row],[Close]]-R4941)/R4941</f>
        <v>-8.947342056571776E-4</v>
      </c>
      <c r="U4940" s="21"/>
    </row>
    <row r="4941" spans="1:21" x14ac:dyDescent="0.25">
      <c r="A4941" s="2">
        <v>39136</v>
      </c>
      <c r="B4941" s="21">
        <v>29.219999313354492</v>
      </c>
      <c r="C4941" s="21">
        <v>29.280000686645508</v>
      </c>
      <c r="D4941" s="21">
        <v>28.889999389648441</v>
      </c>
      <c r="E4941" s="21">
        <v>28.899999618530273</v>
      </c>
      <c r="F4941" s="16">
        <f>(StockData[[#This Row],[Close]]-E4942)/E4942</f>
        <v>-1.6672330088266428E-2</v>
      </c>
      <c r="G4941" s="21">
        <v>63787100</v>
      </c>
      <c r="H4941" s="21">
        <f>IF(ISNUMBER(E4941),MAX($E$2:E4941),"")</f>
        <v>542.07000732421875</v>
      </c>
      <c r="I4941" s="21">
        <f>IF(AND(ISNUMBER(E4941),ISNUMBER(H4941)),E4941/H4941-1,"")</f>
        <v>-0.94668585380477466</v>
      </c>
      <c r="L4941"/>
      <c r="M4941"/>
      <c r="N4941" s="2">
        <v>39136</v>
      </c>
      <c r="O4941" s="21">
        <v>145.74000549316406</v>
      </c>
      <c r="P4941" s="21">
        <v>145.78999328613281</v>
      </c>
      <c r="Q4941" s="21">
        <v>145.02999877929688</v>
      </c>
      <c r="R4941" s="21">
        <v>145.30000305175781</v>
      </c>
      <c r="S4941">
        <v>71966200</v>
      </c>
      <c r="T4941" s="16">
        <f>(SP500_Data[[#This Row],[Close]]-R4942)/R4942</f>
        <v>-3.9075346850582487E-3</v>
      </c>
      <c r="U4941" s="21"/>
    </row>
    <row r="4942" spans="1:21" x14ac:dyDescent="0.25">
      <c r="A4942" s="2">
        <v>39135</v>
      </c>
      <c r="B4942" s="21">
        <v>29.309999465942383</v>
      </c>
      <c r="C4942" s="21">
        <v>29.540000915527344</v>
      </c>
      <c r="D4942" s="21">
        <v>29.159999847412109</v>
      </c>
      <c r="E4942" s="21">
        <v>29.389999389648441</v>
      </c>
      <c r="F4942" s="16">
        <f>(StockData[[#This Row],[Close]]-E4943)/E4943</f>
        <v>1.3628281996196521E-3</v>
      </c>
      <c r="G4942" s="21">
        <v>57754400</v>
      </c>
      <c r="H4942" s="21">
        <f>IF(ISNUMBER(E4942),MAX($E$2:E4942),"")</f>
        <v>542.07000732421875</v>
      </c>
      <c r="I4942" s="21">
        <f>IF(AND(ISNUMBER(E4942),ISNUMBER(H4942)),E4942/H4942-1,"")</f>
        <v>-0.94578191194394945</v>
      </c>
      <c r="L4942"/>
      <c r="M4942"/>
      <c r="N4942" s="2">
        <v>39135</v>
      </c>
      <c r="O4942" s="21">
        <v>146.05000305175781</v>
      </c>
      <c r="P4942" s="21">
        <v>146.41999816894531</v>
      </c>
      <c r="Q4942" s="21">
        <v>145.16999816894531</v>
      </c>
      <c r="R4942" s="21">
        <v>145.8699951171875</v>
      </c>
      <c r="S4942">
        <v>79067400</v>
      </c>
      <c r="T4942" s="16">
        <f>(SP500_Data[[#This Row],[Close]]-R4943)/R4943</f>
        <v>-7.5353208364843736E-4</v>
      </c>
      <c r="U4942" s="21"/>
    </row>
    <row r="4943" spans="1:21" x14ac:dyDescent="0.25">
      <c r="A4943" s="2">
        <v>39134</v>
      </c>
      <c r="B4943" s="21">
        <v>28.75</v>
      </c>
      <c r="C4943" s="21">
        <v>29.389999389648441</v>
      </c>
      <c r="D4943" s="21">
        <v>28.739999771118164</v>
      </c>
      <c r="E4943" s="21">
        <v>29.350000381469727</v>
      </c>
      <c r="F4943" s="16">
        <f>(StockData[[#This Row],[Close]]-E4944)/E4944</f>
        <v>1.8036783182093973E-2</v>
      </c>
      <c r="G4943" s="21">
        <v>68604900</v>
      </c>
      <c r="H4943" s="21">
        <f>IF(ISNUMBER(E4943),MAX($E$2:E4943),"")</f>
        <v>542.07000732421875</v>
      </c>
      <c r="I4943" s="21">
        <f>IF(AND(ISNUMBER(E4943),ISNUMBER(H4943)),E4943/H4943-1,"")</f>
        <v>-0.9458557013210378</v>
      </c>
      <c r="L4943"/>
      <c r="M4943"/>
      <c r="N4943" s="2">
        <v>39134</v>
      </c>
      <c r="O4943" s="21">
        <v>145.61000061035156</v>
      </c>
      <c r="P4943" s="21">
        <v>146.07000732421875</v>
      </c>
      <c r="Q4943" s="21">
        <v>145.35000610351563</v>
      </c>
      <c r="R4943" s="21">
        <v>145.97999572753906</v>
      </c>
      <c r="S4943">
        <v>63971600</v>
      </c>
      <c r="T4943" s="16">
        <f>(SP500_Data[[#This Row],[Close]]-R4944)/R4944</f>
        <v>-4.1082964497401856E-4</v>
      </c>
      <c r="U4943" s="21"/>
    </row>
    <row r="4944" spans="1:21" x14ac:dyDescent="0.25">
      <c r="A4944" s="2">
        <v>39133</v>
      </c>
      <c r="B4944" s="21">
        <v>28.629999160766602</v>
      </c>
      <c r="C4944" s="21">
        <v>28.860000610351559</v>
      </c>
      <c r="D4944" s="21">
        <v>28.469999313354492</v>
      </c>
      <c r="E4944" s="21">
        <v>28.829999923706055</v>
      </c>
      <c r="F4944" s="16">
        <f>(StockData[[#This Row],[Close]]-E4945)/E4945</f>
        <v>3.1315293425414341E-3</v>
      </c>
      <c r="G4944" s="21">
        <v>53978200</v>
      </c>
      <c r="H4944" s="21">
        <f>IF(ISNUMBER(E4944),MAX($E$2:E4944),"")</f>
        <v>542.07000732421875</v>
      </c>
      <c r="I4944" s="21">
        <f>IF(AND(ISNUMBER(E4944),ISNUMBER(H4944)),E4944/H4944-1,"")</f>
        <v>-0.94681498785365836</v>
      </c>
      <c r="L4944"/>
      <c r="M4944"/>
      <c r="N4944" s="2">
        <v>39133</v>
      </c>
      <c r="O4944" s="21">
        <v>145.55999755859375</v>
      </c>
      <c r="P4944" s="21">
        <v>146.19999694824219</v>
      </c>
      <c r="Q4944" s="21">
        <v>145</v>
      </c>
      <c r="R4944" s="21">
        <v>146.03999328613281</v>
      </c>
      <c r="S4944">
        <v>56911800</v>
      </c>
      <c r="T4944" s="16">
        <f>(SP500_Data[[#This Row],[Close]]-R4945)/R4945</f>
        <v>2.1272048835665257E-3</v>
      </c>
      <c r="U4944" s="21"/>
    </row>
    <row r="4945" spans="1:21" x14ac:dyDescent="0.25">
      <c r="A4945" s="2">
        <v>39129</v>
      </c>
      <c r="B4945" s="21">
        <v>28.909999847412109</v>
      </c>
      <c r="C4945" s="21">
        <v>28.940000534057617</v>
      </c>
      <c r="D4945" s="21">
        <v>28.649999618530273</v>
      </c>
      <c r="E4945" s="21">
        <v>28.739999771118164</v>
      </c>
      <c r="F4945" s="16">
        <f>(StockData[[#This Row],[Close]]-E4946)/E4946</f>
        <v>-2.4439895985400042E-2</v>
      </c>
      <c r="G4945" s="21">
        <v>109340300</v>
      </c>
      <c r="H4945" s="21">
        <f>IF(ISNUMBER(E4945),MAX($E$2:E4945),"")</f>
        <v>542.07000732421875</v>
      </c>
      <c r="I4945" s="21">
        <f>IF(AND(ISNUMBER(E4945),ISNUMBER(H4945)),E4945/H4945-1,"")</f>
        <v>-0.94698101835040571</v>
      </c>
      <c r="L4945"/>
      <c r="M4945"/>
      <c r="N4945" s="2">
        <v>39129</v>
      </c>
      <c r="O4945" s="21">
        <v>145.44000244140625</v>
      </c>
      <c r="P4945" s="21">
        <v>145.75999450683594</v>
      </c>
      <c r="Q4945" s="21">
        <v>145.22999572753906</v>
      </c>
      <c r="R4945" s="21">
        <v>145.72999572753906</v>
      </c>
      <c r="S4945">
        <v>39841800</v>
      </c>
      <c r="T4945" s="16">
        <f>(SP500_Data[[#This Row],[Close]]-R4946)/R4946</f>
        <v>-4.8015996401521316E-4</v>
      </c>
      <c r="U4945" s="21"/>
    </row>
    <row r="4946" spans="1:21" x14ac:dyDescent="0.25">
      <c r="A4946" s="2">
        <v>39128</v>
      </c>
      <c r="B4946" s="21">
        <v>29.579999923706055</v>
      </c>
      <c r="C4946" s="21">
        <v>29.649999618530273</v>
      </c>
      <c r="D4946" s="21">
        <v>29.219999313354492</v>
      </c>
      <c r="E4946" s="21">
        <v>29.459999084472656</v>
      </c>
      <c r="F4946" s="16">
        <f>(StockData[[#This Row],[Close]]-E4947)/E4947</f>
        <v>2.0407981877852226E-3</v>
      </c>
      <c r="G4946" s="21">
        <v>63858100</v>
      </c>
      <c r="H4946" s="21">
        <f>IF(ISNUMBER(E4946),MAX($E$2:E4946),"")</f>
        <v>542.07000732421875</v>
      </c>
      <c r="I4946" s="21">
        <f>IF(AND(ISNUMBER(E4946),ISNUMBER(H4946)),E4946/H4946-1,"")</f>
        <v>-0.94565277789506574</v>
      </c>
      <c r="L4946"/>
      <c r="M4946"/>
      <c r="N4946" s="2">
        <v>39128</v>
      </c>
      <c r="O4946" s="21">
        <v>145.66999816894531</v>
      </c>
      <c r="P4946" s="21">
        <v>145.94999694824219</v>
      </c>
      <c r="Q4946" s="21">
        <v>145.42999267578125</v>
      </c>
      <c r="R4946" s="21">
        <v>145.80000305175781</v>
      </c>
      <c r="S4946">
        <v>38715200</v>
      </c>
      <c r="T4946" s="16">
        <f>(SP500_Data[[#This Row],[Close]]-R4947)/R4947</f>
        <v>1.3048721970319293E-3</v>
      </c>
      <c r="U4946" s="21"/>
    </row>
    <row r="4947" spans="1:21" x14ac:dyDescent="0.25">
      <c r="A4947" s="2">
        <v>39127</v>
      </c>
      <c r="B4947" s="21">
        <v>29.170000076293945</v>
      </c>
      <c r="C4947" s="21">
        <v>29.690000534057617</v>
      </c>
      <c r="D4947" s="21">
        <v>29.149999618530273</v>
      </c>
      <c r="E4947" s="21">
        <v>29.399999618530273</v>
      </c>
      <c r="F4947" s="16">
        <f>(StockData[[#This Row],[Close]]-E4948)/E4948</f>
        <v>1.3443618978677605E-2</v>
      </c>
      <c r="G4947" s="21">
        <v>55588600</v>
      </c>
      <c r="H4947" s="21">
        <f>IF(ISNUMBER(E4947),MAX($E$2:E4947),"")</f>
        <v>542.07000732421875</v>
      </c>
      <c r="I4947" s="21">
        <f>IF(AND(ISNUMBER(E4947),ISNUMBER(H4947)),E4947/H4947-1,"")</f>
        <v>-0.94576346372001763</v>
      </c>
      <c r="L4947"/>
      <c r="M4947"/>
      <c r="N4947" s="2">
        <v>39127</v>
      </c>
      <c r="O4947" s="21">
        <v>144.80000305175781</v>
      </c>
      <c r="P4947" s="21">
        <v>145.89999389648438</v>
      </c>
      <c r="Q4947" s="21">
        <v>144.77999877929688</v>
      </c>
      <c r="R4947" s="21">
        <v>145.61000061035156</v>
      </c>
      <c r="S4947">
        <v>66039400</v>
      </c>
      <c r="T4947" s="16">
        <f>(SP500_Data[[#This Row],[Close]]-R4948)/R4948</f>
        <v>6.5671016465694938E-3</v>
      </c>
      <c r="U4947" s="21"/>
    </row>
    <row r="4948" spans="1:21" x14ac:dyDescent="0.25">
      <c r="A4948" s="2">
        <v>39126</v>
      </c>
      <c r="B4948" s="21">
        <v>29.040000915527344</v>
      </c>
      <c r="C4948" s="21">
        <v>29.200000762939453</v>
      </c>
      <c r="D4948" s="21">
        <v>28.959999084472656</v>
      </c>
      <c r="E4948" s="21">
        <v>29.010000228881836</v>
      </c>
      <c r="F4948" s="16">
        <f>(StockData[[#This Row],[Close]]-E4949)/E4949</f>
        <v>2.4187869223374972E-3</v>
      </c>
      <c r="G4948" s="21">
        <v>50348100</v>
      </c>
      <c r="H4948" s="21">
        <f>IF(ISNUMBER(E4948),MAX($E$2:E4948),"")</f>
        <v>542.07000732421875</v>
      </c>
      <c r="I4948" s="21">
        <f>IF(AND(ISNUMBER(E4948),ISNUMBER(H4948)),E4948/H4948-1,"")</f>
        <v>-0.94648292686016366</v>
      </c>
      <c r="L4948"/>
      <c r="M4948"/>
      <c r="N4948" s="2">
        <v>39126</v>
      </c>
      <c r="O4948" s="21">
        <v>143.77000427246094</v>
      </c>
      <c r="P4948" s="21">
        <v>144.89999389648438</v>
      </c>
      <c r="Q4948" s="21">
        <v>143.75999450683594</v>
      </c>
      <c r="R4948" s="21">
        <v>144.66000366210938</v>
      </c>
      <c r="S4948">
        <v>64081800</v>
      </c>
      <c r="T4948" s="16">
        <f>(SP500_Data[[#This Row],[Close]]-R4949)/R4949</f>
        <v>8.4350417539832134E-3</v>
      </c>
      <c r="U4948" s="21"/>
    </row>
    <row r="4949" spans="1:21" x14ac:dyDescent="0.25">
      <c r="A4949" s="2">
        <v>39125</v>
      </c>
      <c r="B4949" s="21">
        <v>28.889999389648441</v>
      </c>
      <c r="C4949" s="21">
        <v>29.090000152587891</v>
      </c>
      <c r="D4949" s="21">
        <v>28.829999923706055</v>
      </c>
      <c r="E4949" s="21">
        <v>28.940000534057617</v>
      </c>
      <c r="F4949" s="16">
        <f>(StockData[[#This Row],[Close]]-E4950)/E4950</f>
        <v>-1.3802280472922429E-3</v>
      </c>
      <c r="G4949" s="21">
        <v>52774400</v>
      </c>
      <c r="H4949" s="21">
        <f>IF(ISNUMBER(E4949),MAX($E$2:E4949),"")</f>
        <v>542.07000732421875</v>
      </c>
      <c r="I4949" s="21">
        <f>IF(AND(ISNUMBER(E4949),ISNUMBER(H4949)),E4949/H4949-1,"")</f>
        <v>-0.94661206090904737</v>
      </c>
      <c r="L4949"/>
      <c r="M4949"/>
      <c r="N4949" s="2">
        <v>39125</v>
      </c>
      <c r="O4949" s="21">
        <v>143.94000244140625</v>
      </c>
      <c r="P4949" s="21">
        <v>144.03999328613281</v>
      </c>
      <c r="Q4949" s="21">
        <v>143.19000244140625</v>
      </c>
      <c r="R4949" s="21">
        <v>143.44999694824219</v>
      </c>
      <c r="S4949">
        <v>65657000</v>
      </c>
      <c r="T4949" s="16">
        <f>(SP500_Data[[#This Row],[Close]]-R4950)/R4950</f>
        <v>-3.4042342979918273E-3</v>
      </c>
      <c r="U4949" s="21"/>
    </row>
    <row r="4950" spans="1:21" x14ac:dyDescent="0.25">
      <c r="A4950" s="2">
        <v>39122</v>
      </c>
      <c r="B4950" s="21">
        <v>29.350000381469727</v>
      </c>
      <c r="C4950" s="21">
        <v>29.399999618530273</v>
      </c>
      <c r="D4950" s="21">
        <v>28.930000305175781</v>
      </c>
      <c r="E4950" s="21">
        <v>28.979999542236328</v>
      </c>
      <c r="F4950" s="16">
        <f>(StockData[[#This Row],[Close]]-E4951)/E4951</f>
        <v>-9.5694013826126342E-3</v>
      </c>
      <c r="G4950" s="21">
        <v>69823100</v>
      </c>
      <c r="H4950" s="21">
        <f>IF(ISNUMBER(E4950),MAX($E$2:E4950),"")</f>
        <v>542.07000732421875</v>
      </c>
      <c r="I4950" s="21">
        <f>IF(AND(ISNUMBER(E4950),ISNUMBER(H4950)),E4950/H4950-1,"")</f>
        <v>-0.94653827153195913</v>
      </c>
      <c r="L4950"/>
      <c r="M4950"/>
      <c r="N4950" s="2">
        <v>39122</v>
      </c>
      <c r="O4950" s="21">
        <v>145.05999755859375</v>
      </c>
      <c r="P4950" s="21">
        <v>145.33000183105469</v>
      </c>
      <c r="Q4950" s="21">
        <v>143.38999938964844</v>
      </c>
      <c r="R4950" s="21">
        <v>143.94000244140625</v>
      </c>
      <c r="S4950">
        <v>79084400</v>
      </c>
      <c r="T4950" s="16">
        <f>(SP500_Data[[#This Row],[Close]]-R4951)/R4951</f>
        <v>-7.447261062174566E-3</v>
      </c>
      <c r="U4950" s="21"/>
    </row>
    <row r="4951" spans="1:21" x14ac:dyDescent="0.25">
      <c r="A4951" s="2">
        <v>39121</v>
      </c>
      <c r="B4951" s="21">
        <v>29.239999771118164</v>
      </c>
      <c r="C4951" s="21">
        <v>29.799999237060547</v>
      </c>
      <c r="D4951" s="21">
        <v>29.200000762939453</v>
      </c>
      <c r="E4951" s="21">
        <v>29.260000228881836</v>
      </c>
      <c r="F4951" s="16">
        <f>(StockData[[#This Row],[Close]]-E4952)/E4952</f>
        <v>-3.7453390265014949E-3</v>
      </c>
      <c r="G4951" s="21">
        <v>48749000</v>
      </c>
      <c r="H4951" s="21">
        <f>IF(ISNUMBER(E4951),MAX($E$2:E4951),"")</f>
        <v>542.07000732421875</v>
      </c>
      <c r="I4951" s="21">
        <f>IF(AND(ISNUMBER(E4951),ISNUMBER(H4951)),E4951/H4951-1,"")</f>
        <v>-0.94602173181778515</v>
      </c>
      <c r="L4951"/>
      <c r="M4951"/>
      <c r="N4951" s="2">
        <v>39121</v>
      </c>
      <c r="O4951" s="21">
        <v>144.77999877929688</v>
      </c>
      <c r="P4951" s="21">
        <v>145.1199951171875</v>
      </c>
      <c r="Q4951" s="21">
        <v>144.27000427246094</v>
      </c>
      <c r="R4951" s="21">
        <v>145.02000427246094</v>
      </c>
      <c r="S4951">
        <v>70641000</v>
      </c>
      <c r="T4951" s="16">
        <f>(SP500_Data[[#This Row],[Close]]-R4952)/R4952</f>
        <v>-1.3084665837158537E-3</v>
      </c>
      <c r="U4951" s="21"/>
    </row>
    <row r="4952" spans="1:21" x14ac:dyDescent="0.25">
      <c r="A4952" s="2">
        <v>39120</v>
      </c>
      <c r="B4952" s="21">
        <v>29.639999389648441</v>
      </c>
      <c r="C4952" s="21">
        <v>29.700000762939453</v>
      </c>
      <c r="D4952" s="21">
        <v>29.25</v>
      </c>
      <c r="E4952" s="21">
        <v>29.370000839233398</v>
      </c>
      <c r="F4952" s="16">
        <f>(StockData[[#This Row],[Close]]-E4953)/E4953</f>
        <v>-4.7441338042220078E-3</v>
      </c>
      <c r="G4952" s="21">
        <v>65145500</v>
      </c>
      <c r="H4952" s="21">
        <f>IF(ISNUMBER(E4952),MAX($E$2:E4952),"")</f>
        <v>542.07000732421875</v>
      </c>
      <c r="I4952" s="21">
        <f>IF(AND(ISNUMBER(E4952),ISNUMBER(H4952)),E4952/H4952-1,"")</f>
        <v>-0.94581880487317416</v>
      </c>
      <c r="L4952"/>
      <c r="M4952"/>
      <c r="N4952" s="2">
        <v>39120</v>
      </c>
      <c r="O4952" s="21">
        <v>145.1199951171875</v>
      </c>
      <c r="P4952" s="21">
        <v>145.36000061035156</v>
      </c>
      <c r="Q4952" s="21">
        <v>144.57000732421875</v>
      </c>
      <c r="R4952" s="21">
        <v>145.21000671386719</v>
      </c>
      <c r="S4952">
        <v>55669700</v>
      </c>
      <c r="T4952" s="16">
        <f>(SP500_Data[[#This Row],[Close]]-R4953)/R4953</f>
        <v>2.2086225796589566E-3</v>
      </c>
      <c r="U4952" s="21"/>
    </row>
    <row r="4953" spans="1:21" x14ac:dyDescent="0.25">
      <c r="A4953" s="2">
        <v>39119</v>
      </c>
      <c r="B4953" s="21">
        <v>29.590000152587891</v>
      </c>
      <c r="C4953" s="21">
        <v>29.75</v>
      </c>
      <c r="D4953" s="21">
        <v>29.219999313354492</v>
      </c>
      <c r="E4953" s="21">
        <v>29.510000228881836</v>
      </c>
      <c r="F4953" s="16">
        <f>(StockData[[#This Row],[Close]]-E4954)/E4954</f>
        <v>-3.3772502333135113E-3</v>
      </c>
      <c r="G4953" s="21">
        <v>79281100</v>
      </c>
      <c r="H4953" s="21">
        <f>IF(ISNUMBER(E4953),MAX($E$2:E4953),"")</f>
        <v>542.07000732421875</v>
      </c>
      <c r="I4953" s="21">
        <f>IF(AND(ISNUMBER(E4953),ISNUMBER(H4953)),E4953/H4953-1,"")</f>
        <v>-0.94556053677540663</v>
      </c>
      <c r="L4953"/>
      <c r="M4953"/>
      <c r="N4953" s="2">
        <v>39119</v>
      </c>
      <c r="O4953" s="21">
        <v>144.97000122070313</v>
      </c>
      <c r="P4953" s="21">
        <v>145.02999877929688</v>
      </c>
      <c r="Q4953" s="21">
        <v>144.33000183105469</v>
      </c>
      <c r="R4953" s="21">
        <v>144.88999938964844</v>
      </c>
      <c r="S4953">
        <v>57081300</v>
      </c>
      <c r="T4953" s="16">
        <f>(SP500_Data[[#This Row],[Close]]-R4954)/R4954</f>
        <v>2.7610137692525669E-4</v>
      </c>
      <c r="U4953" s="21"/>
    </row>
    <row r="4954" spans="1:21" x14ac:dyDescent="0.25">
      <c r="A4954" s="2">
        <v>39118</v>
      </c>
      <c r="B4954" s="21">
        <v>29.969999313354492</v>
      </c>
      <c r="C4954" s="21">
        <v>30.020000457763672</v>
      </c>
      <c r="D4954" s="21">
        <v>29.409999847412109</v>
      </c>
      <c r="E4954" s="21">
        <v>29.610000610351559</v>
      </c>
      <c r="F4954" s="16">
        <f>(StockData[[#This Row],[Close]]-E4955)/E4955</f>
        <v>-1.9211656622919068E-2</v>
      </c>
      <c r="G4954" s="21">
        <v>99102100</v>
      </c>
      <c r="H4954" s="21">
        <f>IF(ISNUMBER(E4954),MAX($E$2:E4954),"")</f>
        <v>542.07000732421875</v>
      </c>
      <c r="I4954" s="21">
        <f>IF(AND(ISNUMBER(E4954),ISNUMBER(H4954)),E4954/H4954-1,"")</f>
        <v>-0.94537605805472746</v>
      </c>
      <c r="L4954"/>
      <c r="M4954"/>
      <c r="N4954" s="2">
        <v>39118</v>
      </c>
      <c r="O4954" s="21">
        <v>144.69999694824219</v>
      </c>
      <c r="P4954" s="21">
        <v>144.94000244140625</v>
      </c>
      <c r="Q4954" s="21">
        <v>144.33999633789063</v>
      </c>
      <c r="R4954" s="21">
        <v>144.85000610351563</v>
      </c>
      <c r="S4954">
        <v>45705300</v>
      </c>
      <c r="T4954" s="16">
        <f>(SP500_Data[[#This Row],[Close]]-R4955)/R4955</f>
        <v>2.7628303015257314E-4</v>
      </c>
      <c r="U4954" s="21"/>
    </row>
    <row r="4955" spans="1:21" x14ac:dyDescent="0.25">
      <c r="A4955" s="2">
        <v>39115</v>
      </c>
      <c r="B4955" s="21">
        <v>30.819999694824219</v>
      </c>
      <c r="C4955" s="21">
        <v>30.840000152587891</v>
      </c>
      <c r="D4955" s="21">
        <v>30.129999160766602</v>
      </c>
      <c r="E4955" s="21">
        <v>30.190000534057617</v>
      </c>
      <c r="F4955" s="16">
        <f>(StockData[[#This Row],[Close]]-E4956)/E4956</f>
        <v>-1.2107295103100746E-2</v>
      </c>
      <c r="G4955" s="21">
        <v>60401700</v>
      </c>
      <c r="H4955" s="21">
        <f>IF(ISNUMBER(E4955),MAX($E$2:E4955),"")</f>
        <v>542.07000732421875</v>
      </c>
      <c r="I4955" s="21">
        <f>IF(AND(ISNUMBER(E4955),ISNUMBER(H4955)),E4955/H4955-1,"")</f>
        <v>-0.94430608569715502</v>
      </c>
      <c r="L4955"/>
      <c r="M4955"/>
      <c r="N4955" s="2">
        <v>39115</v>
      </c>
      <c r="O4955" s="21">
        <v>144.72999572753906</v>
      </c>
      <c r="P4955" s="21">
        <v>144.94999694824219</v>
      </c>
      <c r="Q4955" s="21">
        <v>144.3800048828125</v>
      </c>
      <c r="R4955" s="21">
        <v>144.80999755859375</v>
      </c>
      <c r="S4955">
        <v>49607000</v>
      </c>
      <c r="T4955" s="16">
        <f>(SP500_Data[[#This Row],[Close]]-R4956)/R4956</f>
        <v>1.3830091100066782E-3</v>
      </c>
      <c r="U4955" s="21"/>
    </row>
    <row r="4956" spans="1:21" x14ac:dyDescent="0.25">
      <c r="A4956" s="2">
        <v>39114</v>
      </c>
      <c r="B4956" s="21">
        <v>30.840000152587891</v>
      </c>
      <c r="C4956" s="21">
        <v>30.940000534057617</v>
      </c>
      <c r="D4956" s="21">
        <v>30.370000839233398</v>
      </c>
      <c r="E4956" s="21">
        <v>30.559999465942383</v>
      </c>
      <c r="F4956" s="16">
        <f>(StockData[[#This Row],[Close]]-E4957)/E4957</f>
        <v>-9.7213589914364722E-3</v>
      </c>
      <c r="G4956" s="21">
        <v>55355800</v>
      </c>
      <c r="H4956" s="21">
        <f>IF(ISNUMBER(E4956),MAX($E$2:E4956),"")</f>
        <v>542.07000732421875</v>
      </c>
      <c r="I4956" s="21">
        <f>IF(AND(ISNUMBER(E4956),ISNUMBER(H4956)),E4956/H4956-1,"")</f>
        <v>-0.94362351900487262</v>
      </c>
      <c r="L4956"/>
      <c r="M4956"/>
      <c r="N4956" s="2">
        <v>39114</v>
      </c>
      <c r="O4956" s="21">
        <v>144.14999389648438</v>
      </c>
      <c r="P4956" s="21">
        <v>144.66000366210938</v>
      </c>
      <c r="Q4956" s="21">
        <v>143.91000366210938</v>
      </c>
      <c r="R4956" s="21">
        <v>144.61000061035156</v>
      </c>
      <c r="S4956">
        <v>69312400</v>
      </c>
      <c r="T4956" s="16">
        <f>(SP500_Data[[#This Row],[Close]]-R4957)/R4957</f>
        <v>5.9826129415760871E-3</v>
      </c>
      <c r="U4956" s="21"/>
    </row>
    <row r="4957" spans="1:21" x14ac:dyDescent="0.25">
      <c r="A4957" s="2">
        <v>39113</v>
      </c>
      <c r="B4957" s="21">
        <v>30.409999847412109</v>
      </c>
      <c r="C4957" s="21">
        <v>31.100000381469727</v>
      </c>
      <c r="D4957" s="21">
        <v>30.350000381469727</v>
      </c>
      <c r="E4957" s="21">
        <v>30.860000610351559</v>
      </c>
      <c r="F4957" s="16">
        <f>(StockData[[#This Row],[Close]]-E4958)/E4958</f>
        <v>1.2467226831439448E-2</v>
      </c>
      <c r="G4957" s="21">
        <v>73968400</v>
      </c>
      <c r="H4957" s="21">
        <f>IF(ISNUMBER(E4957),MAX($E$2:E4957),"")</f>
        <v>542.07000732421875</v>
      </c>
      <c r="I4957" s="21">
        <f>IF(AND(ISNUMBER(E4957),ISNUMBER(H4957)),E4957/H4957-1,"")</f>
        <v>-0.94307008284283511</v>
      </c>
      <c r="L4957"/>
      <c r="M4957"/>
      <c r="N4957" s="2">
        <v>39113</v>
      </c>
      <c r="O4957" s="21">
        <v>142.6300048828125</v>
      </c>
      <c r="P4957" s="21">
        <v>144.1300048828125</v>
      </c>
      <c r="Q4957" s="21">
        <v>142.39999389648438</v>
      </c>
      <c r="R4957" s="21">
        <v>143.75</v>
      </c>
      <c r="S4957">
        <v>91868600</v>
      </c>
      <c r="T4957" s="16">
        <f>(SP500_Data[[#This Row],[Close]]-R4958)/R4958</f>
        <v>6.7232072204349595E-3</v>
      </c>
      <c r="U4957" s="21"/>
    </row>
    <row r="4958" spans="1:21" x14ac:dyDescent="0.25">
      <c r="A4958" s="2">
        <v>39112</v>
      </c>
      <c r="B4958" s="21">
        <v>30.569999694824219</v>
      </c>
      <c r="C4958" s="21">
        <v>30.639999389648441</v>
      </c>
      <c r="D4958" s="21">
        <v>30.139999389648441</v>
      </c>
      <c r="E4958" s="21">
        <v>30.479999542236328</v>
      </c>
      <c r="F4958" s="16">
        <f>(StockData[[#This Row],[Close]]-E4959)/E4959</f>
        <v>-1.6377708249135836E-3</v>
      </c>
      <c r="G4958" s="21">
        <v>61900400</v>
      </c>
      <c r="H4958" s="21">
        <f>IF(ISNUMBER(E4958),MAX($E$2:E4958),"")</f>
        <v>542.07000732421875</v>
      </c>
      <c r="I4958" s="21">
        <f>IF(AND(ISNUMBER(E4958),ISNUMBER(H4958)),E4958/H4958-1,"")</f>
        <v>-0.94377110127768815</v>
      </c>
      <c r="L4958"/>
      <c r="M4958"/>
      <c r="N4958" s="2">
        <v>39112</v>
      </c>
      <c r="O4958" s="21">
        <v>142.35000610351563</v>
      </c>
      <c r="P4958" s="21">
        <v>142.86000061035156</v>
      </c>
      <c r="Q4958" s="21">
        <v>142.05999755859375</v>
      </c>
      <c r="R4958" s="21">
        <v>142.78999328613281</v>
      </c>
      <c r="S4958">
        <v>70407600</v>
      </c>
      <c r="T4958" s="16">
        <f>(SP500_Data[[#This Row],[Close]]-R4959)/R4959</f>
        <v>5.2093644384180312E-3</v>
      </c>
      <c r="U4958" s="21"/>
    </row>
    <row r="4959" spans="1:21" x14ac:dyDescent="0.25">
      <c r="A4959" s="2">
        <v>39111</v>
      </c>
      <c r="B4959" s="21">
        <v>30.649999618530273</v>
      </c>
      <c r="C4959" s="21">
        <v>30.780000686645508</v>
      </c>
      <c r="D4959" s="21">
        <v>30.340000152587891</v>
      </c>
      <c r="E4959" s="21">
        <v>30.530000686645508</v>
      </c>
      <c r="F4959" s="16">
        <f>(StockData[[#This Row],[Close]]-E4960)/E4960</f>
        <v>-2.2875716977640327E-3</v>
      </c>
      <c r="G4959" s="21">
        <v>57605900</v>
      </c>
      <c r="H4959" s="21">
        <f>IF(ISNUMBER(E4959),MAX($E$2:E4959),"")</f>
        <v>542.07000732421875</v>
      </c>
      <c r="I4959" s="21">
        <f>IF(AND(ISNUMBER(E4959),ISNUMBER(H4959)),E4959/H4959-1,"")</f>
        <v>-0.94367886015802915</v>
      </c>
      <c r="L4959"/>
      <c r="M4959"/>
      <c r="N4959" s="2">
        <v>39111</v>
      </c>
      <c r="O4959" s="21">
        <v>142.19000244140625</v>
      </c>
      <c r="P4959" s="21">
        <v>142.80000305175781</v>
      </c>
      <c r="Q4959" s="21">
        <v>141.74000549316406</v>
      </c>
      <c r="R4959" s="21">
        <v>142.05000305175781</v>
      </c>
      <c r="S4959">
        <v>66114600</v>
      </c>
      <c r="T4959" s="16">
        <f>(SP500_Data[[#This Row],[Close]]-R4960)/R4960</f>
        <v>-5.6287784638190752E-4</v>
      </c>
      <c r="U4959" s="21"/>
    </row>
    <row r="4960" spans="1:21" x14ac:dyDescent="0.25">
      <c r="A4960" s="2">
        <v>39108</v>
      </c>
      <c r="B4960" s="21">
        <v>31.219999313354492</v>
      </c>
      <c r="C4960" s="21">
        <v>31.229999542236328</v>
      </c>
      <c r="D4960" s="21">
        <v>30.600000381469727</v>
      </c>
      <c r="E4960" s="21">
        <v>30.600000381469727</v>
      </c>
      <c r="F4960" s="16">
        <f>(StockData[[#This Row],[Close]]-E4961)/E4961</f>
        <v>4.9260957232170992E-3</v>
      </c>
      <c r="G4960" s="21">
        <v>96103700</v>
      </c>
      <c r="H4960" s="21">
        <f>IF(ISNUMBER(E4960),MAX($E$2:E4960),"")</f>
        <v>542.07000732421875</v>
      </c>
      <c r="I4960" s="21">
        <f>IF(AND(ISNUMBER(E4960),ISNUMBER(H4960)),E4960/H4960-1,"")</f>
        <v>-0.94354972610914534</v>
      </c>
      <c r="L4960"/>
      <c r="M4960"/>
      <c r="N4960" s="2">
        <v>39108</v>
      </c>
      <c r="O4960" s="21">
        <v>142.57000732421875</v>
      </c>
      <c r="P4960" s="21">
        <v>142.64999389648438</v>
      </c>
      <c r="Q4960" s="21">
        <v>141.58000183105469</v>
      </c>
      <c r="R4960" s="21">
        <v>142.1300048828125</v>
      </c>
      <c r="S4960">
        <v>67255600</v>
      </c>
      <c r="T4960" s="16">
        <f>(SP500_Data[[#This Row],[Close]]-R4961)/R4961</f>
        <v>-9.1374686519611235E-4</v>
      </c>
      <c r="U4960" s="21"/>
    </row>
    <row r="4961" spans="1:21" x14ac:dyDescent="0.25">
      <c r="A4961" s="2">
        <v>39107</v>
      </c>
      <c r="B4961" s="21">
        <v>31.079999923706055</v>
      </c>
      <c r="C4961" s="21">
        <v>31.479999542236328</v>
      </c>
      <c r="D4961" s="21">
        <v>30.450000762939453</v>
      </c>
      <c r="E4961" s="21">
        <v>30.450000762939453</v>
      </c>
      <c r="F4961" s="16">
        <f>(StockData[[#This Row],[Close]]-E4962)/E4962</f>
        <v>-2.0585377501040791E-2</v>
      </c>
      <c r="G4961" s="21">
        <v>97378700</v>
      </c>
      <c r="H4961" s="21">
        <f>IF(ISNUMBER(E4961),MAX($E$2:E4961),"")</f>
        <v>542.07000732421875</v>
      </c>
      <c r="I4961" s="21">
        <f>IF(AND(ISNUMBER(E4961),ISNUMBER(H4961)),E4961/H4961-1,"")</f>
        <v>-0.94382644243084468</v>
      </c>
      <c r="L4961"/>
      <c r="M4961"/>
      <c r="N4961" s="2">
        <v>39107</v>
      </c>
      <c r="O4961" s="21">
        <v>143.86000061035156</v>
      </c>
      <c r="P4961" s="21">
        <v>143.91999816894531</v>
      </c>
      <c r="Q4961" s="21">
        <v>142.00999450683594</v>
      </c>
      <c r="R4961" s="21">
        <v>142.25999450683594</v>
      </c>
      <c r="S4961">
        <v>73583800</v>
      </c>
      <c r="T4961" s="16">
        <f>(SP500_Data[[#This Row],[Close]]-R4962)/R4962</f>
        <v>-1.1740204774119566E-2</v>
      </c>
      <c r="U4961" s="21"/>
    </row>
    <row r="4962" spans="1:21" x14ac:dyDescent="0.25">
      <c r="A4962" s="2">
        <v>39106</v>
      </c>
      <c r="B4962" s="21">
        <v>30.780000686645508</v>
      </c>
      <c r="C4962" s="21">
        <v>31.299999237060547</v>
      </c>
      <c r="D4962" s="21">
        <v>30.649999618530273</v>
      </c>
      <c r="E4962" s="21">
        <v>31.090000152587891</v>
      </c>
      <c r="F4962" s="16">
        <f>(StockData[[#This Row],[Close]]-E4963)/E4963</f>
        <v>1.138582902003045E-2</v>
      </c>
      <c r="G4962" s="21">
        <v>58527800</v>
      </c>
      <c r="H4962" s="21">
        <f>IF(ISNUMBER(E4962),MAX($E$2:E4962),"")</f>
        <v>542.07000732421875</v>
      </c>
      <c r="I4962" s="21">
        <f>IF(AND(ISNUMBER(E4962),ISNUMBER(H4962)),E4962/H4962-1,"")</f>
        <v>-0.94264578424832024</v>
      </c>
      <c r="L4962"/>
      <c r="M4962"/>
      <c r="N4962" s="2">
        <v>39106</v>
      </c>
      <c r="O4962" s="21">
        <v>142.97000122070313</v>
      </c>
      <c r="P4962" s="21">
        <v>143.97999572753906</v>
      </c>
      <c r="Q4962" s="21">
        <v>142.91000366210938</v>
      </c>
      <c r="R4962" s="21">
        <v>143.94999694824219</v>
      </c>
      <c r="S4962">
        <v>55834700</v>
      </c>
      <c r="T4962" s="16">
        <f>(SP500_Data[[#This Row],[Close]]-R4963)/R4963</f>
        <v>8.0531783747060572E-3</v>
      </c>
      <c r="U4962" s="21"/>
    </row>
    <row r="4963" spans="1:21" x14ac:dyDescent="0.25">
      <c r="A4963" s="2">
        <v>39105</v>
      </c>
      <c r="B4963" s="21">
        <v>30.629999160766602</v>
      </c>
      <c r="C4963" s="21">
        <v>30.959999084472656</v>
      </c>
      <c r="D4963" s="21">
        <v>30.520000457763672</v>
      </c>
      <c r="E4963" s="21">
        <v>30.739999771118164</v>
      </c>
      <c r="F4963" s="16">
        <f>(StockData[[#This Row],[Close]]-E4964)/E4964</f>
        <v>6.510565823801091E-4</v>
      </c>
      <c r="G4963" s="21">
        <v>49171200</v>
      </c>
      <c r="H4963" s="21">
        <f>IF(ISNUMBER(E4963),MAX($E$2:E4963),"")</f>
        <v>542.07000732421875</v>
      </c>
      <c r="I4963" s="21">
        <f>IF(AND(ISNUMBER(E4963),ISNUMBER(H4963)),E4963/H4963-1,"")</f>
        <v>-0.94329145801137781</v>
      </c>
      <c r="L4963"/>
      <c r="M4963"/>
      <c r="N4963" s="2">
        <v>39105</v>
      </c>
      <c r="O4963" s="21">
        <v>142.25999450683594</v>
      </c>
      <c r="P4963" s="21">
        <v>143.08000183105469</v>
      </c>
      <c r="Q4963" s="21">
        <v>142.05999755859375</v>
      </c>
      <c r="R4963" s="21">
        <v>142.80000305175781</v>
      </c>
      <c r="S4963">
        <v>54064400</v>
      </c>
      <c r="T4963" s="16">
        <f>(SP500_Data[[#This Row],[Close]]-R4964)/R4964</f>
        <v>2.949839545875819E-3</v>
      </c>
      <c r="U4963" s="21"/>
    </row>
    <row r="4964" spans="1:21" x14ac:dyDescent="0.25">
      <c r="A4964" s="2">
        <v>39104</v>
      </c>
      <c r="B4964" s="21">
        <v>31.059999465942383</v>
      </c>
      <c r="C4964" s="21">
        <v>31.120000839233398</v>
      </c>
      <c r="D4964" s="21">
        <v>30.510000228881836</v>
      </c>
      <c r="E4964" s="21">
        <v>30.719999313354492</v>
      </c>
      <c r="F4964" s="16">
        <f>(StockData[[#This Row],[Close]]-E4965)/E4965</f>
        <v>-1.2536203450516729E-2</v>
      </c>
      <c r="G4964" s="21">
        <v>56143900</v>
      </c>
      <c r="H4964" s="21">
        <f>IF(ISNUMBER(E4964),MAX($E$2:E4964),"")</f>
        <v>542.07000732421875</v>
      </c>
      <c r="I4964" s="21">
        <f>IF(AND(ISNUMBER(E4964),ISNUMBER(H4964)),E4964/H4964-1,"")</f>
        <v>-0.94332835445924146</v>
      </c>
      <c r="L4964"/>
      <c r="M4964"/>
      <c r="N4964" s="2">
        <v>39104</v>
      </c>
      <c r="O4964" s="21">
        <v>143.07000732421875</v>
      </c>
      <c r="P4964" s="21">
        <v>143.10000610351563</v>
      </c>
      <c r="Q4964" s="21">
        <v>141.92999267578125</v>
      </c>
      <c r="R4964" s="21">
        <v>142.3800048828125</v>
      </c>
      <c r="S4964">
        <v>60253600</v>
      </c>
      <c r="T4964" s="16">
        <f>(SP500_Data[[#This Row],[Close]]-R4965)/R4965</f>
        <v>-3.0808179445572432E-3</v>
      </c>
      <c r="U4964" s="21"/>
    </row>
    <row r="4965" spans="1:21" x14ac:dyDescent="0.25">
      <c r="A4965" s="2">
        <v>39101</v>
      </c>
      <c r="B4965" s="21">
        <v>30.729999542236328</v>
      </c>
      <c r="C4965" s="21">
        <v>31.110000610351559</v>
      </c>
      <c r="D4965" s="21">
        <v>30.690000534057617</v>
      </c>
      <c r="E4965" s="21">
        <v>31.110000610351559</v>
      </c>
      <c r="F4965" s="16">
        <f>(StockData[[#This Row],[Close]]-E4966)/E4966</f>
        <v>3.5484067855341595E-3</v>
      </c>
      <c r="G4965" s="21">
        <v>75826900</v>
      </c>
      <c r="H4965" s="21">
        <f>IF(ISNUMBER(E4965),MAX($E$2:E4965),"")</f>
        <v>542.07000732421875</v>
      </c>
      <c r="I4965" s="21">
        <f>IF(AND(ISNUMBER(E4965),ISNUMBER(H4965)),E4965/H4965-1,"")</f>
        <v>-0.9426088878004566</v>
      </c>
      <c r="L4965"/>
      <c r="M4965"/>
      <c r="N4965" s="2">
        <v>39101</v>
      </c>
      <c r="O4965" s="21">
        <v>142.53999328613281</v>
      </c>
      <c r="P4965" s="21">
        <v>143.10000610351563</v>
      </c>
      <c r="Q4965" s="21">
        <v>142.46000671386719</v>
      </c>
      <c r="R4965" s="21">
        <v>142.82000732421875</v>
      </c>
      <c r="S4965">
        <v>56973000</v>
      </c>
      <c r="T4965" s="16">
        <f>(SP500_Data[[#This Row],[Close]]-R4966)/R4966</f>
        <v>1.9644594589242137E-3</v>
      </c>
      <c r="U4965" s="21"/>
    </row>
    <row r="4966" spans="1:21" x14ac:dyDescent="0.25">
      <c r="A4966" s="2">
        <v>39100</v>
      </c>
      <c r="B4966" s="21">
        <v>31.149999618530273</v>
      </c>
      <c r="C4966" s="21">
        <v>31.370000839233398</v>
      </c>
      <c r="D4966" s="21">
        <v>30.799999237060547</v>
      </c>
      <c r="E4966" s="21">
        <v>31</v>
      </c>
      <c r="F4966" s="16">
        <f>(StockData[[#This Row],[Close]]-E4967)/E4967</f>
        <v>-3.2154463100685254E-3</v>
      </c>
      <c r="G4966" s="21">
        <v>56364300</v>
      </c>
      <c r="H4966" s="21">
        <f>IF(ISNUMBER(E4966),MAX($E$2:E4966),"")</f>
        <v>542.07000732421875</v>
      </c>
      <c r="I4966" s="21">
        <f>IF(AND(ISNUMBER(E4966),ISNUMBER(H4966)),E4966/H4966-1,"")</f>
        <v>-0.94281181474506759</v>
      </c>
      <c r="L4966"/>
      <c r="M4966"/>
      <c r="N4966" s="2">
        <v>39100</v>
      </c>
      <c r="O4966" s="21">
        <v>143.16999816894531</v>
      </c>
      <c r="P4966" s="21">
        <v>143.25999450683594</v>
      </c>
      <c r="Q4966" s="21">
        <v>142.30999755859375</v>
      </c>
      <c r="R4966" s="21">
        <v>142.53999328613281</v>
      </c>
      <c r="S4966">
        <v>68177300</v>
      </c>
      <c r="T4966" s="16">
        <f>(SP500_Data[[#This Row],[Close]]-R4967)/R4967</f>
        <v>-3.3562506781476373E-3</v>
      </c>
      <c r="U4966" s="21"/>
    </row>
    <row r="4967" spans="1:21" x14ac:dyDescent="0.25">
      <c r="A4967" s="2">
        <v>39099</v>
      </c>
      <c r="B4967" s="21">
        <v>31.260000228881836</v>
      </c>
      <c r="C4967" s="21">
        <v>31.440000534057617</v>
      </c>
      <c r="D4967" s="21">
        <v>31.010000228881836</v>
      </c>
      <c r="E4967" s="21">
        <v>31.100000381469727</v>
      </c>
      <c r="F4967" s="16">
        <f>(StockData[[#This Row],[Close]]-E4968)/E4968</f>
        <v>-1.9255284414696769E-3</v>
      </c>
      <c r="G4967" s="21">
        <v>58519600</v>
      </c>
      <c r="H4967" s="21">
        <f>IF(ISNUMBER(E4967),MAX($E$2:E4967),"")</f>
        <v>542.07000732421875</v>
      </c>
      <c r="I4967" s="21">
        <f>IF(AND(ISNUMBER(E4967),ISNUMBER(H4967)),E4967/H4967-1,"")</f>
        <v>-0.94262733602438842</v>
      </c>
      <c r="L4967"/>
      <c r="M4967"/>
      <c r="N4967" s="2">
        <v>39099</v>
      </c>
      <c r="O4967" s="21">
        <v>142.85000610351563</v>
      </c>
      <c r="P4967" s="21">
        <v>143.46000671386719</v>
      </c>
      <c r="Q4967" s="21">
        <v>142.72999572753906</v>
      </c>
      <c r="R4967" s="21">
        <v>143.02000427246094</v>
      </c>
      <c r="S4967">
        <v>50241400</v>
      </c>
      <c r="T4967" s="16">
        <f>(SP500_Data[[#This Row],[Close]]-R4968)/R4968</f>
        <v>4.1968072031385969E-4</v>
      </c>
      <c r="U4967" s="21"/>
    </row>
    <row r="4968" spans="1:21" x14ac:dyDescent="0.25">
      <c r="A4968" s="2">
        <v>39098</v>
      </c>
      <c r="B4968" s="21">
        <v>31.260000228881836</v>
      </c>
      <c r="C4968" s="21">
        <v>31.450000762939453</v>
      </c>
      <c r="D4968" s="21">
        <v>31.030000686645508</v>
      </c>
      <c r="E4968" s="21">
        <v>31.159999847412109</v>
      </c>
      <c r="F4968" s="16">
        <f>(StockData[[#This Row],[Close]]-E4969)/E4969</f>
        <v>-1.6020262264417075E-3</v>
      </c>
      <c r="G4968" s="21">
        <v>62379600</v>
      </c>
      <c r="H4968" s="21">
        <f>IF(ISNUMBER(E4968),MAX($E$2:E4968),"")</f>
        <v>542.07000732421875</v>
      </c>
      <c r="I4968" s="21">
        <f>IF(AND(ISNUMBER(E4968),ISNUMBER(H4968)),E4968/H4968-1,"")</f>
        <v>-0.94251665019943642</v>
      </c>
      <c r="L4968"/>
      <c r="M4968"/>
      <c r="N4968" s="2">
        <v>39098</v>
      </c>
      <c r="O4968" s="21">
        <v>143.07000732421875</v>
      </c>
      <c r="P4968" s="21">
        <v>143.44000244140625</v>
      </c>
      <c r="Q4968" s="21">
        <v>142.72999572753906</v>
      </c>
      <c r="R4968" s="21">
        <v>142.96000671386719</v>
      </c>
      <c r="S4968">
        <v>44871300</v>
      </c>
      <c r="T4968" s="16">
        <f>(SP500_Data[[#This Row],[Close]]-R4969)/R4969</f>
        <v>-1.9547526428308993E-3</v>
      </c>
      <c r="U4968" s="21"/>
    </row>
    <row r="4969" spans="1:21" x14ac:dyDescent="0.25">
      <c r="A4969" s="2">
        <v>39094</v>
      </c>
      <c r="B4969" s="21">
        <v>30.649999618530273</v>
      </c>
      <c r="C4969" s="21">
        <v>31.389999389648441</v>
      </c>
      <c r="D4969" s="21">
        <v>30.639999389648441</v>
      </c>
      <c r="E4969" s="21">
        <v>31.209999084472656</v>
      </c>
      <c r="F4969" s="16">
        <f>(StockData[[#This Row],[Close]]-E4970)/E4970</f>
        <v>1.6612322764137027E-2</v>
      </c>
      <c r="G4969" s="21">
        <v>103972500</v>
      </c>
      <c r="H4969" s="21">
        <f>IF(ISNUMBER(E4969),MAX($E$2:E4969),"")</f>
        <v>542.07000732421875</v>
      </c>
      <c r="I4969" s="21">
        <f>IF(AND(ISNUMBER(E4969),ISNUMBER(H4969)),E4969/H4969-1,"")</f>
        <v>-0.94242441259841636</v>
      </c>
      <c r="L4969"/>
      <c r="M4969"/>
      <c r="N4969" s="2">
        <v>39094</v>
      </c>
      <c r="O4969" s="21">
        <v>142.14999389648438</v>
      </c>
      <c r="P4969" s="21">
        <v>143.24000549316406</v>
      </c>
      <c r="Q4969" s="21">
        <v>142.11000061035156</v>
      </c>
      <c r="R4969" s="21">
        <v>143.24000549316406</v>
      </c>
      <c r="S4969">
        <v>55370600</v>
      </c>
      <c r="T4969" s="16">
        <f>(SP500_Data[[#This Row],[Close]]-R4970)/R4970</f>
        <v>7.5970864042861994E-3</v>
      </c>
      <c r="U4969" s="21"/>
    </row>
    <row r="4970" spans="1:21" x14ac:dyDescent="0.25">
      <c r="A4970" s="2">
        <v>39093</v>
      </c>
      <c r="B4970" s="21">
        <v>29.760000228881836</v>
      </c>
      <c r="C4970" s="21">
        <v>30.75</v>
      </c>
      <c r="D4970" s="21">
        <v>29.649999618530273</v>
      </c>
      <c r="E4970" s="21">
        <v>30.700000762939453</v>
      </c>
      <c r="F4970" s="16">
        <f>(StockData[[#This Row],[Close]]-E4971)/E4971</f>
        <v>3.5064090386975701E-2</v>
      </c>
      <c r="G4970" s="21">
        <v>99464300</v>
      </c>
      <c r="H4970" s="21">
        <f>IF(ISNUMBER(E4970),MAX($E$2:E4970),"")</f>
        <v>542.07000732421875</v>
      </c>
      <c r="I4970" s="21">
        <f>IF(AND(ISNUMBER(E4970),ISNUMBER(H4970)),E4970/H4970-1,"")</f>
        <v>-0.94336524738846617</v>
      </c>
      <c r="L4970"/>
      <c r="M4970"/>
      <c r="N4970" s="2">
        <v>39093</v>
      </c>
      <c r="O4970" s="21">
        <v>141.58000183105469</v>
      </c>
      <c r="P4970" s="21">
        <v>142.6199951171875</v>
      </c>
      <c r="Q4970" s="21">
        <v>141.5</v>
      </c>
      <c r="R4970" s="21">
        <v>142.16000366210938</v>
      </c>
      <c r="S4970">
        <v>54476800</v>
      </c>
      <c r="T4970" s="16">
        <f>(SP500_Data[[#This Row],[Close]]-R4971)/R4971</f>
        <v>4.3804606852225082E-3</v>
      </c>
      <c r="U4970" s="21"/>
    </row>
    <row r="4971" spans="1:21" x14ac:dyDescent="0.25">
      <c r="A4971" s="2">
        <v>39092</v>
      </c>
      <c r="B4971" s="21">
        <v>29.799999237060547</v>
      </c>
      <c r="C4971" s="21">
        <v>29.889999389648441</v>
      </c>
      <c r="D4971" s="21">
        <v>29.430000305175781</v>
      </c>
      <c r="E4971" s="21">
        <v>29.659999847412109</v>
      </c>
      <c r="F4971" s="16">
        <f>(StockData[[#This Row],[Close]]-E4972)/E4972</f>
        <v>-1.0013325975568111E-2</v>
      </c>
      <c r="G4971" s="21">
        <v>55017400</v>
      </c>
      <c r="H4971" s="21">
        <f>IF(ISNUMBER(E4971),MAX($E$2:E4971),"")</f>
        <v>542.07000732421875</v>
      </c>
      <c r="I4971" s="21">
        <f>IF(AND(ISNUMBER(E4971),ISNUMBER(H4971)),E4971/H4971-1,"")</f>
        <v>-0.9452838204537074</v>
      </c>
      <c r="L4971"/>
      <c r="M4971"/>
      <c r="N4971" s="2">
        <v>39092</v>
      </c>
      <c r="O4971" s="21">
        <v>140.58000183105469</v>
      </c>
      <c r="P4971" s="21">
        <v>141.57000732421875</v>
      </c>
      <c r="Q4971" s="21">
        <v>140.30000305175781</v>
      </c>
      <c r="R4971" s="21">
        <v>141.53999328613281</v>
      </c>
      <c r="S4971">
        <v>72428000</v>
      </c>
      <c r="T4971" s="16">
        <f>(SP500_Data[[#This Row],[Close]]-R4972)/R4972</f>
        <v>3.3315796236821761E-3</v>
      </c>
      <c r="U4971" s="21"/>
    </row>
    <row r="4972" spans="1:21" x14ac:dyDescent="0.25">
      <c r="A4972" s="2">
        <v>39091</v>
      </c>
      <c r="B4972" s="21">
        <v>30</v>
      </c>
      <c r="C4972" s="21">
        <v>30.180000305175781</v>
      </c>
      <c r="D4972" s="21">
        <v>29.729999542236328</v>
      </c>
      <c r="E4972" s="21">
        <v>29.959999084472656</v>
      </c>
      <c r="F4972" s="16">
        <f>(StockData[[#This Row],[Close]]-E4973)/E4973</f>
        <v>1.0022979950216481E-3</v>
      </c>
      <c r="G4972" s="21">
        <v>44636600</v>
      </c>
      <c r="H4972" s="21">
        <f>IF(ISNUMBER(E4972),MAX($E$2:E4972),"")</f>
        <v>542.07000732421875</v>
      </c>
      <c r="I4972" s="21">
        <f>IF(AND(ISNUMBER(E4972),ISNUMBER(H4972)),E4972/H4972-1,"")</f>
        <v>-0.94473038781030882</v>
      </c>
      <c r="L4972"/>
      <c r="M4972"/>
      <c r="N4972" s="2">
        <v>39091</v>
      </c>
      <c r="O4972" s="21">
        <v>141.30999755859375</v>
      </c>
      <c r="P4972" s="21">
        <v>141.60000610351563</v>
      </c>
      <c r="Q4972" s="21">
        <v>140.39999389648438</v>
      </c>
      <c r="R4972" s="21">
        <v>141.07000732421875</v>
      </c>
      <c r="S4972">
        <v>75680100</v>
      </c>
      <c r="T4972" s="16">
        <f>(SP500_Data[[#This Row],[Close]]-R4973)/R4973</f>
        <v>-8.4988395150214612E-4</v>
      </c>
      <c r="U4972" s="21"/>
    </row>
    <row r="4973" spans="1:21" x14ac:dyDescent="0.25">
      <c r="A4973" s="2">
        <v>39090</v>
      </c>
      <c r="B4973" s="21">
        <v>29.649999618530273</v>
      </c>
      <c r="C4973" s="21">
        <v>30.100000381469727</v>
      </c>
      <c r="D4973" s="21">
        <v>29.530000686645508</v>
      </c>
      <c r="E4973" s="21">
        <v>29.930000305175781</v>
      </c>
      <c r="F4973" s="16">
        <f>(StockData[[#This Row],[Close]]-E4974)/E4974</f>
        <v>9.7841066632619756E-3</v>
      </c>
      <c r="G4973" s="21">
        <v>50220200</v>
      </c>
      <c r="H4973" s="21">
        <f>IF(ISNUMBER(E4973),MAX($E$2:E4973),"")</f>
        <v>542.07000732421875</v>
      </c>
      <c r="I4973" s="21">
        <f>IF(AND(ISNUMBER(E4973),ISNUMBER(H4973)),E4973/H4973-1,"")</f>
        <v>-0.94478572896346524</v>
      </c>
      <c r="L4973"/>
      <c r="M4973"/>
      <c r="N4973" s="2">
        <v>39090</v>
      </c>
      <c r="O4973" s="21">
        <v>140.82000732421875</v>
      </c>
      <c r="P4973" s="21">
        <v>141.41000366210938</v>
      </c>
      <c r="Q4973" s="21">
        <v>140.25</v>
      </c>
      <c r="R4973" s="21">
        <v>141.19000244140625</v>
      </c>
      <c r="S4973">
        <v>71655000</v>
      </c>
      <c r="T4973" s="16">
        <f>(SP500_Data[[#This Row],[Close]]-R4974)/R4974</f>
        <v>4.6250831530214283E-3</v>
      </c>
      <c r="U4973" s="21"/>
    </row>
    <row r="4974" spans="1:21" x14ac:dyDescent="0.25">
      <c r="A4974" s="2">
        <v>39087</v>
      </c>
      <c r="B4974" s="21">
        <v>29.629999160766602</v>
      </c>
      <c r="C4974" s="21">
        <v>29.75</v>
      </c>
      <c r="D4974" s="21">
        <v>29.450000762939453</v>
      </c>
      <c r="E4974" s="21">
        <v>29.639999389648441</v>
      </c>
      <c r="F4974" s="16">
        <f>(StockData[[#This Row],[Close]]-E4975)/E4975</f>
        <v>-5.7027869620784495E-3</v>
      </c>
      <c r="G4974" s="21">
        <v>44607200</v>
      </c>
      <c r="H4974" s="21">
        <f>IF(ISNUMBER(E4974),MAX($E$2:E4974),"")</f>
        <v>542.07000732421875</v>
      </c>
      <c r="I4974" s="21">
        <f>IF(AND(ISNUMBER(E4974),ISNUMBER(H4974)),E4974/H4974-1,"")</f>
        <v>-0.94532071690157105</v>
      </c>
      <c r="L4974"/>
      <c r="M4974"/>
      <c r="N4974" s="2">
        <v>39087</v>
      </c>
      <c r="O4974" s="21">
        <v>141.33000183105469</v>
      </c>
      <c r="P4974" s="21">
        <v>141.39999389648438</v>
      </c>
      <c r="Q4974" s="21">
        <v>140.3800048828125</v>
      </c>
      <c r="R4974" s="21">
        <v>140.53999328613281</v>
      </c>
      <c r="S4974">
        <v>76645300</v>
      </c>
      <c r="T4974" s="16">
        <f>(SP500_Data[[#This Row],[Close]]-R4975)/R4975</f>
        <v>-7.9763174801833377E-3</v>
      </c>
      <c r="U4974" s="21"/>
    </row>
    <row r="4975" spans="1:21" x14ac:dyDescent="0.25">
      <c r="A4975" s="2">
        <v>39086</v>
      </c>
      <c r="B4975" s="21">
        <v>29.700000762939453</v>
      </c>
      <c r="C4975" s="21">
        <v>29.969999313354492</v>
      </c>
      <c r="D4975" s="21">
        <v>29.440000534057617</v>
      </c>
      <c r="E4975" s="21">
        <v>29.809999465942383</v>
      </c>
      <c r="F4975" s="16">
        <f>(StockData[[#This Row],[Close]]-E4976)/E4976</f>
        <v>-1.6745192025160993E-3</v>
      </c>
      <c r="G4975" s="21">
        <v>45774500</v>
      </c>
      <c r="H4975" s="21">
        <f>IF(ISNUMBER(E4975),MAX($E$2:E4975),"")</f>
        <v>542.07000732421875</v>
      </c>
      <c r="I4975" s="21">
        <f>IF(AND(ISNUMBER(E4975),ISNUMBER(H4975)),E4975/H4975-1,"")</f>
        <v>-0.94500710413200806</v>
      </c>
      <c r="L4975"/>
      <c r="M4975"/>
      <c r="N4975" s="2">
        <v>39086</v>
      </c>
      <c r="O4975" s="21">
        <v>141.22999572753906</v>
      </c>
      <c r="P4975" s="21">
        <v>142.05000305175781</v>
      </c>
      <c r="Q4975" s="21">
        <v>140.61000061035156</v>
      </c>
      <c r="R4975" s="21">
        <v>141.66999816894531</v>
      </c>
      <c r="S4975">
        <v>69620600</v>
      </c>
      <c r="T4975" s="16">
        <f>(SP500_Data[[#This Row],[Close]]-R4976)/R4976</f>
        <v>2.1221126272879011E-3</v>
      </c>
      <c r="U4975" s="21"/>
    </row>
    <row r="4976" spans="1:21" x14ac:dyDescent="0.25">
      <c r="A4976" s="2">
        <v>39085</v>
      </c>
      <c r="B4976" s="21">
        <v>29.909999847412109</v>
      </c>
      <c r="C4976" s="21">
        <v>30.25</v>
      </c>
      <c r="D4976" s="21">
        <v>29.399999618530273</v>
      </c>
      <c r="E4976" s="21">
        <v>29.860000610351559</v>
      </c>
      <c r="F4976" s="16">
        <f>(StockData[[#This Row],[Close]]-E4977)/E4977</f>
        <v>0</v>
      </c>
      <c r="G4976" s="21">
        <v>76935100</v>
      </c>
      <c r="H4976" s="21">
        <f>IF(ISNUMBER(E4976),MAX($E$2:E4976),"")</f>
        <v>542.07000732421875</v>
      </c>
      <c r="I4976" s="21">
        <f>IF(AND(ISNUMBER(E4976),ISNUMBER(H4976)),E4976/H4976-1,"")</f>
        <v>-0.94491486301234906</v>
      </c>
      <c r="L4976"/>
      <c r="M4976"/>
      <c r="N4976" s="2">
        <v>39085</v>
      </c>
      <c r="O4976" s="21">
        <v>142.25</v>
      </c>
      <c r="P4976" s="21">
        <v>142.86000061035156</v>
      </c>
      <c r="Q4976" s="21">
        <v>140.57000732421875</v>
      </c>
      <c r="R4976" s="21">
        <v>141.3699951171875</v>
      </c>
      <c r="S4976">
        <v>94807600</v>
      </c>
      <c r="T4976" s="16">
        <f>(SP500_Data[[#This Row],[Close]]-R4977)/R4977</f>
        <v>-1.7652874496509505E-3</v>
      </c>
      <c r="U4976" s="21"/>
    </row>
    <row r="4977" spans="1:21" x14ac:dyDescent="0.25">
      <c r="A4977" s="2">
        <v>39080</v>
      </c>
      <c r="B4977" s="21">
        <v>29.860000610351559</v>
      </c>
      <c r="C4977" s="21">
        <v>30.149999618530273</v>
      </c>
      <c r="D4977" s="21">
        <v>29.829999923706055</v>
      </c>
      <c r="E4977" s="21">
        <v>29.860000610351559</v>
      </c>
      <c r="F4977" s="16">
        <f>(StockData[[#This Row],[Close]]-E4978)/E4978</f>
        <v>-4.0026328791537393E-3</v>
      </c>
      <c r="G4977" s="21">
        <v>41739800</v>
      </c>
      <c r="H4977" s="21">
        <f>IF(ISNUMBER(E4977),MAX($E$2:E4977),"")</f>
        <v>542.07000732421875</v>
      </c>
      <c r="I4977" s="21">
        <f>IF(AND(ISNUMBER(E4977),ISNUMBER(H4977)),E4977/H4977-1,"")</f>
        <v>-0.94491486301234906</v>
      </c>
      <c r="L4977"/>
      <c r="M4977"/>
      <c r="N4977" s="2">
        <v>39080</v>
      </c>
      <c r="O4977" s="21">
        <v>142.05999755859375</v>
      </c>
      <c r="P4977" s="21">
        <v>142.53999328613281</v>
      </c>
      <c r="Q4977" s="21">
        <v>141.42999267578125</v>
      </c>
      <c r="R4977" s="21">
        <v>141.6199951171875</v>
      </c>
      <c r="S4977">
        <v>45461200</v>
      </c>
      <c r="T4977" s="16">
        <f>(SP500_Data[[#This Row],[Close]]-R4978)/R4978</f>
        <v>-4.1488753872771901E-3</v>
      </c>
      <c r="U4977" s="21"/>
    </row>
    <row r="4978" spans="1:21" x14ac:dyDescent="0.25">
      <c r="A4978" s="2">
        <v>39079</v>
      </c>
      <c r="B4978" s="21">
        <v>29.860000610351559</v>
      </c>
      <c r="C4978" s="21">
        <v>30.030000686645508</v>
      </c>
      <c r="D4978" s="21">
        <v>29.809999465942383</v>
      </c>
      <c r="E4978" s="21">
        <v>29.979999542236328</v>
      </c>
      <c r="F4978" s="16">
        <f>(StockData[[#This Row],[Close]]-E4979)/E4979</f>
        <v>-1.3324755135704486E-3</v>
      </c>
      <c r="G4978" s="21">
        <v>26690600</v>
      </c>
      <c r="H4978" s="21">
        <f>IF(ISNUMBER(E4978),MAX($E$2:E4978),"")</f>
        <v>542.07000732421875</v>
      </c>
      <c r="I4978" s="21">
        <f>IF(AND(ISNUMBER(E4978),ISNUMBER(H4978)),E4978/H4978-1,"")</f>
        <v>-0.94469349136244518</v>
      </c>
      <c r="L4978"/>
      <c r="M4978"/>
      <c r="N4978" s="2">
        <v>39079</v>
      </c>
      <c r="O4978" s="21">
        <v>142.41000366210938</v>
      </c>
      <c r="P4978" s="21">
        <v>142.69999694824219</v>
      </c>
      <c r="Q4978" s="21">
        <v>141.99000549316406</v>
      </c>
      <c r="R4978" s="21">
        <v>142.21000671386719</v>
      </c>
      <c r="S4978">
        <v>37288800</v>
      </c>
      <c r="T4978" s="16">
        <f>(SP500_Data[[#This Row],[Close]]-R4979)/R4979</f>
        <v>-2.1050298542700466E-3</v>
      </c>
      <c r="U4978" s="21"/>
    </row>
    <row r="4979" spans="1:21" x14ac:dyDescent="0.25">
      <c r="A4979" s="2">
        <v>39078</v>
      </c>
      <c r="B4979" s="21">
        <v>29.989999771118164</v>
      </c>
      <c r="C4979" s="21">
        <v>30.129999160766602</v>
      </c>
      <c r="D4979" s="21">
        <v>29.909999847412109</v>
      </c>
      <c r="E4979" s="21">
        <v>30.020000457763672</v>
      </c>
      <c r="F4979" s="16">
        <f>(StockData[[#This Row],[Close]]-E4980)/E4980</f>
        <v>1.0003563479316843E-3</v>
      </c>
      <c r="G4979" s="21">
        <v>31248400</v>
      </c>
      <c r="H4979" s="21">
        <f>IF(ISNUMBER(E4979),MAX($E$2:E4979),"")</f>
        <v>542.07000732421875</v>
      </c>
      <c r="I4979" s="21">
        <f>IF(AND(ISNUMBER(E4979),ISNUMBER(H4979)),E4979/H4979-1,"")</f>
        <v>-0.94461969846671789</v>
      </c>
      <c r="L4979"/>
      <c r="M4979"/>
      <c r="N4979" s="2">
        <v>39078</v>
      </c>
      <c r="O4979" s="21">
        <v>141.8699951171875</v>
      </c>
      <c r="P4979" s="21">
        <v>142.60000610351563</v>
      </c>
      <c r="Q4979" s="21">
        <v>141.83000183105469</v>
      </c>
      <c r="R4979" s="21">
        <v>142.50999450683594</v>
      </c>
      <c r="S4979">
        <v>39727100</v>
      </c>
      <c r="T4979" s="16">
        <f>(SP500_Data[[#This Row],[Close]]-R4980)/R4980</f>
        <v>6.5686725791330083E-3</v>
      </c>
      <c r="U4979" s="21"/>
    </row>
    <row r="4980" spans="1:21" x14ac:dyDescent="0.25">
      <c r="A4980" s="2">
        <v>39077</v>
      </c>
      <c r="B4980" s="21">
        <v>29.530000686645508</v>
      </c>
      <c r="C4980" s="21">
        <v>30</v>
      </c>
      <c r="D4980" s="21">
        <v>29.399999618530273</v>
      </c>
      <c r="E4980" s="21">
        <v>29.989999771118164</v>
      </c>
      <c r="F4980" s="16">
        <f>(StockData[[#This Row],[Close]]-E4981)/E4981</f>
        <v>1.1808380184783612E-2</v>
      </c>
      <c r="G4980" s="21">
        <v>37098300</v>
      </c>
      <c r="H4980" s="21">
        <f>IF(ISNUMBER(E4980),MAX($E$2:E4980),"")</f>
        <v>542.07000732421875</v>
      </c>
      <c r="I4980" s="21">
        <f>IF(AND(ISNUMBER(E4980),ISNUMBER(H4980)),E4980/H4980-1,"")</f>
        <v>-0.94467504313851336</v>
      </c>
      <c r="L4980"/>
      <c r="M4980"/>
      <c r="N4980" s="2">
        <v>39077</v>
      </c>
      <c r="O4980" s="21">
        <v>140.80999755859375</v>
      </c>
      <c r="P4980" s="21">
        <v>141.61000061035156</v>
      </c>
      <c r="Q4980" s="21">
        <v>140.77999877929688</v>
      </c>
      <c r="R4980" s="21">
        <v>141.58000183105469</v>
      </c>
      <c r="S4980">
        <v>32696900</v>
      </c>
      <c r="T4980" s="16">
        <f>(SP500_Data[[#This Row],[Close]]-R4981)/R4981</f>
        <v>5.8969934710812614E-3</v>
      </c>
      <c r="U4980" s="21"/>
    </row>
    <row r="4981" spans="1:21" x14ac:dyDescent="0.25">
      <c r="A4981" s="2">
        <v>39073</v>
      </c>
      <c r="B4981" s="21">
        <v>29.829999923706055</v>
      </c>
      <c r="C4981" s="21">
        <v>29.860000610351559</v>
      </c>
      <c r="D4981" s="21">
        <v>29.620000839233398</v>
      </c>
      <c r="E4981" s="21">
        <v>29.639999389648441</v>
      </c>
      <c r="F4981" s="16">
        <f>(StockData[[#This Row],[Close]]-E4982)/E4982</f>
        <v>-1.1340899192106029E-2</v>
      </c>
      <c r="G4981" s="21">
        <v>37971700</v>
      </c>
      <c r="H4981" s="21">
        <f>IF(ISNUMBER(E4981),MAX($E$2:E4981),"")</f>
        <v>542.07000732421875</v>
      </c>
      <c r="I4981" s="21">
        <f>IF(AND(ISNUMBER(E4981),ISNUMBER(H4981)),E4981/H4981-1,"")</f>
        <v>-0.94532071690157105</v>
      </c>
      <c r="L4981"/>
      <c r="M4981"/>
      <c r="N4981" s="2">
        <v>39073</v>
      </c>
      <c r="O4981" s="21">
        <v>141.63999938964844</v>
      </c>
      <c r="P4981" s="21">
        <v>141.64999389648438</v>
      </c>
      <c r="Q4981" s="21">
        <v>140.66999816894531</v>
      </c>
      <c r="R4981" s="21">
        <v>140.75</v>
      </c>
      <c r="S4981">
        <v>62069100</v>
      </c>
      <c r="T4981" s="16">
        <f>(SP500_Data[[#This Row],[Close]]-R4982)/R4982</f>
        <v>-6.1431658465148069E-3</v>
      </c>
      <c r="U4981" s="21"/>
    </row>
    <row r="4982" spans="1:21" x14ac:dyDescent="0.25">
      <c r="A4982" s="2">
        <v>39072</v>
      </c>
      <c r="B4982" s="21">
        <v>30.129999160766602</v>
      </c>
      <c r="C4982" s="21">
        <v>30.139999389648441</v>
      </c>
      <c r="D4982" s="21">
        <v>29.889999389648441</v>
      </c>
      <c r="E4982" s="21">
        <v>29.979999542236328</v>
      </c>
      <c r="F4982" s="16">
        <f>(StockData[[#This Row],[Close]]-E4983)/E4983</f>
        <v>-3.6557198336239255E-3</v>
      </c>
      <c r="G4982" s="21">
        <v>32270500</v>
      </c>
      <c r="H4982" s="21">
        <f>IF(ISNUMBER(E4982),MAX($E$2:E4982),"")</f>
        <v>542.07000732421875</v>
      </c>
      <c r="I4982" s="21">
        <f>IF(AND(ISNUMBER(E4982),ISNUMBER(H4982)),E4982/H4982-1,"")</f>
        <v>-0.94469349136244518</v>
      </c>
      <c r="L4982"/>
      <c r="M4982"/>
      <c r="N4982" s="2">
        <v>39072</v>
      </c>
      <c r="O4982" s="21">
        <v>142.27000427246094</v>
      </c>
      <c r="P4982" s="21">
        <v>142.42999267578125</v>
      </c>
      <c r="Q4982" s="21">
        <v>141.32000732421875</v>
      </c>
      <c r="R4982" s="21">
        <v>141.6199951171875</v>
      </c>
      <c r="S4982">
        <v>48698400</v>
      </c>
      <c r="T4982" s="16">
        <f>(SP500_Data[[#This Row],[Close]]-R4983)/R4983</f>
        <v>-3.6583950660886775E-3</v>
      </c>
      <c r="U4982" s="21"/>
    </row>
    <row r="4983" spans="1:21" x14ac:dyDescent="0.25">
      <c r="A4983" s="2">
        <v>39071</v>
      </c>
      <c r="B4983" s="21">
        <v>29.989999771118164</v>
      </c>
      <c r="C4983" s="21">
        <v>30.239999771118164</v>
      </c>
      <c r="D4983" s="21">
        <v>29.969999313354492</v>
      </c>
      <c r="E4983" s="21">
        <v>30.090000152587891</v>
      </c>
      <c r="F4983" s="16">
        <f>(StockData[[#This Row],[Close]]-E4984)/E4984</f>
        <v>3.3344575602842056E-3</v>
      </c>
      <c r="G4983" s="21">
        <v>31202100</v>
      </c>
      <c r="H4983" s="21">
        <f>IF(ISNUMBER(E4983),MAX($E$2:E4983),"")</f>
        <v>542.07000732421875</v>
      </c>
      <c r="I4983" s="21">
        <f>IF(AND(ISNUMBER(E4983),ISNUMBER(H4983)),E4983/H4983-1,"")</f>
        <v>-0.94449056441783419</v>
      </c>
      <c r="L4983"/>
      <c r="M4983"/>
      <c r="N4983" s="2">
        <v>39071</v>
      </c>
      <c r="O4983" s="21">
        <v>142.27999877929688</v>
      </c>
      <c r="P4983" s="21">
        <v>142.66000366210938</v>
      </c>
      <c r="Q4983" s="21">
        <v>142.00999450683594</v>
      </c>
      <c r="R4983" s="21">
        <v>142.13999938964844</v>
      </c>
      <c r="S4983">
        <v>41469600</v>
      </c>
      <c r="T4983" s="16">
        <f>(SP500_Data[[#This Row],[Close]]-R4984)/R4984</f>
        <v>-5.6252165917603403E-4</v>
      </c>
      <c r="U4983" s="21"/>
    </row>
    <row r="4984" spans="1:21" x14ac:dyDescent="0.25">
      <c r="A4984" s="2">
        <v>39070</v>
      </c>
      <c r="B4984" s="21">
        <v>29.709999084472656</v>
      </c>
      <c r="C4984" s="21">
        <v>30.170000076293945</v>
      </c>
      <c r="D4984" s="21">
        <v>29.530000686645508</v>
      </c>
      <c r="E4984" s="21">
        <v>29.989999771118164</v>
      </c>
      <c r="F4984" s="16">
        <f>(StockData[[#This Row],[Close]]-E4985)/E4985</f>
        <v>3.3456133660663546E-3</v>
      </c>
      <c r="G4984" s="21">
        <v>53822100</v>
      </c>
      <c r="H4984" s="21">
        <f>IF(ISNUMBER(E4984),MAX($E$2:E4984),"")</f>
        <v>542.07000732421875</v>
      </c>
      <c r="I4984" s="21">
        <f>IF(AND(ISNUMBER(E4984),ISNUMBER(H4984)),E4984/H4984-1,"")</f>
        <v>-0.94467504313851336</v>
      </c>
      <c r="L4984"/>
      <c r="M4984"/>
      <c r="N4984" s="2">
        <v>39070</v>
      </c>
      <c r="O4984" s="21">
        <v>141.55000305175781</v>
      </c>
      <c r="P4984" s="21">
        <v>142.55999755859375</v>
      </c>
      <c r="Q4984" s="21">
        <v>141.19000244140625</v>
      </c>
      <c r="R4984" s="21">
        <v>142.22000122070313</v>
      </c>
      <c r="S4984">
        <v>65023600</v>
      </c>
      <c r="T4984" s="16">
        <f>(SP500_Data[[#This Row],[Close]]-R4985)/R4985</f>
        <v>1.9021083357922612E-3</v>
      </c>
      <c r="U4984" s="21"/>
    </row>
    <row r="4985" spans="1:21" x14ac:dyDescent="0.25">
      <c r="A4985" s="2">
        <v>39069</v>
      </c>
      <c r="B4985" s="21">
        <v>30.190000534057617</v>
      </c>
      <c r="C4985" s="21">
        <v>30.260000228881836</v>
      </c>
      <c r="D4985" s="21">
        <v>29.780000686645508</v>
      </c>
      <c r="E4985" s="21">
        <v>29.889999389648441</v>
      </c>
      <c r="F4985" s="16">
        <f>(StockData[[#This Row],[Close]]-E4986)/E4986</f>
        <v>-9.9371029845044916E-3</v>
      </c>
      <c r="G4985" s="21">
        <v>56986800</v>
      </c>
      <c r="H4985" s="21">
        <f>IF(ISNUMBER(E4985),MAX($E$2:E4985),"")</f>
        <v>542.07000732421875</v>
      </c>
      <c r="I4985" s="21">
        <f>IF(AND(ISNUMBER(E4985),ISNUMBER(H4985)),E4985/H4985-1,"")</f>
        <v>-0.94485952185919253</v>
      </c>
      <c r="L4985"/>
      <c r="M4985"/>
      <c r="N4985" s="2">
        <v>39069</v>
      </c>
      <c r="O4985" s="21">
        <v>142.53999328613281</v>
      </c>
      <c r="P4985" s="21">
        <v>142.8800048828125</v>
      </c>
      <c r="Q4985" s="21">
        <v>141.75</v>
      </c>
      <c r="R4985" s="21">
        <v>141.94999694824219</v>
      </c>
      <c r="S4985">
        <v>48954600</v>
      </c>
      <c r="T4985" s="16">
        <f>(SP500_Data[[#This Row],[Close]]-R4986)/R4986</f>
        <v>-2.7399142874968618E-3</v>
      </c>
      <c r="U4985" s="21"/>
    </row>
    <row r="4986" spans="1:21" x14ac:dyDescent="0.25">
      <c r="A4986" s="2">
        <v>39066</v>
      </c>
      <c r="B4986" s="21">
        <v>30.139999389648441</v>
      </c>
      <c r="C4986" s="21">
        <v>30.229999542236328</v>
      </c>
      <c r="D4986" s="21">
        <v>30.030000686645508</v>
      </c>
      <c r="E4986" s="21">
        <v>30.190000534057617</v>
      </c>
      <c r="F4986" s="16">
        <f>(StockData[[#This Row],[Close]]-E4987)/E4987</f>
        <v>3.9907163435739411E-3</v>
      </c>
      <c r="G4986" s="21">
        <v>102783700</v>
      </c>
      <c r="H4986" s="21">
        <f>IF(ISNUMBER(E4986),MAX($E$2:E4986),"")</f>
        <v>542.07000732421875</v>
      </c>
      <c r="I4986" s="21">
        <f>IF(AND(ISNUMBER(E4986),ISNUMBER(H4986)),E4986/H4986-1,"")</f>
        <v>-0.94430608569715502</v>
      </c>
      <c r="L4986"/>
      <c r="M4986"/>
      <c r="N4986" s="2">
        <v>39066</v>
      </c>
      <c r="O4986" s="21">
        <v>142.63999938964844</v>
      </c>
      <c r="P4986" s="21">
        <v>142.88999938964844</v>
      </c>
      <c r="Q4986" s="21">
        <v>142.24000549316406</v>
      </c>
      <c r="R4986" s="21">
        <v>142.33999633789063</v>
      </c>
      <c r="S4986">
        <v>70857400</v>
      </c>
      <c r="T4986" s="16">
        <f>(SP500_Data[[#This Row],[Close]]-R4987)/R4987</f>
        <v>-5.4499637081332165E-3</v>
      </c>
      <c r="U4986" s="21"/>
    </row>
    <row r="4987" spans="1:21" x14ac:dyDescent="0.25">
      <c r="A4987" s="2">
        <v>39065</v>
      </c>
      <c r="B4987" s="21">
        <v>29.540000915527344</v>
      </c>
      <c r="C4987" s="21">
        <v>30.079999923706055</v>
      </c>
      <c r="D4987" s="21">
        <v>29.520000457763672</v>
      </c>
      <c r="E4987" s="21">
        <v>30.069999694824219</v>
      </c>
      <c r="F4987" s="16">
        <f>(StockData[[#This Row],[Close]]-E4988)/E4988</f>
        <v>1.7597308669690455E-2</v>
      </c>
      <c r="G4987" s="21">
        <v>85866500</v>
      </c>
      <c r="H4987" s="21">
        <f>IF(ISNUMBER(E4987),MAX($E$2:E4987),"")</f>
        <v>542.07000732421875</v>
      </c>
      <c r="I4987" s="21">
        <f>IF(AND(ISNUMBER(E4987),ISNUMBER(H4987)),E4987/H4987-1,"")</f>
        <v>-0.94452746086569772</v>
      </c>
      <c r="L4987"/>
      <c r="M4987"/>
      <c r="N4987" s="2">
        <v>39065</v>
      </c>
      <c r="O4987" s="21">
        <v>141.86000061035156</v>
      </c>
      <c r="P4987" s="21">
        <v>143.24000549316406</v>
      </c>
      <c r="Q4987" s="21">
        <v>141.83999633789063</v>
      </c>
      <c r="R4987" s="21">
        <v>143.1199951171875</v>
      </c>
      <c r="S4987">
        <v>64755200</v>
      </c>
      <c r="T4987" s="16">
        <f>(SP500_Data[[#This Row],[Close]]-R4988)/R4988</f>
        <v>8.810883506180955E-3</v>
      </c>
      <c r="U4987" s="21"/>
    </row>
    <row r="4988" spans="1:21" x14ac:dyDescent="0.25">
      <c r="A4988" s="2">
        <v>39064</v>
      </c>
      <c r="B4988" s="21">
        <v>29.600000381469727</v>
      </c>
      <c r="C4988" s="21">
        <v>29.600000381469727</v>
      </c>
      <c r="D4988" s="21">
        <v>29.319999694824219</v>
      </c>
      <c r="E4988" s="21">
        <v>29.549999237060547</v>
      </c>
      <c r="F4988" s="16">
        <f>(StockData[[#This Row],[Close]]-E4989)/E4989</f>
        <v>4.0774356316830114E-3</v>
      </c>
      <c r="G4988" s="21">
        <v>46002500</v>
      </c>
      <c r="H4988" s="21">
        <f>IF(ISNUMBER(E4988),MAX($E$2:E4988),"")</f>
        <v>542.07000732421875</v>
      </c>
      <c r="I4988" s="21">
        <f>IF(AND(ISNUMBER(E4988),ISNUMBER(H4988)),E4988/H4988-1,"")</f>
        <v>-0.94548674739831839</v>
      </c>
      <c r="L4988"/>
      <c r="M4988"/>
      <c r="N4988" s="2">
        <v>39064</v>
      </c>
      <c r="O4988" s="21">
        <v>142.22999572753906</v>
      </c>
      <c r="P4988" s="21">
        <v>142.33999633789063</v>
      </c>
      <c r="Q4988" s="21">
        <v>141.55999755859375</v>
      </c>
      <c r="R4988" s="21">
        <v>141.8699951171875</v>
      </c>
      <c r="S4988">
        <v>55520200</v>
      </c>
      <c r="T4988" s="16">
        <f>(SP500_Data[[#This Row],[Close]]-R4989)/R4989</f>
        <v>1.0583819869630596E-3</v>
      </c>
      <c r="U4988" s="21"/>
    </row>
    <row r="4989" spans="1:21" x14ac:dyDescent="0.25">
      <c r="A4989" s="2">
        <v>39063</v>
      </c>
      <c r="B4989" s="21">
        <v>29.559999465942383</v>
      </c>
      <c r="C4989" s="21">
        <v>29.629999160766602</v>
      </c>
      <c r="D4989" s="21">
        <v>29.219999313354492</v>
      </c>
      <c r="E4989" s="21">
        <v>29.430000305175781</v>
      </c>
      <c r="F4989" s="16">
        <f>(StockData[[#This Row],[Close]]-E4990)/E4990</f>
        <v>-3.7237849337283537E-3</v>
      </c>
      <c r="G4989" s="21">
        <v>68529400</v>
      </c>
      <c r="H4989" s="21">
        <f>IF(ISNUMBER(E4989),MAX($E$2:E4989),"")</f>
        <v>542.07000732421875</v>
      </c>
      <c r="I4989" s="21">
        <f>IF(AND(ISNUMBER(E4989),ISNUMBER(H4989)),E4989/H4989-1,"")</f>
        <v>-0.94570811904822227</v>
      </c>
      <c r="L4989"/>
      <c r="M4989"/>
      <c r="N4989" s="2">
        <v>39063</v>
      </c>
      <c r="O4989" s="21">
        <v>141.69000244140625</v>
      </c>
      <c r="P4989" s="21">
        <v>141.8699951171875</v>
      </c>
      <c r="Q4989" s="21">
        <v>140.88999938964844</v>
      </c>
      <c r="R4989" s="21">
        <v>141.72000122070313</v>
      </c>
      <c r="S4989">
        <v>77451600</v>
      </c>
      <c r="T4989" s="16">
        <f>(SP500_Data[[#This Row],[Close]]-R4990)/R4990</f>
        <v>-7.7558068766432945E-4</v>
      </c>
      <c r="U4989" s="21"/>
    </row>
    <row r="4990" spans="1:21" x14ac:dyDescent="0.25">
      <c r="A4990" s="2">
        <v>39062</v>
      </c>
      <c r="B4990" s="21">
        <v>29.190000534057617</v>
      </c>
      <c r="C4990" s="21">
        <v>29.75</v>
      </c>
      <c r="D4990" s="21">
        <v>29.110000610351559</v>
      </c>
      <c r="E4990" s="21">
        <v>29.540000915527344</v>
      </c>
      <c r="F4990" s="16">
        <f>(StockData[[#This Row],[Close]]-E4991)/E4991</f>
        <v>4.7619489392384242E-3</v>
      </c>
      <c r="G4990" s="21">
        <v>107712000</v>
      </c>
      <c r="H4990" s="21">
        <f>IF(ISNUMBER(E4990),MAX($E$2:E4990),"")</f>
        <v>542.07000732421875</v>
      </c>
      <c r="I4990" s="21">
        <f>IF(AND(ISNUMBER(E4990),ISNUMBER(H4990)),E4990/H4990-1,"")</f>
        <v>-0.94550519210361128</v>
      </c>
      <c r="L4990"/>
      <c r="M4990"/>
      <c r="N4990" s="2">
        <v>39062</v>
      </c>
      <c r="O4990" s="21">
        <v>141.41999816894531</v>
      </c>
      <c r="P4990" s="21">
        <v>142.08999633789063</v>
      </c>
      <c r="Q4990" s="21">
        <v>141.33999633789063</v>
      </c>
      <c r="R4990" s="21">
        <v>141.83000183105469</v>
      </c>
      <c r="S4990">
        <v>39779400</v>
      </c>
      <c r="T4990" s="16">
        <f>(SP500_Data[[#This Row],[Close]]-R4991)/R4991</f>
        <v>2.8991915388060616E-3</v>
      </c>
      <c r="U4990" s="21"/>
    </row>
    <row r="4991" spans="1:21" x14ac:dyDescent="0.25">
      <c r="A4991" s="2">
        <v>39059</v>
      </c>
      <c r="B4991" s="21">
        <v>28.819999694824219</v>
      </c>
      <c r="C4991" s="21">
        <v>29.399999618530273</v>
      </c>
      <c r="D4991" s="21">
        <v>28.799999237060547</v>
      </c>
      <c r="E4991" s="21">
        <v>29.399999618530273</v>
      </c>
      <c r="F4991" s="16">
        <f>(StockData[[#This Row],[Close]]-E4992)/E4992</f>
        <v>1.9064098086245082E-2</v>
      </c>
      <c r="G4991" s="21">
        <v>108854900</v>
      </c>
      <c r="H4991" s="21">
        <f>IF(ISNUMBER(E4991),MAX($E$2:E4991),"")</f>
        <v>542.07000732421875</v>
      </c>
      <c r="I4991" s="21">
        <f>IF(AND(ISNUMBER(E4991),ISNUMBER(H4991)),E4991/H4991-1,"")</f>
        <v>-0.94576346372001763</v>
      </c>
      <c r="L4991"/>
      <c r="M4991"/>
      <c r="N4991" s="2">
        <v>39059</v>
      </c>
      <c r="O4991" s="21">
        <v>141.1300048828125</v>
      </c>
      <c r="P4991" s="21">
        <v>141.89999389648438</v>
      </c>
      <c r="Q4991" s="21">
        <v>140.77999877929688</v>
      </c>
      <c r="R4991" s="21">
        <v>141.41999816894531</v>
      </c>
      <c r="S4991">
        <v>79625500</v>
      </c>
      <c r="T4991" s="16">
        <f>(SP500_Data[[#This Row],[Close]]-R4992)/R4992</f>
        <v>1.8418425906128399E-3</v>
      </c>
      <c r="U4991" s="21"/>
    </row>
    <row r="4992" spans="1:21" x14ac:dyDescent="0.25">
      <c r="A4992" s="2">
        <v>39058</v>
      </c>
      <c r="B4992" s="21">
        <v>28.959999084472656</v>
      </c>
      <c r="C4992" s="21">
        <v>29.069999694824219</v>
      </c>
      <c r="D4992" s="21">
        <v>28.809999465942383</v>
      </c>
      <c r="E4992" s="21">
        <v>28.850000381469727</v>
      </c>
      <c r="F4992" s="16">
        <f>(StockData[[#This Row],[Close]]-E4993)/E4993</f>
        <v>-4.8292304502849477E-3</v>
      </c>
      <c r="G4992" s="21">
        <v>46831100</v>
      </c>
      <c r="H4992" s="21">
        <f>IF(ISNUMBER(E4992),MAX($E$2:E4992),"")</f>
        <v>542.07000732421875</v>
      </c>
      <c r="I4992" s="21">
        <f>IF(AND(ISNUMBER(E4992),ISNUMBER(H4992)),E4992/H4992-1,"")</f>
        <v>-0.94677809140579483</v>
      </c>
      <c r="L4992"/>
      <c r="M4992"/>
      <c r="N4992" s="2">
        <v>39058</v>
      </c>
      <c r="O4992" s="21">
        <v>142.02999877929688</v>
      </c>
      <c r="P4992" s="21">
        <v>142.30000305175781</v>
      </c>
      <c r="Q4992" s="21">
        <v>141.11000061035156</v>
      </c>
      <c r="R4992" s="21">
        <v>141.16000366210938</v>
      </c>
      <c r="S4992">
        <v>62857400</v>
      </c>
      <c r="T4992" s="16">
        <f>(SP500_Data[[#This Row],[Close]]-R4993)/R4993</f>
        <v>-4.3729378087569394E-3</v>
      </c>
      <c r="U4992" s="21"/>
    </row>
    <row r="4993" spans="1:21" x14ac:dyDescent="0.25">
      <c r="A4993" s="2">
        <v>39057</v>
      </c>
      <c r="B4993" s="21">
        <v>29.100000381469727</v>
      </c>
      <c r="C4993" s="21">
        <v>29.129999160766602</v>
      </c>
      <c r="D4993" s="21">
        <v>28.870000839233398</v>
      </c>
      <c r="E4993" s="21">
        <v>28.989999771118164</v>
      </c>
      <c r="F4993" s="16">
        <f>(StockData[[#This Row],[Close]]-E4994)/E4994</f>
        <v>-4.8060210670034633E-3</v>
      </c>
      <c r="G4993" s="21">
        <v>48564100</v>
      </c>
      <c r="H4993" s="21">
        <f>IF(ISNUMBER(E4993),MAX($E$2:E4993),"")</f>
        <v>542.07000732421875</v>
      </c>
      <c r="I4993" s="21">
        <f>IF(AND(ISNUMBER(E4993),ISNUMBER(H4993)),E4993/H4993-1,"")</f>
        <v>-0.94651982330802731</v>
      </c>
      <c r="L4993"/>
      <c r="M4993"/>
      <c r="N4993" s="2">
        <v>39057</v>
      </c>
      <c r="O4993" s="21">
        <v>141.8699951171875</v>
      </c>
      <c r="P4993" s="21">
        <v>142.07000732421875</v>
      </c>
      <c r="Q4993" s="21">
        <v>141.5</v>
      </c>
      <c r="R4993" s="21">
        <v>141.77999877929688</v>
      </c>
      <c r="S4993">
        <v>53253200</v>
      </c>
      <c r="T4993" s="16">
        <f>(SP500_Data[[#This Row],[Close]]-R4994)/R4994</f>
        <v>-8.4563158808192822E-4</v>
      </c>
      <c r="U4993" s="21"/>
    </row>
    <row r="4994" spans="1:21" x14ac:dyDescent="0.25">
      <c r="A4994" s="2">
        <v>39056</v>
      </c>
      <c r="B4994" s="21">
        <v>29.360000610351559</v>
      </c>
      <c r="C4994" s="21">
        <v>29.399999618530273</v>
      </c>
      <c r="D4994" s="21">
        <v>29.030000686645508</v>
      </c>
      <c r="E4994" s="21">
        <v>29.129999160766602</v>
      </c>
      <c r="F4994" s="16">
        <f>(StockData[[#This Row],[Close]]-E4995)/E4995</f>
        <v>-6.8189827296181458E-3</v>
      </c>
      <c r="G4994" s="21">
        <v>45606000</v>
      </c>
      <c r="H4994" s="21">
        <f>IF(ISNUMBER(E4994),MAX($E$2:E4994),"")</f>
        <v>542.07000732421875</v>
      </c>
      <c r="I4994" s="21">
        <f>IF(AND(ISNUMBER(E4994),ISNUMBER(H4994)),E4994/H4994-1,"")</f>
        <v>-0.94626155521025979</v>
      </c>
      <c r="L4994"/>
      <c r="M4994"/>
      <c r="N4994" s="2">
        <v>39056</v>
      </c>
      <c r="O4994" s="21">
        <v>141.55999755859375</v>
      </c>
      <c r="P4994" s="21">
        <v>141.96000671386719</v>
      </c>
      <c r="Q4994" s="21">
        <v>141.25999450683594</v>
      </c>
      <c r="R4994" s="21">
        <v>141.89999389648438</v>
      </c>
      <c r="S4994">
        <v>73374400</v>
      </c>
      <c r="T4994" s="16">
        <f>(SP500_Data[[#This Row],[Close]]-R4995)/R4995</f>
        <v>4.3173659801669208E-3</v>
      </c>
      <c r="U4994" s="21"/>
    </row>
    <row r="4995" spans="1:21" x14ac:dyDescent="0.25">
      <c r="A4995" s="2">
        <v>39055</v>
      </c>
      <c r="B4995" s="21">
        <v>29.229999542236328</v>
      </c>
      <c r="C4995" s="21">
        <v>29.520000457763672</v>
      </c>
      <c r="D4995" s="21">
        <v>29.170000076293945</v>
      </c>
      <c r="E4995" s="21">
        <v>29.329999923706055</v>
      </c>
      <c r="F4995" s="16">
        <f>(StockData[[#This Row],[Close]]-E4996)/E4996</f>
        <v>7.211506813891445E-3</v>
      </c>
      <c r="G4995" s="21">
        <v>55123400</v>
      </c>
      <c r="H4995" s="21">
        <f>IF(ISNUMBER(E4995),MAX($E$2:E4995),"")</f>
        <v>542.07000732421875</v>
      </c>
      <c r="I4995" s="21">
        <f>IF(AND(ISNUMBER(E4995),ISNUMBER(H4995)),E4995/H4995-1,"")</f>
        <v>-0.94589259776890144</v>
      </c>
      <c r="L4995"/>
      <c r="M4995"/>
      <c r="N4995" s="2">
        <v>39055</v>
      </c>
      <c r="O4995" s="21">
        <v>140.25</v>
      </c>
      <c r="P4995" s="21">
        <v>141.55000305175781</v>
      </c>
      <c r="Q4995" s="21">
        <v>140.22999572753906</v>
      </c>
      <c r="R4995" s="21">
        <v>141.28999328613281</v>
      </c>
      <c r="S4995">
        <v>87813200</v>
      </c>
      <c r="T4995" s="16">
        <f>(SP500_Data[[#This Row],[Close]]-R4996)/R4996</f>
        <v>7.6308091293305876E-3</v>
      </c>
      <c r="U4995" s="21"/>
    </row>
    <row r="4996" spans="1:21" x14ac:dyDescent="0.25">
      <c r="A4996" s="2">
        <v>39052</v>
      </c>
      <c r="B4996" s="21">
        <v>29.229999542236328</v>
      </c>
      <c r="C4996" s="21">
        <v>29.299999237060547</v>
      </c>
      <c r="D4996" s="21">
        <v>28.899999618530273</v>
      </c>
      <c r="E4996" s="21">
        <v>29.120000839233398</v>
      </c>
      <c r="F4996" s="16">
        <f>(StockData[[#This Row],[Close]]-E4997)/E4997</f>
        <v>-8.1743789553445356E-3</v>
      </c>
      <c r="G4996" s="21">
        <v>72257000</v>
      </c>
      <c r="H4996" s="21">
        <f>IF(ISNUMBER(E4996),MAX($E$2:E4996),"")</f>
        <v>542.07000732421875</v>
      </c>
      <c r="I4996" s="21">
        <f>IF(AND(ISNUMBER(E4996),ISNUMBER(H4996)),E4996/H4996-1,"")</f>
        <v>-0.94627999991555267</v>
      </c>
      <c r="L4996"/>
      <c r="M4996"/>
      <c r="N4996" s="2">
        <v>39052</v>
      </c>
      <c r="O4996" s="21">
        <v>140.52999877929688</v>
      </c>
      <c r="P4996" s="21">
        <v>140.66000366210938</v>
      </c>
      <c r="Q4996" s="21">
        <v>138.97000122070313</v>
      </c>
      <c r="R4996" s="21">
        <v>140.22000122070313</v>
      </c>
      <c r="S4996">
        <v>126080000</v>
      </c>
      <c r="T4996" s="16">
        <f>(SP500_Data[[#This Row],[Close]]-R4997)/R4997</f>
        <v>-2.205917322184019E-3</v>
      </c>
      <c r="U4996" s="21"/>
    </row>
    <row r="4997" spans="1:21" x14ac:dyDescent="0.25">
      <c r="A4997" s="2">
        <v>39051</v>
      </c>
      <c r="B4997" s="21">
        <v>29.420000076293945</v>
      </c>
      <c r="C4997" s="21">
        <v>29.569999694824219</v>
      </c>
      <c r="D4997" s="21">
        <v>29.329999923706055</v>
      </c>
      <c r="E4997" s="21">
        <v>29.360000610351559</v>
      </c>
      <c r="F4997" s="16">
        <f>(StockData[[#This Row],[Close]]-E4998)/E4998</f>
        <v>-7.10176146905463E-3</v>
      </c>
      <c r="G4997" s="21">
        <v>53297400</v>
      </c>
      <c r="H4997" s="21">
        <f>IF(ISNUMBER(E4997),MAX($E$2:E4997),"")</f>
        <v>542.07000732421875</v>
      </c>
      <c r="I4997" s="21">
        <f>IF(AND(ISNUMBER(E4997),ISNUMBER(H4997)),E4997/H4997-1,"")</f>
        <v>-0.94583725309710598</v>
      </c>
      <c r="L4997"/>
      <c r="M4997"/>
      <c r="N4997" s="2">
        <v>39051</v>
      </c>
      <c r="O4997" s="21">
        <v>140.44000244140625</v>
      </c>
      <c r="P4997" s="21">
        <v>141.05000305175781</v>
      </c>
      <c r="Q4997" s="21">
        <v>139.75999450683594</v>
      </c>
      <c r="R4997" s="21">
        <v>140.52999877929688</v>
      </c>
      <c r="S4997">
        <v>83994300</v>
      </c>
      <c r="T4997" s="16">
        <f>(SP500_Data[[#This Row],[Close]]-R4998)/R4998</f>
        <v>4.2712008309506074E-4</v>
      </c>
      <c r="U4997" s="21"/>
    </row>
    <row r="4998" spans="1:21" x14ac:dyDescent="0.25">
      <c r="A4998" s="2">
        <v>39050</v>
      </c>
      <c r="B4998" s="21">
        <v>29.440000534057617</v>
      </c>
      <c r="C4998" s="21">
        <v>29.780000686645508</v>
      </c>
      <c r="D4998" s="21">
        <v>29.430000305175781</v>
      </c>
      <c r="E4998" s="21">
        <v>29.569999694824219</v>
      </c>
      <c r="F4998" s="16">
        <f>(StockData[[#This Row],[Close]]-E4999)/E4999</f>
        <v>6.1245426646445002E-3</v>
      </c>
      <c r="G4998" s="21">
        <v>58775100</v>
      </c>
      <c r="H4998" s="21">
        <f>IF(ISNUMBER(E4998),MAX($E$2:E4998),"")</f>
        <v>542.07000732421875</v>
      </c>
      <c r="I4998" s="21">
        <f>IF(AND(ISNUMBER(E4998),ISNUMBER(H4998)),E4998/H4998-1,"")</f>
        <v>-0.94544985095045475</v>
      </c>
      <c r="L4998"/>
      <c r="M4998"/>
      <c r="N4998" s="2">
        <v>39050</v>
      </c>
      <c r="O4998" s="21">
        <v>139.47000122070313</v>
      </c>
      <c r="P4998" s="21">
        <v>140.52999877929688</v>
      </c>
      <c r="Q4998" s="21">
        <v>139.08000183105469</v>
      </c>
      <c r="R4998" s="21">
        <v>140.47000122070313</v>
      </c>
      <c r="S4998">
        <v>90034900</v>
      </c>
      <c r="T4998" s="16">
        <f>(SP500_Data[[#This Row],[Close]]-R4999)/R4999</f>
        <v>1.0430131662205851E-2</v>
      </c>
      <c r="U4998" s="21"/>
    </row>
    <row r="4999" spans="1:21" x14ac:dyDescent="0.25">
      <c r="A4999" s="2">
        <v>39049</v>
      </c>
      <c r="B4999" s="21">
        <v>29.340000152587891</v>
      </c>
      <c r="C4999" s="21">
        <v>29.420000076293945</v>
      </c>
      <c r="D4999" s="21">
        <v>29.129999160766602</v>
      </c>
      <c r="E4999" s="21">
        <v>29.389999389648441</v>
      </c>
      <c r="F4999" s="16">
        <f>(StockData[[#This Row],[Close]]-E5000)/E5000</f>
        <v>-3.0529224554071937E-3</v>
      </c>
      <c r="G4999" s="21">
        <v>52602300</v>
      </c>
      <c r="H4999" s="21">
        <f>IF(ISNUMBER(E4999),MAX($E$2:E4999),"")</f>
        <v>542.07000732421875</v>
      </c>
      <c r="I4999" s="21">
        <f>IF(AND(ISNUMBER(E4999),ISNUMBER(H4999)),E4999/H4999-1,"")</f>
        <v>-0.94578191194394945</v>
      </c>
      <c r="L4999"/>
      <c r="M4999"/>
      <c r="N4999" s="2">
        <v>39049</v>
      </c>
      <c r="O4999" s="21">
        <v>138.24000549316406</v>
      </c>
      <c r="P4999" s="21">
        <v>139.16000366210938</v>
      </c>
      <c r="Q4999" s="21">
        <v>138.11000061035156</v>
      </c>
      <c r="R4999" s="21">
        <v>139.02000427246094</v>
      </c>
      <c r="S4999">
        <v>106652900</v>
      </c>
      <c r="T4999" s="16">
        <f>(SP500_Data[[#This Row],[Close]]-R5000)/R5000</f>
        <v>4.334677874965014E-3</v>
      </c>
      <c r="U4999" s="21"/>
    </row>
    <row r="5000" spans="1:21" x14ac:dyDescent="0.25">
      <c r="A5000" s="2">
        <v>39048</v>
      </c>
      <c r="B5000" s="21">
        <v>29.690000534057617</v>
      </c>
      <c r="C5000" s="21">
        <v>29.739999771118164</v>
      </c>
      <c r="D5000" s="21">
        <v>29.329999923706055</v>
      </c>
      <c r="E5000" s="21">
        <v>29.479999542236328</v>
      </c>
      <c r="F5000" s="16">
        <f>(StockData[[#This Row],[Close]]-E5001)/E5001</f>
        <v>-9.4086251509423527E-3</v>
      </c>
      <c r="G5000" s="21">
        <v>72722100</v>
      </c>
      <c r="H5000" s="21">
        <f>IF(ISNUMBER(E5000),MAX($E$2:E5000),"")</f>
        <v>542.07000732421875</v>
      </c>
      <c r="I5000" s="21">
        <f>IF(AND(ISNUMBER(E5000),ISNUMBER(H5000)),E5000/H5000-1,"")</f>
        <v>-0.9456158814472021</v>
      </c>
      <c r="L5000"/>
      <c r="M5000"/>
      <c r="N5000" s="2">
        <v>39048</v>
      </c>
      <c r="O5000" s="21">
        <v>140.27999877929688</v>
      </c>
      <c r="P5000" s="21">
        <v>140.35000610351563</v>
      </c>
      <c r="Q5000" s="21">
        <v>138.3800048828125</v>
      </c>
      <c r="R5000" s="21">
        <v>138.41999816894531</v>
      </c>
      <c r="S5000">
        <v>84545100</v>
      </c>
      <c r="T5000" s="16">
        <f>(SP500_Data[[#This Row],[Close]]-R5001)/R5001</f>
        <v>-1.3751391881998414E-2</v>
      </c>
      <c r="U5000" s="21"/>
    </row>
    <row r="5001" spans="1:21" x14ac:dyDescent="0.25">
      <c r="A5001" s="2">
        <v>39045</v>
      </c>
      <c r="B5001" s="21">
        <v>29.659999847412109</v>
      </c>
      <c r="C5001" s="21">
        <v>29.840000152587891</v>
      </c>
      <c r="D5001" s="21">
        <v>29.639999389648441</v>
      </c>
      <c r="E5001" s="21">
        <v>29.760000228881836</v>
      </c>
      <c r="F5001" s="16">
        <f>(StockData[[#This Row],[Close]]-E5002)/E5002</f>
        <v>-5.3475884693890627E-3</v>
      </c>
      <c r="G5001" s="21">
        <v>20456700</v>
      </c>
      <c r="H5001" s="21">
        <f>IF(ISNUMBER(E5001),MAX($E$2:E5001),"")</f>
        <v>542.07000732421875</v>
      </c>
      <c r="I5001" s="21">
        <f>IF(AND(ISNUMBER(E5001),ISNUMBER(H5001)),E5001/H5001-1,"")</f>
        <v>-0.94509934173302823</v>
      </c>
      <c r="L5001"/>
      <c r="M5001"/>
      <c r="N5001" s="2">
        <v>39045</v>
      </c>
      <c r="O5001" s="21">
        <v>140.24000549316406</v>
      </c>
      <c r="P5001" s="21">
        <v>140.83999633789063</v>
      </c>
      <c r="Q5001" s="21">
        <v>140.19999694824219</v>
      </c>
      <c r="R5001" s="21">
        <v>140.35000610351563</v>
      </c>
      <c r="S5001">
        <v>30998000</v>
      </c>
      <c r="T5001" s="16">
        <f>(SP500_Data[[#This Row],[Close]]-R5002)/R5002</f>
        <v>-4.0447918878507138E-3</v>
      </c>
      <c r="U5001" s="21"/>
    </row>
    <row r="5002" spans="1:21" x14ac:dyDescent="0.25">
      <c r="A5002" s="2">
        <v>39043</v>
      </c>
      <c r="B5002" s="21">
        <v>29.969999313354492</v>
      </c>
      <c r="C5002" s="21">
        <v>30</v>
      </c>
      <c r="D5002" s="21">
        <v>29.819999694824219</v>
      </c>
      <c r="E5002" s="21">
        <v>29.920000076293945</v>
      </c>
      <c r="F5002" s="16">
        <f>(StockData[[#This Row],[Close]]-E5003)/E5003</f>
        <v>0</v>
      </c>
      <c r="G5002" s="21">
        <v>43907200</v>
      </c>
      <c r="H5002" s="21">
        <f>IF(ISNUMBER(E5002),MAX($E$2:E5002),"")</f>
        <v>542.07000732421875</v>
      </c>
      <c r="I5002" s="21">
        <f>IF(AND(ISNUMBER(E5002),ISNUMBER(H5002)),E5002/H5002-1,"")</f>
        <v>-0.94480417718739707</v>
      </c>
      <c r="L5002"/>
      <c r="M5002"/>
      <c r="N5002" s="2">
        <v>39043</v>
      </c>
      <c r="O5002" s="21">
        <v>140.75</v>
      </c>
      <c r="P5002" s="21">
        <v>141.16000366210938</v>
      </c>
      <c r="Q5002" s="21">
        <v>140.5</v>
      </c>
      <c r="R5002" s="21">
        <v>140.91999816894531</v>
      </c>
      <c r="S5002">
        <v>45505300</v>
      </c>
      <c r="T5002" s="16">
        <f>(SP500_Data[[#This Row],[Close]]-R5003)/R5003</f>
        <v>1.9908900775882955E-3</v>
      </c>
      <c r="U5002" s="21"/>
    </row>
    <row r="5003" spans="1:21" x14ac:dyDescent="0.25">
      <c r="A5003" s="2">
        <v>39042</v>
      </c>
      <c r="B5003" s="21">
        <v>29.909999847412109</v>
      </c>
      <c r="C5003" s="21">
        <v>30</v>
      </c>
      <c r="D5003" s="21">
        <v>29.790000915527344</v>
      </c>
      <c r="E5003" s="21">
        <v>29.920000076293945</v>
      </c>
      <c r="F5003" s="16">
        <f>(StockData[[#This Row],[Close]]-E5004)/E5004</f>
        <v>1.0037031535000348E-3</v>
      </c>
      <c r="G5003" s="21">
        <v>66446600</v>
      </c>
      <c r="H5003" s="21">
        <f>IF(ISNUMBER(E5003),MAX($E$2:E5003),"")</f>
        <v>542.07000732421875</v>
      </c>
      <c r="I5003" s="21">
        <f>IF(AND(ISNUMBER(E5003),ISNUMBER(H5003)),E5003/H5003-1,"")</f>
        <v>-0.94480417718739707</v>
      </c>
      <c r="L5003"/>
      <c r="M5003"/>
      <c r="N5003" s="2">
        <v>39042</v>
      </c>
      <c r="O5003" s="21">
        <v>140.49000549316406</v>
      </c>
      <c r="P5003" s="21">
        <v>140.66999816894531</v>
      </c>
      <c r="Q5003" s="21">
        <v>140.28999328613281</v>
      </c>
      <c r="R5003" s="21">
        <v>140.63999938964844</v>
      </c>
      <c r="S5003">
        <v>51367900</v>
      </c>
      <c r="T5003" s="16">
        <f>(SP500_Data[[#This Row],[Close]]-R5004)/R5004</f>
        <v>9.9643693699955505E-4</v>
      </c>
      <c r="U5003" s="21"/>
    </row>
    <row r="5004" spans="1:21" x14ac:dyDescent="0.25">
      <c r="A5004" s="2">
        <v>39041</v>
      </c>
      <c r="B5004" s="21">
        <v>29.520000457763672</v>
      </c>
      <c r="C5004" s="21">
        <v>30</v>
      </c>
      <c r="D5004" s="21">
        <v>29.5</v>
      </c>
      <c r="E5004" s="21">
        <v>29.889999389648441</v>
      </c>
      <c r="F5004" s="16">
        <f>(StockData[[#This Row],[Close]]-E5005)/E5005</f>
        <v>1.666665909782291E-2</v>
      </c>
      <c r="G5004" s="21">
        <v>85703800</v>
      </c>
      <c r="H5004" s="21">
        <f>IF(ISNUMBER(E5004),MAX($E$2:E5004),"")</f>
        <v>542.07000732421875</v>
      </c>
      <c r="I5004" s="21">
        <f>IF(AND(ISNUMBER(E5004),ISNUMBER(H5004)),E5004/H5004-1,"")</f>
        <v>-0.94485952185919253</v>
      </c>
      <c r="L5004"/>
      <c r="M5004"/>
      <c r="N5004" s="2">
        <v>39041</v>
      </c>
      <c r="O5004" s="21">
        <v>140.30000305175781</v>
      </c>
      <c r="P5004" s="21">
        <v>140.74000549316406</v>
      </c>
      <c r="Q5004" s="21">
        <v>139.94000244140625</v>
      </c>
      <c r="R5004" s="21">
        <v>140.5</v>
      </c>
      <c r="S5004">
        <v>69174200</v>
      </c>
      <c r="T5004" s="16">
        <f>(SP500_Data[[#This Row],[Close]]-R5005)/R5005</f>
        <v>5.6973246046075198E-4</v>
      </c>
      <c r="U5004" s="21"/>
    </row>
    <row r="5005" spans="1:21" x14ac:dyDescent="0.25">
      <c r="A5005" s="2">
        <v>39038</v>
      </c>
      <c r="B5005" s="21">
        <v>29.309999465942383</v>
      </c>
      <c r="C5005" s="21">
        <v>29.540000915527344</v>
      </c>
      <c r="D5005" s="21">
        <v>29.280000686645508</v>
      </c>
      <c r="E5005" s="21">
        <v>29.399999618530273</v>
      </c>
      <c r="F5005" s="16">
        <f>(StockData[[#This Row],[Close]]-E5006)/E5006</f>
        <v>-2.3752866119850233E-3</v>
      </c>
      <c r="G5005" s="21">
        <v>49356700</v>
      </c>
      <c r="H5005" s="21">
        <f>IF(ISNUMBER(E5005),MAX($E$2:E5005),"")</f>
        <v>542.07000732421875</v>
      </c>
      <c r="I5005" s="21">
        <f>IF(AND(ISNUMBER(E5005),ISNUMBER(H5005)),E5005/H5005-1,"")</f>
        <v>-0.94576346372001763</v>
      </c>
      <c r="L5005"/>
      <c r="M5005"/>
      <c r="N5005" s="2">
        <v>39038</v>
      </c>
      <c r="O5005" s="21">
        <v>139.92999267578125</v>
      </c>
      <c r="P5005" s="21">
        <v>140.42999267578125</v>
      </c>
      <c r="Q5005" s="21">
        <v>139.72999572753906</v>
      </c>
      <c r="R5005" s="21">
        <v>140.41999816894531</v>
      </c>
      <c r="S5005">
        <v>56353800</v>
      </c>
      <c r="T5005" s="16">
        <f>(SP500_Data[[#This Row],[Close]]-R5006)/R5006</f>
        <v>2.8489303847936464E-4</v>
      </c>
      <c r="U5005" s="21"/>
    </row>
    <row r="5006" spans="1:21" x14ac:dyDescent="0.25">
      <c r="A5006" s="2">
        <v>39037</v>
      </c>
      <c r="B5006" s="21">
        <v>29.139999389648441</v>
      </c>
      <c r="C5006" s="21">
        <v>29.639999389648441</v>
      </c>
      <c r="D5006" s="21">
        <v>29.129999160766602</v>
      </c>
      <c r="E5006" s="21">
        <v>29.469999313354492</v>
      </c>
      <c r="F5006" s="16">
        <f>(StockData[[#This Row],[Close]]-E5007)/E5007</f>
        <v>1.2019178023152409E-2</v>
      </c>
      <c r="G5006" s="21">
        <v>64328500</v>
      </c>
      <c r="H5006" s="21">
        <f>IF(ISNUMBER(E5006),MAX($E$2:E5006),"")</f>
        <v>542.07000732421875</v>
      </c>
      <c r="I5006" s="21">
        <f>IF(AND(ISNUMBER(E5006),ISNUMBER(H5006)),E5006/H5006-1,"")</f>
        <v>-0.94563432967113392</v>
      </c>
      <c r="L5006"/>
      <c r="M5006"/>
      <c r="N5006" s="2">
        <v>39037</v>
      </c>
      <c r="O5006" s="21">
        <v>140.44000244140625</v>
      </c>
      <c r="P5006" s="21">
        <v>140.67999267578125</v>
      </c>
      <c r="Q5006" s="21">
        <v>139.49000549316406</v>
      </c>
      <c r="R5006" s="21">
        <v>140.3800048828125</v>
      </c>
      <c r="S5006">
        <v>76728800</v>
      </c>
      <c r="T5006" s="16">
        <f>(SP500_Data[[#This Row],[Close]]-R5007)/R5007</f>
        <v>2.5710655575402466E-3</v>
      </c>
      <c r="U5006" s="21"/>
    </row>
    <row r="5007" spans="1:21" x14ac:dyDescent="0.25">
      <c r="A5007" s="2">
        <v>39036</v>
      </c>
      <c r="B5007" s="21">
        <v>29.129999160766602</v>
      </c>
      <c r="C5007" s="21">
        <v>29.360000610351559</v>
      </c>
      <c r="D5007" s="21">
        <v>29.110000610351559</v>
      </c>
      <c r="E5007" s="21">
        <v>29.120000839233398</v>
      </c>
      <c r="F5007" s="16">
        <f>(StockData[[#This Row],[Close]]-E5008)/E5008</f>
        <v>-3.7632126146285223E-3</v>
      </c>
      <c r="G5007" s="21">
        <v>63943200</v>
      </c>
      <c r="H5007" s="21">
        <f>IF(ISNUMBER(E5007),MAX($E$2:E5007),"")</f>
        <v>542.07000732421875</v>
      </c>
      <c r="I5007" s="21">
        <f>IF(AND(ISNUMBER(E5007),ISNUMBER(H5007)),E5007/H5007-1,"")</f>
        <v>-0.94627999991555267</v>
      </c>
      <c r="L5007"/>
      <c r="M5007"/>
      <c r="N5007" s="2">
        <v>39036</v>
      </c>
      <c r="O5007" s="21">
        <v>139.57000732421875</v>
      </c>
      <c r="P5007" s="21">
        <v>140.44999694824219</v>
      </c>
      <c r="Q5007" s="21">
        <v>139.52999877929688</v>
      </c>
      <c r="R5007" s="21">
        <v>140.02000427246094</v>
      </c>
      <c r="S5007">
        <v>76509600</v>
      </c>
      <c r="T5007" s="16">
        <f>(SP500_Data[[#This Row],[Close]]-R5008)/R5008</f>
        <v>2.8649847390246441E-3</v>
      </c>
      <c r="U5007" s="21"/>
    </row>
    <row r="5008" spans="1:21" x14ac:dyDescent="0.25">
      <c r="A5008" s="2">
        <v>39035</v>
      </c>
      <c r="B5008" s="21">
        <v>29.280000686645508</v>
      </c>
      <c r="C5008" s="21">
        <v>29.420000076293945</v>
      </c>
      <c r="D5008" s="21">
        <v>29.069999694824219</v>
      </c>
      <c r="E5008" s="21">
        <v>29.229999542236328</v>
      </c>
      <c r="F5008" s="16">
        <f>(StockData[[#This Row],[Close]]-E5009)/E5009</f>
        <v>-4.0886145715064992E-3</v>
      </c>
      <c r="G5008" s="21">
        <v>63012500</v>
      </c>
      <c r="H5008" s="21">
        <f>IF(ISNUMBER(E5008),MAX($E$2:E5008),"")</f>
        <v>542.07000732421875</v>
      </c>
      <c r="I5008" s="21">
        <f>IF(AND(ISNUMBER(E5008),ISNUMBER(H5008)),E5008/H5008-1,"")</f>
        <v>-0.94607707648958062</v>
      </c>
      <c r="L5008"/>
      <c r="M5008"/>
      <c r="N5008" s="2">
        <v>39035</v>
      </c>
      <c r="O5008" s="21">
        <v>138.97000122070313</v>
      </c>
      <c r="P5008" s="21">
        <v>139.74000549316406</v>
      </c>
      <c r="Q5008" s="21">
        <v>138.1199951171875</v>
      </c>
      <c r="R5008" s="21">
        <v>139.6199951171875</v>
      </c>
      <c r="S5008">
        <v>96704000</v>
      </c>
      <c r="T5008" s="16">
        <f>(SP500_Data[[#This Row],[Close]]-R5009)/R5009</f>
        <v>7.504641884769828E-3</v>
      </c>
      <c r="U5008" s="21"/>
    </row>
    <row r="5009" spans="1:21" x14ac:dyDescent="0.25">
      <c r="A5009" s="2">
        <v>39034</v>
      </c>
      <c r="B5009" s="21">
        <v>29.190000534057617</v>
      </c>
      <c r="C5009" s="21">
        <v>29.459999084472656</v>
      </c>
      <c r="D5009" s="21">
        <v>29.159999847412109</v>
      </c>
      <c r="E5009" s="21">
        <v>29.350000381469727</v>
      </c>
      <c r="F5009" s="16">
        <f>(StockData[[#This Row],[Close]]-E5010)/E5010</f>
        <v>3.7619908075449339E-3</v>
      </c>
      <c r="G5009" s="21">
        <v>47271800</v>
      </c>
      <c r="H5009" s="21">
        <f>IF(ISNUMBER(E5009),MAX($E$2:E5009),"")</f>
        <v>542.07000732421875</v>
      </c>
      <c r="I5009" s="21">
        <f>IF(AND(ISNUMBER(E5009),ISNUMBER(H5009)),E5009/H5009-1,"")</f>
        <v>-0.9458557013210378</v>
      </c>
      <c r="L5009"/>
      <c r="M5009"/>
      <c r="N5009" s="2">
        <v>39034</v>
      </c>
      <c r="O5009" s="21">
        <v>138.17999267578125</v>
      </c>
      <c r="P5009" s="21">
        <v>139.03999328613281</v>
      </c>
      <c r="Q5009" s="21">
        <v>138.07000732421875</v>
      </c>
      <c r="R5009" s="21">
        <v>138.58000183105469</v>
      </c>
      <c r="S5009">
        <v>59398200</v>
      </c>
      <c r="T5009" s="16">
        <f>(SP500_Data[[#This Row],[Close]]-R5010)/R5010</f>
        <v>2.4594641520571826E-3</v>
      </c>
      <c r="U5009" s="21"/>
    </row>
    <row r="5010" spans="1:21" x14ac:dyDescent="0.25">
      <c r="A5010" s="2">
        <v>39031</v>
      </c>
      <c r="B5010" s="21">
        <v>29.170000076293945</v>
      </c>
      <c r="C5010" s="21">
        <v>29.290000915527344</v>
      </c>
      <c r="D5010" s="21">
        <v>29.149999618530273</v>
      </c>
      <c r="E5010" s="21">
        <v>29.239999771118164</v>
      </c>
      <c r="F5010" s="16">
        <f>(StockData[[#This Row],[Close]]-E5011)/E5011</f>
        <v>-6.8354263866101782E-4</v>
      </c>
      <c r="G5010" s="21">
        <v>37855100</v>
      </c>
      <c r="H5010" s="21">
        <f>IF(ISNUMBER(E5010),MAX($E$2:E5010),"")</f>
        <v>542.07000732421875</v>
      </c>
      <c r="I5010" s="21">
        <f>IF(AND(ISNUMBER(E5010),ISNUMBER(H5010)),E5010/H5010-1,"")</f>
        <v>-0.94605862826564879</v>
      </c>
      <c r="L5010"/>
      <c r="M5010"/>
      <c r="N5010" s="2">
        <v>39031</v>
      </c>
      <c r="O5010" s="21">
        <v>138.13999938964844</v>
      </c>
      <c r="P5010" s="21">
        <v>138.33999633789063</v>
      </c>
      <c r="Q5010" s="21">
        <v>137.72000122070313</v>
      </c>
      <c r="R5010" s="21">
        <v>138.24000549316406</v>
      </c>
      <c r="S5010">
        <v>48991500</v>
      </c>
      <c r="T5010" s="16">
        <f>(SP500_Data[[#This Row],[Close]]-R5011)/R5011</f>
        <v>4.3430902130400041E-4</v>
      </c>
      <c r="U5010" s="21"/>
    </row>
    <row r="5011" spans="1:21" x14ac:dyDescent="0.25">
      <c r="A5011" s="2">
        <v>39030</v>
      </c>
      <c r="B5011" s="21">
        <v>29.110000610351559</v>
      </c>
      <c r="C5011" s="21">
        <v>29.399999618530273</v>
      </c>
      <c r="D5011" s="21">
        <v>29</v>
      </c>
      <c r="E5011" s="21">
        <v>29.260000228881836</v>
      </c>
      <c r="F5011" s="16">
        <f>(StockData[[#This Row],[Close]]-E5012)/E5012</f>
        <v>9.6618595951813713E-3</v>
      </c>
      <c r="G5011" s="21">
        <v>89407500</v>
      </c>
      <c r="H5011" s="21">
        <f>IF(ISNUMBER(E5011),MAX($E$2:E5011),"")</f>
        <v>542.07000732421875</v>
      </c>
      <c r="I5011" s="21">
        <f>IF(AND(ISNUMBER(E5011),ISNUMBER(H5011)),E5011/H5011-1,"")</f>
        <v>-0.94602173181778515</v>
      </c>
      <c r="L5011"/>
      <c r="M5011"/>
      <c r="N5011" s="2">
        <v>39030</v>
      </c>
      <c r="O5011" s="21">
        <v>139.00999450683594</v>
      </c>
      <c r="P5011" s="21">
        <v>139.13999938964844</v>
      </c>
      <c r="Q5011" s="21">
        <v>137.89999389648438</v>
      </c>
      <c r="R5011" s="21">
        <v>138.17999267578125</v>
      </c>
      <c r="S5011">
        <v>95916300</v>
      </c>
      <c r="T5011" s="16">
        <f>(SP500_Data[[#This Row],[Close]]-R5012)/R5012</f>
        <v>-5.2552801604111602E-3</v>
      </c>
      <c r="U5011" s="21"/>
    </row>
    <row r="5012" spans="1:21" x14ac:dyDescent="0.25">
      <c r="A5012" s="2">
        <v>39029</v>
      </c>
      <c r="B5012" s="21">
        <v>28.780000686645508</v>
      </c>
      <c r="C5012" s="21">
        <v>29.229999542236328</v>
      </c>
      <c r="D5012" s="21">
        <v>28.659999847412109</v>
      </c>
      <c r="E5012" s="21">
        <v>28.979999542236328</v>
      </c>
      <c r="F5012" s="16">
        <f>(StockData[[#This Row],[Close]]-E5013)/E5013</f>
        <v>1.0362272368323439E-3</v>
      </c>
      <c r="G5012" s="21">
        <v>77403300</v>
      </c>
      <c r="H5012" s="21">
        <f>IF(ISNUMBER(E5012),MAX($E$2:E5012),"")</f>
        <v>542.07000732421875</v>
      </c>
      <c r="I5012" s="21">
        <f>IF(AND(ISNUMBER(E5012),ISNUMBER(H5012)),E5012/H5012-1,"")</f>
        <v>-0.94653827153195913</v>
      </c>
      <c r="L5012"/>
      <c r="M5012"/>
      <c r="N5012" s="2">
        <v>39029</v>
      </c>
      <c r="O5012" s="21">
        <v>138</v>
      </c>
      <c r="P5012" s="21">
        <v>139.05000305175781</v>
      </c>
      <c r="Q5012" s="21">
        <v>136.86000061035156</v>
      </c>
      <c r="R5012" s="21">
        <v>138.91000366210938</v>
      </c>
      <c r="S5012">
        <v>87517800</v>
      </c>
      <c r="T5012" s="16">
        <f>(SP500_Data[[#This Row],[Close]]-R5013)/R5013</f>
        <v>2.1643680141172146E-3</v>
      </c>
      <c r="U5012" s="21"/>
    </row>
    <row r="5013" spans="1:21" x14ac:dyDescent="0.25">
      <c r="A5013" s="2">
        <v>39028</v>
      </c>
      <c r="B5013" s="21">
        <v>28.860000610351559</v>
      </c>
      <c r="C5013" s="21">
        <v>29.069999694824219</v>
      </c>
      <c r="D5013" s="21">
        <v>28.799999237060547</v>
      </c>
      <c r="E5013" s="21">
        <v>28.950000762939453</v>
      </c>
      <c r="F5013" s="16">
        <f>(StockData[[#This Row],[Close]]-E5014)/E5014</f>
        <v>3.8141681612193696E-3</v>
      </c>
      <c r="G5013" s="21">
        <v>56511200</v>
      </c>
      <c r="H5013" s="21">
        <f>IF(ISNUMBER(E5013),MAX($E$2:E5013),"")</f>
        <v>542.07000732421875</v>
      </c>
      <c r="I5013" s="21">
        <f>IF(AND(ISNUMBER(E5013),ISNUMBER(H5013)),E5013/H5013-1,"")</f>
        <v>-0.94659361268511555</v>
      </c>
      <c r="L5013"/>
      <c r="M5013"/>
      <c r="N5013" s="2">
        <v>39028</v>
      </c>
      <c r="O5013" s="21">
        <v>138.19999694824219</v>
      </c>
      <c r="P5013" s="21">
        <v>138.97999572753906</v>
      </c>
      <c r="Q5013" s="21">
        <v>138</v>
      </c>
      <c r="R5013" s="21">
        <v>138.61000061035156</v>
      </c>
      <c r="S5013">
        <v>63318900</v>
      </c>
      <c r="T5013" s="16">
        <f>(SP500_Data[[#This Row],[Close]]-R5014)/R5014</f>
        <v>3.8383456856072866E-3</v>
      </c>
      <c r="U5013" s="21"/>
    </row>
    <row r="5014" spans="1:21" x14ac:dyDescent="0.25">
      <c r="A5014" s="2">
        <v>39027</v>
      </c>
      <c r="B5014" s="21">
        <v>28.770000457763672</v>
      </c>
      <c r="C5014" s="21">
        <v>29.049999237060547</v>
      </c>
      <c r="D5014" s="21">
        <v>28.760000228881836</v>
      </c>
      <c r="E5014" s="21">
        <v>28.840000152587891</v>
      </c>
      <c r="F5014" s="16">
        <f>(StockData[[#This Row],[Close]]-E5015)/E5015</f>
        <v>3.8287717404885176E-3</v>
      </c>
      <c r="G5014" s="21">
        <v>60446200</v>
      </c>
      <c r="H5014" s="21">
        <f>IF(ISNUMBER(E5014),MAX($E$2:E5014),"")</f>
        <v>542.07000732421875</v>
      </c>
      <c r="I5014" s="21">
        <f>IF(AND(ISNUMBER(E5014),ISNUMBER(H5014)),E5014/H5014-1,"")</f>
        <v>-0.94679653962972654</v>
      </c>
      <c r="L5014"/>
      <c r="M5014"/>
      <c r="N5014" s="2">
        <v>39027</v>
      </c>
      <c r="O5014" s="21">
        <v>136.96000671386719</v>
      </c>
      <c r="P5014" s="21">
        <v>138.27999877929688</v>
      </c>
      <c r="Q5014" s="21">
        <v>136.94999694824219</v>
      </c>
      <c r="R5014" s="21">
        <v>138.08000183105469</v>
      </c>
      <c r="S5014">
        <v>63303300</v>
      </c>
      <c r="T5014" s="16">
        <f>(SP500_Data[[#This Row],[Close]]-R5015)/R5015</f>
        <v>1.1278809291389356E-2</v>
      </c>
      <c r="U5014" s="21"/>
    </row>
    <row r="5015" spans="1:21" x14ac:dyDescent="0.25">
      <c r="A5015" s="2">
        <v>39024</v>
      </c>
      <c r="B5015" s="21">
        <v>28.850000381469727</v>
      </c>
      <c r="C5015" s="21">
        <v>28.930000305175781</v>
      </c>
      <c r="D5015" s="21">
        <v>28.610000610351559</v>
      </c>
      <c r="E5015" s="21">
        <v>28.729999542236328</v>
      </c>
      <c r="F5015" s="16">
        <f>(StockData[[#This Row],[Close]]-E5016)/E5016</f>
        <v>-1.390368956930252E-3</v>
      </c>
      <c r="G5015" s="21">
        <v>41124500</v>
      </c>
      <c r="H5015" s="21">
        <f>IF(ISNUMBER(E5015),MAX($E$2:E5015),"")</f>
        <v>542.07000732421875</v>
      </c>
      <c r="I5015" s="21">
        <f>IF(AND(ISNUMBER(E5015),ISNUMBER(H5015)),E5015/H5015-1,"")</f>
        <v>-0.94699946657433753</v>
      </c>
      <c r="L5015"/>
      <c r="M5015"/>
      <c r="N5015" s="2">
        <v>39024</v>
      </c>
      <c r="O5015" s="21">
        <v>137.27000427246094</v>
      </c>
      <c r="P5015" s="21">
        <v>137.38999938964844</v>
      </c>
      <c r="Q5015" s="21">
        <v>135.6199951171875</v>
      </c>
      <c r="R5015" s="21">
        <v>136.53999328613281</v>
      </c>
      <c r="S5015">
        <v>71346400</v>
      </c>
      <c r="T5015" s="16">
        <f>(SP500_Data[[#This Row],[Close]]-R5016)/R5016</f>
        <v>-1.754682667831621E-3</v>
      </c>
      <c r="U5015" s="21"/>
    </row>
    <row r="5016" spans="1:21" x14ac:dyDescent="0.25">
      <c r="A5016" s="2">
        <v>39023</v>
      </c>
      <c r="B5016" s="21">
        <v>28.709999084472656</v>
      </c>
      <c r="C5016" s="21">
        <v>28.860000610351559</v>
      </c>
      <c r="D5016" s="21">
        <v>28.579999923706055</v>
      </c>
      <c r="E5016" s="21">
        <v>28.770000457763672</v>
      </c>
      <c r="F5016" s="16">
        <f>(StockData[[#This Row],[Close]]-E5017)/E5017</f>
        <v>-1.3883724026442831E-3</v>
      </c>
      <c r="G5016" s="21">
        <v>58674400</v>
      </c>
      <c r="H5016" s="21">
        <f>IF(ISNUMBER(E5016),MAX($E$2:E5016),"")</f>
        <v>542.07000732421875</v>
      </c>
      <c r="I5016" s="21">
        <f>IF(AND(ISNUMBER(E5016),ISNUMBER(H5016)),E5016/H5016-1,"")</f>
        <v>-0.94692567367861036</v>
      </c>
      <c r="L5016"/>
      <c r="M5016"/>
      <c r="N5016" s="2">
        <v>39023</v>
      </c>
      <c r="O5016" s="21">
        <v>136.50999450683594</v>
      </c>
      <c r="P5016" s="21">
        <v>137.00999450683594</v>
      </c>
      <c r="Q5016" s="21">
        <v>136.36000061035156</v>
      </c>
      <c r="R5016" s="21">
        <v>136.77999877929688</v>
      </c>
      <c r="S5016">
        <v>60693100</v>
      </c>
      <c r="T5016" s="16">
        <f>(SP500_Data[[#This Row],[Close]]-R5017)/R5017</f>
        <v>-5.8455232133497795E-4</v>
      </c>
      <c r="U5016" s="21"/>
    </row>
    <row r="5017" spans="1:21" x14ac:dyDescent="0.25">
      <c r="A5017" s="2">
        <v>39022</v>
      </c>
      <c r="B5017" s="21">
        <v>28.780000686645508</v>
      </c>
      <c r="C5017" s="21">
        <v>28.989999771118164</v>
      </c>
      <c r="D5017" s="21">
        <v>28.700000762939453</v>
      </c>
      <c r="E5017" s="21">
        <v>28.809999465942383</v>
      </c>
      <c r="F5017" s="16">
        <f>(StockData[[#This Row],[Close]]-E5018)/E5018</f>
        <v>3.4831203294537955E-3</v>
      </c>
      <c r="G5017" s="21">
        <v>75895900</v>
      </c>
      <c r="H5017" s="21">
        <f>IF(ISNUMBER(E5017),MAX($E$2:E5017),"")</f>
        <v>542.07000732421875</v>
      </c>
      <c r="I5017" s="21">
        <f>IF(AND(ISNUMBER(E5017),ISNUMBER(H5017)),E5017/H5017-1,"")</f>
        <v>-0.94685188430152201</v>
      </c>
      <c r="L5017"/>
      <c r="M5017"/>
      <c r="N5017" s="2">
        <v>39022</v>
      </c>
      <c r="O5017" s="21">
        <v>138.22000122070313</v>
      </c>
      <c r="P5017" s="21">
        <v>138.30999755859375</v>
      </c>
      <c r="Q5017" s="21">
        <v>136.72000122070313</v>
      </c>
      <c r="R5017" s="21">
        <v>136.86000061035156</v>
      </c>
      <c r="S5017">
        <v>83005600</v>
      </c>
      <c r="T5017" s="16">
        <f>(SP500_Data[[#This Row],[Close]]-R5018)/R5018</f>
        <v>-6.7493484367187676E-3</v>
      </c>
      <c r="U5017" s="21"/>
    </row>
    <row r="5018" spans="1:21" x14ac:dyDescent="0.25">
      <c r="A5018" s="2">
        <v>39021</v>
      </c>
      <c r="B5018" s="21">
        <v>28.659999847412109</v>
      </c>
      <c r="C5018" s="21">
        <v>28.850000381469727</v>
      </c>
      <c r="D5018" s="21">
        <v>28.559999465942383</v>
      </c>
      <c r="E5018" s="21">
        <v>28.709999084472656</v>
      </c>
      <c r="F5018" s="16">
        <f>(StockData[[#This Row],[Close]]-E5019)/E5019</f>
        <v>6.3090919556620679E-3</v>
      </c>
      <c r="G5018" s="21">
        <v>61861700</v>
      </c>
      <c r="H5018" s="21">
        <f>IF(ISNUMBER(E5018),MAX($E$2:E5018),"")</f>
        <v>542.07000732421875</v>
      </c>
      <c r="I5018" s="21">
        <f>IF(AND(ISNUMBER(E5018),ISNUMBER(H5018)),E5018/H5018-1,"")</f>
        <v>-0.94703636302220118</v>
      </c>
      <c r="L5018"/>
      <c r="M5018"/>
      <c r="N5018" s="2">
        <v>39021</v>
      </c>
      <c r="O5018" s="21">
        <v>138.07000732421875</v>
      </c>
      <c r="P5018" s="21">
        <v>138.25999450683594</v>
      </c>
      <c r="Q5018" s="21">
        <v>137.25</v>
      </c>
      <c r="R5018" s="21">
        <v>137.78999328613281</v>
      </c>
      <c r="S5018">
        <v>71274100</v>
      </c>
      <c r="T5018" s="16">
        <f>(SP500_Data[[#This Row],[Close]]-R5019)/R5019</f>
        <v>-1.451583543670852E-4</v>
      </c>
      <c r="U5018" s="21"/>
    </row>
    <row r="5019" spans="1:21" x14ac:dyDescent="0.25">
      <c r="A5019" s="2">
        <v>39020</v>
      </c>
      <c r="B5019" s="21">
        <v>28.350000381469727</v>
      </c>
      <c r="C5019" s="21">
        <v>28.840000152587891</v>
      </c>
      <c r="D5019" s="21">
        <v>28.319999694824219</v>
      </c>
      <c r="E5019" s="21">
        <v>28.530000686645508</v>
      </c>
      <c r="F5019" s="16">
        <f>(StockData[[#This Row],[Close]]-E5020)/E5020</f>
        <v>6.7043236780034788E-3</v>
      </c>
      <c r="G5019" s="21">
        <v>47296800</v>
      </c>
      <c r="H5019" s="21">
        <f>IF(ISNUMBER(E5019),MAX($E$2:E5019),"")</f>
        <v>542.07000732421875</v>
      </c>
      <c r="I5019" s="21">
        <f>IF(AND(ISNUMBER(E5019),ISNUMBER(H5019)),E5019/H5019-1,"")</f>
        <v>-0.94736842049705705</v>
      </c>
      <c r="L5019"/>
      <c r="M5019"/>
      <c r="N5019" s="2">
        <v>39020</v>
      </c>
      <c r="O5019" s="21">
        <v>137.66000366210938</v>
      </c>
      <c r="P5019" s="21">
        <v>138.19999694824219</v>
      </c>
      <c r="Q5019" s="21">
        <v>137.39999389648438</v>
      </c>
      <c r="R5019" s="21">
        <v>137.80999755859375</v>
      </c>
      <c r="S5019">
        <v>49717800</v>
      </c>
      <c r="T5019" s="16">
        <f>(SP500_Data[[#This Row],[Close]]-R5020)/R5020</f>
        <v>-7.2515481734485346E-4</v>
      </c>
      <c r="U5019" s="21"/>
    </row>
    <row r="5020" spans="1:21" x14ac:dyDescent="0.25">
      <c r="A5020" s="2">
        <v>39017</v>
      </c>
      <c r="B5020" s="21">
        <v>28.489999771118164</v>
      </c>
      <c r="C5020" s="21">
        <v>28.790000915527344</v>
      </c>
      <c r="D5020" s="21">
        <v>28.25</v>
      </c>
      <c r="E5020" s="21">
        <v>28.340000152587891</v>
      </c>
      <c r="F5020" s="16">
        <f>(StockData[[#This Row],[Close]]-E5021)/E5021</f>
        <v>-3.527417547539907E-4</v>
      </c>
      <c r="G5020" s="21">
        <v>89060100</v>
      </c>
      <c r="H5020" s="21">
        <f>IF(ISNUMBER(E5020),MAX($E$2:E5020),"")</f>
        <v>542.07000732421875</v>
      </c>
      <c r="I5020" s="21">
        <f>IF(AND(ISNUMBER(E5020),ISNUMBER(H5020)),E5020/H5020-1,"")</f>
        <v>-0.94771892971448357</v>
      </c>
      <c r="L5020"/>
      <c r="M5020"/>
      <c r="N5020" s="2">
        <v>39017</v>
      </c>
      <c r="O5020" s="21">
        <v>138.61000061035156</v>
      </c>
      <c r="P5020" s="21">
        <v>138.75</v>
      </c>
      <c r="Q5020" s="21">
        <v>137.6300048828125</v>
      </c>
      <c r="R5020" s="21">
        <v>137.91000366210938</v>
      </c>
      <c r="S5020">
        <v>80238000</v>
      </c>
      <c r="T5020" s="16">
        <f>(SP500_Data[[#This Row],[Close]]-R5021)/R5021</f>
        <v>-6.268879700532793E-3</v>
      </c>
      <c r="U5020" s="21"/>
    </row>
    <row r="5021" spans="1:21" x14ac:dyDescent="0.25">
      <c r="A5021" s="2">
        <v>39016</v>
      </c>
      <c r="B5021" s="21">
        <v>28.329999923706055</v>
      </c>
      <c r="C5021" s="21">
        <v>28.409999847412109</v>
      </c>
      <c r="D5021" s="21">
        <v>28.040000915527344</v>
      </c>
      <c r="E5021" s="21">
        <v>28.350000381469727</v>
      </c>
      <c r="F5021" s="16">
        <f>(StockData[[#This Row],[Close]]-E5022)/E5022</f>
        <v>1.4129606599062577E-3</v>
      </c>
      <c r="G5021" s="21">
        <v>69964200</v>
      </c>
      <c r="H5021" s="21">
        <f>IF(ISNUMBER(E5021),MAX($E$2:E5021),"")</f>
        <v>542.07000732421875</v>
      </c>
      <c r="I5021" s="21">
        <f>IF(AND(ISNUMBER(E5021),ISNUMBER(H5021)),E5021/H5021-1,"")</f>
        <v>-0.94770048149055175</v>
      </c>
      <c r="L5021"/>
      <c r="M5021"/>
      <c r="N5021" s="2">
        <v>39016</v>
      </c>
      <c r="O5021" s="21">
        <v>138.66000366210938</v>
      </c>
      <c r="P5021" s="21">
        <v>139</v>
      </c>
      <c r="Q5021" s="21">
        <v>137.97999572753906</v>
      </c>
      <c r="R5021" s="21">
        <v>138.77999877929688</v>
      </c>
      <c r="S5021">
        <v>66843700</v>
      </c>
      <c r="T5021" s="16">
        <f>(SP500_Data[[#This Row],[Close]]-R5022)/R5022</f>
        <v>3.1080061930718154E-3</v>
      </c>
      <c r="U5021" s="21"/>
    </row>
    <row r="5022" spans="1:21" x14ac:dyDescent="0.25">
      <c r="A5022" s="2">
        <v>39015</v>
      </c>
      <c r="B5022" s="21">
        <v>28.280000686645508</v>
      </c>
      <c r="C5022" s="21">
        <v>28.459999084472656</v>
      </c>
      <c r="D5022" s="21">
        <v>28.139999389648441</v>
      </c>
      <c r="E5022" s="21">
        <v>28.309999465942383</v>
      </c>
      <c r="F5022" s="16">
        <f>(StockData[[#This Row],[Close]]-E5023)/E5023</f>
        <v>1.0607771771038584E-3</v>
      </c>
      <c r="G5022" s="21">
        <v>40717100</v>
      </c>
      <c r="H5022" s="21">
        <f>IF(ISNUMBER(E5022),MAX($E$2:E5022),"")</f>
        <v>542.07000732421875</v>
      </c>
      <c r="I5022" s="21">
        <f>IF(AND(ISNUMBER(E5022),ISNUMBER(H5022)),E5022/H5022-1,"")</f>
        <v>-0.94777427438627904</v>
      </c>
      <c r="L5022"/>
      <c r="M5022"/>
      <c r="N5022" s="2">
        <v>39015</v>
      </c>
      <c r="O5022" s="21">
        <v>137.74000549316406</v>
      </c>
      <c r="P5022" s="21">
        <v>138.41000366210938</v>
      </c>
      <c r="Q5022" s="21">
        <v>137.50999450683594</v>
      </c>
      <c r="R5022" s="21">
        <v>138.35000610351563</v>
      </c>
      <c r="S5022">
        <v>78105400</v>
      </c>
      <c r="T5022" s="16">
        <f>(SP500_Data[[#This Row],[Close]]-R5023)/R5023</f>
        <v>3.4087699743163649E-3</v>
      </c>
      <c r="U5022" s="21"/>
    </row>
    <row r="5023" spans="1:21" x14ac:dyDescent="0.25">
      <c r="A5023" s="2">
        <v>39014</v>
      </c>
      <c r="B5023" s="21">
        <v>28.430000305175781</v>
      </c>
      <c r="C5023" s="21">
        <v>28.430000305175781</v>
      </c>
      <c r="D5023" s="21">
        <v>28.129999160766602</v>
      </c>
      <c r="E5023" s="21">
        <v>28.280000686645508</v>
      </c>
      <c r="F5023" s="16">
        <f>(StockData[[#This Row],[Close]]-E5024)/E5024</f>
        <v>-5.9753979520238473E-3</v>
      </c>
      <c r="G5023" s="21">
        <v>61409600</v>
      </c>
      <c r="H5023" s="21">
        <f>IF(ISNUMBER(E5023),MAX($E$2:E5023),"")</f>
        <v>542.07000732421875</v>
      </c>
      <c r="I5023" s="21">
        <f>IF(AND(ISNUMBER(E5023),ISNUMBER(H5023)),E5023/H5023-1,"")</f>
        <v>-0.94782961553943545</v>
      </c>
      <c r="L5023"/>
      <c r="M5023"/>
      <c r="N5023" s="2">
        <v>39014</v>
      </c>
      <c r="O5023" s="21">
        <v>137.27999877929688</v>
      </c>
      <c r="P5023" s="21">
        <v>137.92999267578125</v>
      </c>
      <c r="Q5023" s="21">
        <v>137.22000122070313</v>
      </c>
      <c r="R5023" s="21">
        <v>137.8800048828125</v>
      </c>
      <c r="S5023">
        <v>53234900</v>
      </c>
      <c r="T5023" s="16">
        <f>(SP500_Data[[#This Row],[Close]]-R5024)/R5024</f>
        <v>2.9824955151570047E-3</v>
      </c>
      <c r="U5023" s="21"/>
    </row>
    <row r="5024" spans="1:21" x14ac:dyDescent="0.25">
      <c r="A5024" s="2">
        <v>39013</v>
      </c>
      <c r="B5024" s="21">
        <v>28.299999237060547</v>
      </c>
      <c r="C5024" s="21">
        <v>28.690000534057617</v>
      </c>
      <c r="D5024" s="21">
        <v>28.180000305175781</v>
      </c>
      <c r="E5024" s="21">
        <v>28.450000762939453</v>
      </c>
      <c r="F5024" s="16">
        <f>(StockData[[#This Row],[Close]]-E5025)/E5025</f>
        <v>7.0349833095255799E-4</v>
      </c>
      <c r="G5024" s="21">
        <v>48525000</v>
      </c>
      <c r="H5024" s="21">
        <f>IF(ISNUMBER(E5024),MAX($E$2:E5024),"")</f>
        <v>542.07000732421875</v>
      </c>
      <c r="I5024" s="21">
        <f>IF(AND(ISNUMBER(E5024),ISNUMBER(H5024)),E5024/H5024-1,"")</f>
        <v>-0.94751600276987258</v>
      </c>
      <c r="L5024"/>
      <c r="M5024"/>
      <c r="N5024" s="2">
        <v>39013</v>
      </c>
      <c r="O5024" s="21">
        <v>136.55999755859375</v>
      </c>
      <c r="P5024" s="21">
        <v>137.80000305175781</v>
      </c>
      <c r="Q5024" s="21">
        <v>136.38999938964844</v>
      </c>
      <c r="R5024" s="21">
        <v>137.47000122070313</v>
      </c>
      <c r="S5024">
        <v>66219900</v>
      </c>
      <c r="T5024" s="16">
        <f>(SP500_Data[[#This Row],[Close]]-R5025)/R5025</f>
        <v>4.6039527891894088E-3</v>
      </c>
      <c r="U5024" s="21"/>
    </row>
    <row r="5025" spans="1:21" x14ac:dyDescent="0.25">
      <c r="A5025" s="2">
        <v>39010</v>
      </c>
      <c r="B5025" s="21">
        <v>28.479999542236328</v>
      </c>
      <c r="C5025" s="21">
        <v>28.489999771118164</v>
      </c>
      <c r="D5025" s="21">
        <v>28.170000076293945</v>
      </c>
      <c r="E5025" s="21">
        <v>28.430000305175781</v>
      </c>
      <c r="F5025" s="16">
        <f>(StockData[[#This Row],[Close]]-E5026)/E5026</f>
        <v>4.9487234046569776E-3</v>
      </c>
      <c r="G5025" s="21">
        <v>48887800</v>
      </c>
      <c r="H5025" s="21">
        <f>IF(ISNUMBER(E5025),MAX($E$2:E5025),"")</f>
        <v>542.07000732421875</v>
      </c>
      <c r="I5025" s="21">
        <f>IF(AND(ISNUMBER(E5025),ISNUMBER(H5025)),E5025/H5025-1,"")</f>
        <v>-0.94755289921773622</v>
      </c>
      <c r="L5025"/>
      <c r="M5025"/>
      <c r="N5025" s="2">
        <v>39010</v>
      </c>
      <c r="O5025" s="21">
        <v>136.83999633789063</v>
      </c>
      <c r="P5025" s="21">
        <v>136.94999694824219</v>
      </c>
      <c r="Q5025" s="21">
        <v>136.33000183105469</v>
      </c>
      <c r="R5025" s="21">
        <v>136.83999633789063</v>
      </c>
      <c r="S5025">
        <v>48094500</v>
      </c>
      <c r="T5025" s="16">
        <f>(SP500_Data[[#This Row],[Close]]-R5026)/R5026</f>
        <v>2.1927329750902856E-4</v>
      </c>
      <c r="U5025" s="21"/>
    </row>
    <row r="5026" spans="1:21" x14ac:dyDescent="0.25">
      <c r="A5026" s="2">
        <v>39009</v>
      </c>
      <c r="B5026" s="21">
        <v>28.350000381469727</v>
      </c>
      <c r="C5026" s="21">
        <v>28.450000762939453</v>
      </c>
      <c r="D5026" s="21">
        <v>28.120000839233398</v>
      </c>
      <c r="E5026" s="21">
        <v>28.290000915527344</v>
      </c>
      <c r="F5026" s="16">
        <f>(StockData[[#This Row],[Close]]-E5027)/E5027</f>
        <v>-8.0644999489724051E-3</v>
      </c>
      <c r="G5026" s="21">
        <v>44730800</v>
      </c>
      <c r="H5026" s="21">
        <f>IF(ISNUMBER(E5026),MAX($E$2:E5026),"")</f>
        <v>542.07000732421875</v>
      </c>
      <c r="I5026" s="21">
        <f>IF(AND(ISNUMBER(E5026),ISNUMBER(H5026)),E5026/H5026-1,"")</f>
        <v>-0.94781116731550363</v>
      </c>
      <c r="L5026"/>
      <c r="M5026"/>
      <c r="N5026" s="2">
        <v>39009</v>
      </c>
      <c r="O5026" s="21">
        <v>136.38999938964844</v>
      </c>
      <c r="P5026" s="21">
        <v>136.8800048828125</v>
      </c>
      <c r="Q5026" s="21">
        <v>136.22999572753906</v>
      </c>
      <c r="R5026" s="21">
        <v>136.80999755859375</v>
      </c>
      <c r="S5026">
        <v>64063200</v>
      </c>
      <c r="T5026" s="16">
        <f>(SP500_Data[[#This Row],[Close]]-R5027)/R5027</f>
        <v>1.6106686185047927E-3</v>
      </c>
      <c r="U5026" s="21"/>
    </row>
    <row r="5027" spans="1:21" x14ac:dyDescent="0.25">
      <c r="A5027" s="2">
        <v>39008</v>
      </c>
      <c r="B5027" s="21">
        <v>28.5</v>
      </c>
      <c r="C5027" s="21">
        <v>28.700000762939453</v>
      </c>
      <c r="D5027" s="21">
        <v>28.260000228881836</v>
      </c>
      <c r="E5027" s="21">
        <v>28.520000457763672</v>
      </c>
      <c r="F5027" s="16">
        <f>(StockData[[#This Row],[Close]]-E5028)/E5028</f>
        <v>2.8129367863496614E-3</v>
      </c>
      <c r="G5027" s="21">
        <v>40630800</v>
      </c>
      <c r="H5027" s="21">
        <f>IF(ISNUMBER(E5027),MAX($E$2:E5027),"")</f>
        <v>542.07000732421875</v>
      </c>
      <c r="I5027" s="21">
        <f>IF(AND(ISNUMBER(E5027),ISNUMBER(H5027)),E5027/H5027-1,"")</f>
        <v>-0.94738686872098887</v>
      </c>
      <c r="L5027"/>
      <c r="M5027"/>
      <c r="N5027" s="2">
        <v>39008</v>
      </c>
      <c r="O5027" s="21">
        <v>137.03999328613281</v>
      </c>
      <c r="P5027" s="21">
        <v>137.3699951171875</v>
      </c>
      <c r="Q5027" s="21">
        <v>136.10000610351563</v>
      </c>
      <c r="R5027" s="21">
        <v>136.58999633789063</v>
      </c>
      <c r="S5027">
        <v>86848600</v>
      </c>
      <c r="T5027" s="16">
        <f>(SP500_Data[[#This Row],[Close]]-R5028)/R5028</f>
        <v>1.3194976244344651E-3</v>
      </c>
      <c r="U5027" s="21"/>
    </row>
    <row r="5028" spans="1:21" x14ac:dyDescent="0.25">
      <c r="A5028" s="2">
        <v>39007</v>
      </c>
      <c r="B5028" s="21">
        <v>28.239999771118164</v>
      </c>
      <c r="C5028" s="21">
        <v>28.510000228881836</v>
      </c>
      <c r="D5028" s="21">
        <v>28.170000076293945</v>
      </c>
      <c r="E5028" s="21">
        <v>28.440000534057617</v>
      </c>
      <c r="F5028" s="16">
        <f>(StockData[[#This Row],[Close]]-E5029)/E5029</f>
        <v>-3.5150188448721556E-4</v>
      </c>
      <c r="G5028" s="21">
        <v>40122600</v>
      </c>
      <c r="H5028" s="21">
        <f>IF(ISNUMBER(E5028),MAX($E$2:E5028),"")</f>
        <v>542.07000732421875</v>
      </c>
      <c r="I5028" s="21">
        <f>IF(AND(ISNUMBER(E5028),ISNUMBER(H5028)),E5028/H5028-1,"")</f>
        <v>-0.9475344509938044</v>
      </c>
      <c r="L5028"/>
      <c r="M5028"/>
      <c r="N5028" s="2">
        <v>39007</v>
      </c>
      <c r="O5028" s="21">
        <v>136.47000122070313</v>
      </c>
      <c r="P5028" s="21">
        <v>136.69999694824219</v>
      </c>
      <c r="Q5028" s="21">
        <v>135.66999816894531</v>
      </c>
      <c r="R5028" s="21">
        <v>136.41000366210938</v>
      </c>
      <c r="S5028">
        <v>90500600</v>
      </c>
      <c r="T5028" s="16">
        <f>(SP500_Data[[#This Row],[Close]]-R5029)/R5029</f>
        <v>-3.1423025963804867E-3</v>
      </c>
      <c r="U5028" s="21"/>
    </row>
    <row r="5029" spans="1:21" x14ac:dyDescent="0.25">
      <c r="A5029" s="2">
        <v>39006</v>
      </c>
      <c r="B5029" s="21">
        <v>28.479999542236328</v>
      </c>
      <c r="C5029" s="21">
        <v>28.600000381469727</v>
      </c>
      <c r="D5029" s="21">
        <v>28.329999923706055</v>
      </c>
      <c r="E5029" s="21">
        <v>28.450000762939453</v>
      </c>
      <c r="F5029" s="16">
        <f>(StockData[[#This Row],[Close]]-E5030)/E5030</f>
        <v>2.8198773824293058E-3</v>
      </c>
      <c r="G5029" s="21">
        <v>49744800</v>
      </c>
      <c r="H5029" s="21">
        <f>IF(ISNUMBER(E5029),MAX($E$2:E5029),"")</f>
        <v>542.07000732421875</v>
      </c>
      <c r="I5029" s="21">
        <f>IF(AND(ISNUMBER(E5029),ISNUMBER(H5029)),E5029/H5029-1,"")</f>
        <v>-0.94751600276987258</v>
      </c>
      <c r="L5029"/>
      <c r="M5029"/>
      <c r="N5029" s="2">
        <v>39006</v>
      </c>
      <c r="O5029" s="21">
        <v>136.52000427246094</v>
      </c>
      <c r="P5029" s="21">
        <v>137.05000305175781</v>
      </c>
      <c r="Q5029" s="21">
        <v>136.41999816894531</v>
      </c>
      <c r="R5029" s="21">
        <v>136.83999633789063</v>
      </c>
      <c r="S5029">
        <v>42273000</v>
      </c>
      <c r="T5029" s="16">
        <f>(SP500_Data[[#This Row],[Close]]-R5030)/R5030</f>
        <v>1.5369351355746096E-3</v>
      </c>
      <c r="U5029" s="21"/>
    </row>
    <row r="5030" spans="1:21" x14ac:dyDescent="0.25">
      <c r="A5030" s="2">
        <v>39003</v>
      </c>
      <c r="B5030" s="21">
        <v>28.340000152587891</v>
      </c>
      <c r="C5030" s="21">
        <v>28.690000534057617</v>
      </c>
      <c r="D5030" s="21">
        <v>28.309999465942383</v>
      </c>
      <c r="E5030" s="21">
        <v>28.370000839233398</v>
      </c>
      <c r="F5030" s="16" t="e">
        <f>(StockData[[#This Row],[Close]]-E5031)/E5031</f>
        <v>#DIV/0!</v>
      </c>
      <c r="G5030" s="21">
        <v>129751900</v>
      </c>
      <c r="H5030" s="21">
        <f>IF(ISNUMBER(E5030),MAX($E$2:E5030),"")</f>
        <v>542.07000732421875</v>
      </c>
      <c r="I5030" s="21">
        <f>IF(AND(ISNUMBER(E5030),ISNUMBER(H5030)),E5030/H5030-1,"")</f>
        <v>-0.94766358504268811</v>
      </c>
      <c r="L5030"/>
      <c r="M5030"/>
      <c r="N5030" s="2">
        <v>39003</v>
      </c>
      <c r="O5030" s="21">
        <v>136.16000366210938</v>
      </c>
      <c r="P5030" s="21">
        <v>136.71000671386719</v>
      </c>
      <c r="Q5030" s="21">
        <v>136.03999328613281</v>
      </c>
      <c r="R5030" s="21">
        <v>136.6300048828125</v>
      </c>
      <c r="S5030">
        <v>53944000</v>
      </c>
      <c r="T5030" s="16" t="e">
        <f>(SP500_Data[[#This Row],[Close]]-R5031)/R5031</f>
        <v>#DIV/0!</v>
      </c>
      <c r="U5030" s="21">
        <v>52681500</v>
      </c>
    </row>
    <row r="5031" spans="1:21" x14ac:dyDescent="0.25">
      <c r="L5031"/>
      <c r="M5031"/>
    </row>
    <row r="5032" spans="1:21" x14ac:dyDescent="0.25">
      <c r="L5032"/>
      <c r="M5032"/>
    </row>
  </sheetData>
  <phoneticPr fontId="5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2E4071-AE13-4896-AD56-DA2E99A916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Main</vt:lpstr>
      <vt:lpstr>Data</vt:lpstr>
      <vt:lpstr>Ann_St</vt:lpstr>
      <vt:lpstr>Annual_return</vt:lpstr>
      <vt:lpstr>AV</vt:lpstr>
      <vt:lpstr>Beta</vt:lpstr>
      <vt:lpstr>Gross_profit</vt:lpstr>
      <vt:lpstr>Host</vt:lpstr>
      <vt:lpstr>IB_Port</vt:lpstr>
      <vt:lpstr>Kurtosis</vt:lpstr>
      <vt:lpstr>Liability</vt:lpstr>
      <vt:lpstr>Market_return</vt:lpstr>
      <vt:lpstr>NAV</vt:lpstr>
      <vt:lpstr>Net_Profit</vt:lpstr>
      <vt:lpstr>Operating_profit</vt:lpstr>
      <vt:lpstr>Port</vt:lpstr>
      <vt:lpstr>RAV</vt:lpstr>
      <vt:lpstr>Revnue</vt:lpstr>
      <vt:lpstr>Risk_free_rate</vt:lpstr>
      <vt:lpstr>Share_price</vt:lpstr>
      <vt:lpstr>Shares</vt:lpstr>
      <vt:lpstr>SP500_ticker</vt:lpstr>
      <vt:lpstr>Ticker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Janco Nel</dc:creator>
  <cp:keywords/>
  <dc:description/>
  <cp:lastModifiedBy>Janco Nel</cp:lastModifiedBy>
  <cp:revision/>
  <dcterms:created xsi:type="dcterms:W3CDTF">2026-08-22T17:36:34Z</dcterms:created>
  <dcterms:modified xsi:type="dcterms:W3CDTF">2026-10-13T16:24:33Z</dcterms:modified>
  <cp:category/>
  <cp:contentStatus/>
</cp:coreProperties>
</file>