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70"/>
  </bookViews>
  <sheets>
    <sheet name="Task" sheetId="2" r:id="rId1"/>
    <sheet name="Sending Email" sheetId="4" r:id="rId2"/>
  </sheets>
  <externalReferences>
    <externalReference r:id="rId4"/>
    <externalReference r:id="rId5"/>
    <externalReference r:id="rId6"/>
    <externalReference r:id="rId7"/>
  </externalReferenc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<sst xmlns="http://schemas.openxmlformats.org/spreadsheetml/2006/main" count="75" uniqueCount="55">
  <si>
    <t>Attached with this workbook are three other workbooks containing the energy charges of big customers in London, specifically on the "Annex 2 EHV Charges"</t>
  </si>
  <si>
    <t>Compared to the 2021/22 charges, the 2022/23, 2023/24 and 2024/25 fixed charges are majorly based on the residual bands of the big customers</t>
  </si>
  <si>
    <t>Copy the customer names and Residual charging bands from the 2023 charges workbook into column A and B and confirmed they are accurate</t>
  </si>
  <si>
    <t>Using either VLOOKUP,INDEX/MATCH, or XLOOKUP,  extract the import fixed charges for the year 2021, 2022, 2023 and 2024 and calculate the annual fixed charges (£)</t>
  </si>
  <si>
    <r>
      <rPr>
        <b/>
        <sz val="16"/>
        <color theme="1"/>
        <rFont val="Calibri"/>
        <charset val="134"/>
        <scheme val="minor"/>
      </rPr>
      <t xml:space="preserve">The import fixed charge is in pence per day, and  a financial year runs from </t>
    </r>
    <r>
      <rPr>
        <b/>
        <sz val="16"/>
        <color rgb="FF7030A0"/>
        <rFont val="Calibri"/>
        <charset val="134"/>
        <scheme val="minor"/>
      </rPr>
      <t>1st April to 31st March</t>
    </r>
    <r>
      <rPr>
        <b/>
        <sz val="16"/>
        <color theme="1"/>
        <rFont val="Calibri"/>
        <charset val="134"/>
        <scheme val="minor"/>
      </rPr>
      <t xml:space="preserve"> e.g. </t>
    </r>
    <r>
      <rPr>
        <b/>
        <sz val="16"/>
        <color rgb="FFFF0000"/>
        <rFont val="Calibri"/>
        <charset val="134"/>
        <scheme val="minor"/>
      </rPr>
      <t>year 2022 is from 01-04-2022 to 31-03-2023</t>
    </r>
  </si>
  <si>
    <t>Row A11 to M11 is for reference purpose only. Use row A13 to M13 for your header in order to create the pivot table correctly.</t>
  </si>
  <si>
    <t>Based on your knowledge of monetarty calculations, fill-in the remaining part of the cells based on the instructions. GOOD LUCK</t>
  </si>
  <si>
    <t>DNO Area</t>
  </si>
  <si>
    <t>Part A</t>
  </si>
  <si>
    <t>Implement the aggregate calculation using SUMIF/SUMIFs</t>
  </si>
  <si>
    <t>Name</t>
  </si>
  <si>
    <t>Residual Charging Band</t>
  </si>
  <si>
    <t>2021 Import
fixed charge (p/day)</t>
  </si>
  <si>
    <t>2022+D11:D60 Import
fixed charge (p/day)</t>
  </si>
  <si>
    <t>2023 Import
fixed charge (p/day)</t>
  </si>
  <si>
    <t>2024 Import
fixed charge (p/day)</t>
  </si>
  <si>
    <t xml:space="preserve">2021 Annual Import
fixed charge (£) </t>
  </si>
  <si>
    <t xml:space="preserve">2022 Annual Import
fixed charge (£) </t>
  </si>
  <si>
    <t>2023 Annual Import
fixed charge  (£)</t>
  </si>
  <si>
    <t>2024 Annual Import
fixed charge  (£)</t>
  </si>
  <si>
    <t>2022 Import
fixed charge Changes (%)</t>
  </si>
  <si>
    <t>2023 Import
fixed charge Changes (%)</t>
  </si>
  <si>
    <t>2024 Import
fixed charge Changes (%)</t>
  </si>
  <si>
    <t>Aggregate  Amount of Fixed Charges based on Residual Charging Bands</t>
  </si>
  <si>
    <t>Percentage change in Charges based on TCR Changes and banding</t>
  </si>
  <si>
    <t>RCG</t>
  </si>
  <si>
    <t>2021_IFC</t>
  </si>
  <si>
    <t>2022_IFC</t>
  </si>
  <si>
    <t>2023_IFC</t>
  </si>
  <si>
    <t>2024_IFC</t>
  </si>
  <si>
    <t>2021_AFC</t>
  </si>
  <si>
    <t>2022_AFC</t>
  </si>
  <si>
    <t>2023_AFC</t>
  </si>
  <si>
    <t>2024_AFC</t>
  </si>
  <si>
    <t>Band</t>
  </si>
  <si>
    <t xml:space="preserve">2021 Import
fixed charge (£) </t>
  </si>
  <si>
    <t xml:space="preserve">2022 Import
fixed charge (£) </t>
  </si>
  <si>
    <t>2023 Import
fixed charge  (£)</t>
  </si>
  <si>
    <t>2024 Import
fixed charge  (£)</t>
  </si>
  <si>
    <t>Use the most appropriate chart to present your results</t>
  </si>
  <si>
    <t>Part B</t>
  </si>
  <si>
    <t>Implement the (PART A) aggregate calculation ONLY using Pivot Table</t>
  </si>
  <si>
    <t>Sum of 2021_AFC</t>
  </si>
  <si>
    <t>Sum of 2022_AFC</t>
  </si>
  <si>
    <t>Sum of 2023_AFC</t>
  </si>
  <si>
    <t>Sum of 2024_AFC</t>
  </si>
  <si>
    <t>Use what you think is the second most appropriate chart to present your results</t>
  </si>
  <si>
    <t>Dr Sam</t>
  </si>
  <si>
    <t>HYPERLINK("mailto:"&amp;C3&amp;"?"&amp;"cc="&amp;C4&amp;"&amp;subject="&amp;C5&amp;"&amp;body="&amp;C6,"Send Email")</t>
  </si>
  <si>
    <t>To:</t>
  </si>
  <si>
    <t>coharvester@gmail.com</t>
  </si>
  <si>
    <t>CC:</t>
  </si>
  <si>
    <t>Subject:</t>
  </si>
  <si>
    <t>Eastern Power Networks Fixed Charges Analysis 2021-2024</t>
  </si>
  <si>
    <t>Body: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</si>
</sst>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-* #,##0.00_-;\-* #,##0.00_-;_-* &quot;-&quot;??_-;_-@_-"/>
    <numFmt numFmtId="177" formatCode="_ * #,##0_ ;_ * \-#,##0_ ;_ * &quot;-&quot;_ ;_ @_ "/>
    <numFmt numFmtId="178" formatCode="&quot;£&quot;#,##0.00"/>
  </numFmts>
  <fonts count="3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u/>
      <sz val="14"/>
      <color theme="1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u/>
      <sz val="12"/>
      <color theme="1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0"/>
      <color indexed="8"/>
      <name val="Arial"/>
      <charset val="134"/>
    </font>
    <font>
      <sz val="1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6"/>
      <color rgb="FF7030A0"/>
      <name val="Calibri"/>
      <charset val="134"/>
      <scheme val="minor"/>
    </font>
    <font>
      <b/>
      <sz val="16"/>
      <color rgb="FFFF0000"/>
      <name val="Calibri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/>
    <xf numFmtId="44" fontId="1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7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0" fillId="12" borderId="18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3" borderId="21" applyNumberFormat="0" applyAlignment="0" applyProtection="0">
      <alignment vertical="center"/>
    </xf>
    <xf numFmtId="0" fontId="19" fillId="14" borderId="22" applyNumberFormat="0" applyAlignment="0" applyProtection="0">
      <alignment vertical="center"/>
    </xf>
    <xf numFmtId="0" fontId="20" fillId="14" borderId="21" applyNumberFormat="0" applyAlignment="0" applyProtection="0">
      <alignment vertical="center"/>
    </xf>
    <xf numFmtId="0" fontId="21" fillId="15" borderId="23" applyNumberFormat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23" fillId="0" borderId="25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9" fillId="0" borderId="0"/>
  </cellStyleXfs>
  <cellXfs count="70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left"/>
    </xf>
    <xf numFmtId="0" fontId="2" fillId="0" borderId="1" xfId="6" applyBorder="1" applyAlignment="1">
      <alignment horizontal="left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3" fillId="0" borderId="1" xfId="6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6" applyFont="1" applyAlignment="1">
      <alignment horizontal="left" wrapText="1"/>
    </xf>
    <xf numFmtId="0" fontId="6" fillId="0" borderId="0" xfId="0" applyFont="1" applyAlignment="1">
      <alignment horizontal="left"/>
    </xf>
    <xf numFmtId="0" fontId="4" fillId="0" borderId="0" xfId="0" applyFont="1"/>
    <xf numFmtId="0" fontId="7" fillId="0" borderId="0" xfId="0" applyFont="1" applyAlignment="1">
      <alignment horizontal="left"/>
    </xf>
    <xf numFmtId="0" fontId="7" fillId="2" borderId="1" xfId="0" applyFont="1" applyFill="1" applyBorder="1"/>
    <xf numFmtId="0" fontId="7" fillId="3" borderId="1" xfId="0" applyNumberFormat="1" applyFont="1" applyFill="1" applyBorder="1" applyAlignment="1">
      <alignment horizontal="center"/>
    </xf>
    <xf numFmtId="49" fontId="8" fillId="4" borderId="1" xfId="49" applyNumberFormat="1" applyFont="1" applyFill="1" applyBorder="1" applyAlignment="1">
      <alignment horizontal="center" vertical="center" wrapText="1"/>
    </xf>
    <xf numFmtId="49" fontId="8" fillId="5" borderId="1" xfId="49" applyNumberFormat="1" applyFont="1" applyFill="1" applyBorder="1" applyAlignment="1">
      <alignment horizontal="center" vertical="center" wrapText="1"/>
    </xf>
    <xf numFmtId="0" fontId="9" fillId="6" borderId="1" xfId="49" applyFill="1" applyBorder="1" applyAlignment="1" applyProtection="1">
      <alignment horizontal="left" vertical="center" wrapText="1"/>
      <protection locked="0"/>
    </xf>
    <xf numFmtId="176" fontId="9" fillId="7" borderId="1" xfId="1" applyFont="1" applyFill="1" applyBorder="1" applyAlignment="1" applyProtection="1">
      <alignment horizontal="left" vertical="center" wrapText="1"/>
      <protection locked="0"/>
    </xf>
    <xf numFmtId="178" fontId="0" fillId="8" borderId="1" xfId="0" applyNumberFormat="1" applyFill="1" applyBorder="1"/>
    <xf numFmtId="0" fontId="0" fillId="0" borderId="3" xfId="0" applyBorder="1"/>
    <xf numFmtId="0" fontId="0" fillId="0" borderId="4" xfId="0" applyBorder="1"/>
    <xf numFmtId="0" fontId="7" fillId="9" borderId="5" xfId="0" applyFont="1" applyFill="1" applyBorder="1"/>
    <xf numFmtId="0" fontId="7" fillId="9" borderId="0" xfId="0" applyFont="1" applyFill="1" applyBorder="1"/>
    <xf numFmtId="49" fontId="8" fillId="10" borderId="1" xfId="49" applyNumberFormat="1" applyFont="1" applyFill="1" applyBorder="1" applyAlignment="1">
      <alignment horizontal="center" vertical="center" wrapText="1"/>
    </xf>
    <xf numFmtId="49" fontId="8" fillId="10" borderId="6" xfId="49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0" xfId="0" applyBorder="1"/>
    <xf numFmtId="0" fontId="1" fillId="0" borderId="5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5" xfId="0" applyFont="1" applyBorder="1" applyAlignment="1">
      <alignment horizontal="right"/>
    </xf>
    <xf numFmtId="49" fontId="8" fillId="4" borderId="0" xfId="49" applyNumberFormat="1" applyFont="1" applyFill="1" applyBorder="1" applyAlignment="1">
      <alignment horizontal="center" vertical="center" wrapText="1"/>
    </xf>
    <xf numFmtId="9" fontId="0" fillId="0" borderId="0" xfId="3" applyFont="1"/>
    <xf numFmtId="178" fontId="0" fillId="0" borderId="0" xfId="0" applyNumberFormat="1" applyBorder="1"/>
    <xf numFmtId="0" fontId="0" fillId="0" borderId="7" xfId="0" applyBorder="1"/>
    <xf numFmtId="0" fontId="0" fillId="0" borderId="8" xfId="0" applyBorder="1"/>
    <xf numFmtId="0" fontId="0" fillId="11" borderId="3" xfId="0" applyFill="1" applyBorder="1"/>
    <xf numFmtId="0" fontId="0" fillId="11" borderId="4" xfId="0" applyFill="1" applyBorder="1"/>
    <xf numFmtId="0" fontId="7" fillId="9" borderId="3" xfId="0" applyFont="1" applyFill="1" applyBorder="1"/>
    <xf numFmtId="0" fontId="7" fillId="9" borderId="4" xfId="0" applyFont="1" applyFill="1" applyBorder="1"/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horizontal="right"/>
    </xf>
    <xf numFmtId="0" fontId="1" fillId="0" borderId="7" xfId="0" applyFont="1" applyBorder="1" applyAlignment="1">
      <alignment wrapText="1"/>
    </xf>
    <xf numFmtId="0" fontId="0" fillId="11" borderId="9" xfId="0" applyFill="1" applyBorder="1"/>
    <xf numFmtId="0" fontId="7" fillId="5" borderId="0" xfId="0" applyFont="1" applyFill="1" applyBorder="1" applyAlignment="1">
      <alignment horizontal="center"/>
    </xf>
    <xf numFmtId="0" fontId="4" fillId="11" borderId="4" xfId="0" applyFont="1" applyFill="1" applyBorder="1" applyAlignment="1"/>
    <xf numFmtId="0" fontId="0" fillId="11" borderId="10" xfId="0" applyFill="1" applyBorder="1"/>
    <xf numFmtId="0" fontId="0" fillId="0" borderId="11" xfId="0" applyBorder="1"/>
    <xf numFmtId="0" fontId="0" fillId="0" borderId="12" xfId="0" applyBorder="1"/>
    <xf numFmtId="0" fontId="7" fillId="5" borderId="9" xfId="0" applyFont="1" applyFill="1" applyBorder="1" applyAlignment="1"/>
    <xf numFmtId="0" fontId="7" fillId="5" borderId="13" xfId="0" applyFont="1" applyFill="1" applyBorder="1" applyAlignment="1"/>
    <xf numFmtId="0" fontId="1" fillId="0" borderId="0" xfId="0" applyFont="1" applyBorder="1" applyAlignment="1">
      <alignment wrapText="1"/>
    </xf>
    <xf numFmtId="176" fontId="0" fillId="0" borderId="0" xfId="1"/>
    <xf numFmtId="0" fontId="0" fillId="0" borderId="0" xfId="0" applyNumberFormat="1" applyBorder="1"/>
    <xf numFmtId="0" fontId="1" fillId="0" borderId="8" xfId="0" applyFont="1" applyBorder="1" applyAlignment="1">
      <alignment wrapText="1"/>
    </xf>
    <xf numFmtId="0" fontId="4" fillId="11" borderId="14" xfId="0" applyFont="1" applyFill="1" applyBorder="1" applyAlignment="1"/>
    <xf numFmtId="0" fontId="0" fillId="11" borderId="13" xfId="0" applyFill="1" applyBorder="1"/>
    <xf numFmtId="0" fontId="0" fillId="11" borderId="14" xfId="0" applyFill="1" applyBorder="1"/>
    <xf numFmtId="0" fontId="4" fillId="11" borderId="9" xfId="0" applyFont="1" applyFill="1" applyBorder="1" applyAlignment="1"/>
    <xf numFmtId="0" fontId="0" fillId="0" borderId="15" xfId="0" applyBorder="1"/>
    <xf numFmtId="0" fontId="0" fillId="0" borderId="16" xfId="0" applyBorder="1"/>
    <xf numFmtId="0" fontId="1" fillId="0" borderId="16" xfId="0" applyFont="1" applyBorder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Border="1"/>
    <xf numFmtId="49" fontId="8" fillId="4" borderId="16" xfId="49" applyNumberFormat="1" applyFont="1" applyFill="1" applyBorder="1" applyAlignment="1">
      <alignment horizontal="center" vertical="center" wrapText="1"/>
    </xf>
    <xf numFmtId="10" fontId="0" fillId="0" borderId="0" xfId="3" applyNumberFormat="1" applyFont="1" applyBorder="1"/>
    <xf numFmtId="0" fontId="0" fillId="0" borderId="17" xfId="0" applyBorder="1"/>
    <xf numFmtId="0" fontId="7" fillId="5" borderId="14" xfId="0" applyFont="1" applyFill="1" applyBorder="1" applyAlignment="1"/>
    <xf numFmtId="0" fontId="0" fillId="0" borderId="1" xfId="0" applyBorder="1"/>
    <xf numFmtId="10" fontId="0" fillId="0" borderId="1" xfId="3" applyNumberFormat="1" applyFont="1" applyBorder="1"/>
    <xf numFmtId="0" fontId="4" fillId="11" borderId="13" xfId="0" applyFont="1" applyFill="1" applyBorder="1" applyAlignment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"Sum of 2021_AFC"</c:f>
              <c:strCache>
                <c:ptCount val="1"/>
                <c:pt idx="0">
                  <c:v>Sum of 2021_AFC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{"1","2","3","4"}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{9210.775,53016.615,30022.3815,633887.543}</c:f>
              <c:numCache>
                <c:formatCode>General</c:formatCode>
                <c:ptCount val="4"/>
                <c:pt idx="0">
                  <c:v>9210.775</c:v>
                </c:pt>
                <c:pt idx="1">
                  <c:v>53016.615</c:v>
                </c:pt>
                <c:pt idx="2">
                  <c:v>30022.3815</c:v>
                </c:pt>
                <c:pt idx="3">
                  <c:v>633887.543</c:v>
                </c:pt>
              </c:numCache>
            </c:numRef>
          </c:val>
        </c:ser>
        <c:ser>
          <c:idx val="1"/>
          <c:order val="1"/>
          <c:tx>
            <c:strRef>
              <c:f>"Sum of 2022_AFC"</c:f>
              <c:strCache>
                <c:ptCount val="1"/>
                <c:pt idx="0">
                  <c:v>Sum of 2022_AFC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{"1","2","3","4"}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{27547.6085,403438.6245,630510.198,2312698.2905}</c:f>
              <c:numCache>
                <c:formatCode>General</c:formatCode>
                <c:ptCount val="4"/>
                <c:pt idx="0">
                  <c:v>27547.6085</c:v>
                </c:pt>
                <c:pt idx="1">
                  <c:v>403438.6245</c:v>
                </c:pt>
                <c:pt idx="2">
                  <c:v>630510.198</c:v>
                </c:pt>
                <c:pt idx="3">
                  <c:v>2312698.2905</c:v>
                </c:pt>
              </c:numCache>
            </c:numRef>
          </c:val>
        </c:ser>
        <c:ser>
          <c:idx val="2"/>
          <c:order val="2"/>
          <c:tx>
            <c:strRef>
              <c:f>"Sum of 2023_AFC"</c:f>
              <c:strCache>
                <c:ptCount val="1"/>
                <c:pt idx="0">
                  <c:v>Sum of 2023_AFC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{"1","2","3","4"}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{45210.9186,348576.936,363602.883,1940543.6388}</c:f>
              <c:numCache>
                <c:formatCode>General</c:formatCode>
                <c:ptCount val="4"/>
                <c:pt idx="0">
                  <c:v>45210.9186</c:v>
                </c:pt>
                <c:pt idx="1">
                  <c:v>348576.936</c:v>
                </c:pt>
                <c:pt idx="2">
                  <c:v>363602.883</c:v>
                </c:pt>
                <c:pt idx="3">
                  <c:v>1940543.6388</c:v>
                </c:pt>
              </c:numCache>
            </c:numRef>
          </c:val>
        </c:ser>
        <c:ser>
          <c:idx val="3"/>
          <c:order val="3"/>
          <c:tx>
            <c:strRef>
              <c:f>"Sum of 2024_AFC"</c:f>
              <c:strCache>
                <c:ptCount val="1"/>
                <c:pt idx="0">
                  <c:v>Sum of 2024_AFC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{"1","2","3","4"}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{125148.0245,844426.6605,1202199.2955,4500978.0455}</c:f>
              <c:numCache>
                <c:formatCode>General</c:formatCode>
                <c:ptCount val="4"/>
                <c:pt idx="0">
                  <c:v>125148.0245</c:v>
                </c:pt>
                <c:pt idx="1">
                  <c:v>844426.6605</c:v>
                </c:pt>
                <c:pt idx="2">
                  <c:v>1202199.2955</c:v>
                </c:pt>
                <c:pt idx="3">
                  <c:v>4500978.0455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3584191"/>
        <c:axId val="743567551"/>
      </c:barChart>
      <c:catAx>
        <c:axId val="743584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3567551"/>
        <c:crosses val="autoZero"/>
        <c:auto val="1"/>
        <c:lblAlgn val="ctr"/>
        <c:lblOffset val="100"/>
        <c:noMultiLvlLbl val="0"/>
      </c:catAx>
      <c:valAx>
        <c:axId val="74356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358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e0b7d3a-e9e4-4e3b-8b21-868109db395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Task!$Z$51</c:f>
              <c:strCache>
                <c:ptCount val="1"/>
                <c:pt idx="0">
                  <c:v>2022 Import
fixed charge Changes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Task!$Y$52:$Y$56</c:f>
              <c:numCache>
                <c:formatCode>General</c:formatCode>
                <c:ptCount val="5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Task!$Z$52:$Z$56</c:f>
              <c:numCache>
                <c:formatCode>General</c:formatCode>
                <c:ptCount val="5"/>
                <c:pt idx="1" c:formatCode="0.00%">
                  <c:v>1.06673172097693</c:v>
                </c:pt>
                <c:pt idx="2" c:formatCode="0.00%">
                  <c:v>15.9914838610894</c:v>
                </c:pt>
                <c:pt idx="3" c:formatCode="0.00%">
                  <c:v>6.64395768615248</c:v>
                </c:pt>
                <c:pt idx="4" c:formatCode="0.00%">
                  <c:v>6.10758117169578</c:v>
                </c:pt>
              </c:numCache>
            </c:numRef>
          </c:val>
        </c:ser>
        <c:ser>
          <c:idx val="1"/>
          <c:order val="1"/>
          <c:tx>
            <c:strRef>
              <c:f>Task!$AA$51</c:f>
              <c:strCache>
                <c:ptCount val="1"/>
                <c:pt idx="0">
                  <c:v>2023 Import
fixed charge Changes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Task!$Y$52:$Y$56</c:f>
              <c:numCache>
                <c:formatCode>General</c:formatCode>
                <c:ptCount val="5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Task!$AA$52:$AA$56</c:f>
              <c:numCache>
                <c:formatCode>General</c:formatCode>
                <c:ptCount val="5"/>
                <c:pt idx="1" c:formatCode="0.00%">
                  <c:v>-0.0453453754175164</c:v>
                </c:pt>
                <c:pt idx="2" c:formatCode="0.00%">
                  <c:v>-0.267210945626668</c:v>
                </c:pt>
                <c:pt idx="3" c:formatCode="0.00%">
                  <c:v>-0.240022000472997</c:v>
                </c:pt>
                <c:pt idx="4" c:formatCode="0.00%">
                  <c:v>-0.239729342674828</c:v>
                </c:pt>
              </c:numCache>
            </c:numRef>
          </c:val>
        </c:ser>
        <c:ser>
          <c:idx val="2"/>
          <c:order val="2"/>
          <c:tx>
            <c:strRef>
              <c:f>Task!$AB$51</c:f>
              <c:strCache>
                <c:ptCount val="1"/>
                <c:pt idx="0">
                  <c:v>2024 Import
fixed charge Changes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Task!$Y$52:$Y$56</c:f>
              <c:numCache>
                <c:formatCode>General</c:formatCode>
                <c:ptCount val="5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Task!$AB$52:$AB$56</c:f>
              <c:numCache>
                <c:formatCode>General</c:formatCode>
                <c:ptCount val="5"/>
                <c:pt idx="1" c:formatCode="0.00%">
                  <c:v>1.07614757152785</c:v>
                </c:pt>
                <c:pt idx="2" c:formatCode="0.00%">
                  <c:v>1.51398857794962</c:v>
                </c:pt>
                <c:pt idx="3" c:formatCode="0.00%">
                  <c:v>0.779356049597008</c:v>
                </c:pt>
                <c:pt idx="4" c:formatCode="0.00%">
                  <c:v>0.896730899712771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0323487"/>
        <c:axId val="750330559"/>
      </c:barChart>
      <c:catAx>
        <c:axId val="75032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0330559"/>
        <c:crosses val="autoZero"/>
        <c:auto val="1"/>
        <c:lblAlgn val="ctr"/>
        <c:lblOffset val="100"/>
        <c:noMultiLvlLbl val="0"/>
      </c:catAx>
      <c:valAx>
        <c:axId val="75033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032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75769ac-be57-4729-af82-bb317fed8cb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Fixed Charge YoY Changes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Task!$O$13:$S$13</c:f>
              <c:strCache>
                <c:ptCount val="5"/>
                <c:pt idx="0">
                  <c:v>Band</c:v>
                </c:pt>
                <c:pt idx="1" c:formatCode="@">
                  <c:v>2021 Import
fixed charge (£) </c:v>
                </c:pt>
                <c:pt idx="2" c:formatCode="@">
                  <c:v>2022 Import
fixed charge (£) </c:v>
                </c:pt>
                <c:pt idx="3" c:formatCode="@">
                  <c:v>2023 Import
fixed charge  (£)</c:v>
                </c:pt>
                <c:pt idx="4" c:formatCode="@">
                  <c:v>2024 Import
fixed charge  (£)</c:v>
                </c:pt>
              </c:strCache>
            </c:strRef>
          </c:cat>
          <c:val>
            <c:numRef>
              <c:f>Task!$O$14:$S$14</c:f>
              <c:numCache>
                <c:formatCode>General</c:formatCode>
                <c:ptCount val="5"/>
                <c:pt idx="0">
                  <c:v>1</c:v>
                </c:pt>
                <c:pt idx="1" c:formatCode="&quot;£&quot;#,##0.00">
                  <c:v>32711.13</c:v>
                </c:pt>
                <c:pt idx="2" c:formatCode="&quot;£&quot;#,##0.00">
                  <c:v>67605.13</c:v>
                </c:pt>
                <c:pt idx="3" c:formatCode="&quot;£&quot;#,##0.00">
                  <c:v>64539.55</c:v>
                </c:pt>
                <c:pt idx="4" c:formatCode="&quot;£&quot;#,##0.00">
                  <c:v>133993.63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Task!$O$13:$S$13</c:f>
              <c:strCache>
                <c:ptCount val="5"/>
                <c:pt idx="0">
                  <c:v>Band</c:v>
                </c:pt>
                <c:pt idx="1" c:formatCode="@">
                  <c:v>2021 Import
fixed charge (£) </c:v>
                </c:pt>
                <c:pt idx="2" c:formatCode="@">
                  <c:v>2022 Import
fixed charge (£) </c:v>
                </c:pt>
                <c:pt idx="3" c:formatCode="@">
                  <c:v>2023 Import
fixed charge  (£)</c:v>
                </c:pt>
                <c:pt idx="4" c:formatCode="@">
                  <c:v>2024 Import
fixed charge  (£)</c:v>
                </c:pt>
              </c:strCache>
            </c:strRef>
          </c:cat>
          <c:val>
            <c:numRef>
              <c:f>Task!$O$15:$S$15</c:f>
              <c:numCache>
                <c:formatCode>General</c:formatCode>
                <c:ptCount val="5"/>
                <c:pt idx="0">
                  <c:v>2</c:v>
                </c:pt>
                <c:pt idx="1" c:formatCode="&quot;£&quot;#,##0.00">
                  <c:v>16980.7</c:v>
                </c:pt>
                <c:pt idx="2" c:formatCode="&quot;£&quot;#,##0.00">
                  <c:v>288527.29</c:v>
                </c:pt>
                <c:pt idx="3" c:formatCode="&quot;£&quot;#,##0.00">
                  <c:v>211429.64</c:v>
                </c:pt>
                <c:pt idx="4" c:formatCode="&quot;£&quot;#,##0.00">
                  <c:v>531531.7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Task!$O$13:$S$13</c:f>
              <c:strCache>
                <c:ptCount val="5"/>
                <c:pt idx="0">
                  <c:v>Band</c:v>
                </c:pt>
                <c:pt idx="1" c:formatCode="@">
                  <c:v>2021 Import
fixed charge (£) </c:v>
                </c:pt>
                <c:pt idx="2" c:formatCode="@">
                  <c:v>2022 Import
fixed charge (£) </c:v>
                </c:pt>
                <c:pt idx="3" c:formatCode="@">
                  <c:v>2023 Import
fixed charge  (£)</c:v>
                </c:pt>
                <c:pt idx="4" c:formatCode="@">
                  <c:v>2024 Import
fixed charge  (£)</c:v>
                </c:pt>
              </c:strCache>
            </c:strRef>
          </c:cat>
          <c:val>
            <c:numRef>
              <c:f>Task!$O$16:$S$16</c:f>
              <c:numCache>
                <c:formatCode>General</c:formatCode>
                <c:ptCount val="5"/>
                <c:pt idx="0">
                  <c:v>3</c:v>
                </c:pt>
                <c:pt idx="1" c:formatCode="&quot;£&quot;#,##0.00">
                  <c:v>58043.41</c:v>
                </c:pt>
                <c:pt idx="2" c:formatCode="&quot;£&quot;#,##0.00">
                  <c:v>443681.37</c:v>
                </c:pt>
                <c:pt idx="3" c:formatCode="&quot;£&quot;#,##0.00">
                  <c:v>337188.08</c:v>
                </c:pt>
                <c:pt idx="4" c:formatCode="&quot;£&quot;#,##0.00">
                  <c:v>599977.65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Task!$O$13:$S$13</c:f>
              <c:strCache>
                <c:ptCount val="5"/>
                <c:pt idx="0">
                  <c:v>Band</c:v>
                </c:pt>
                <c:pt idx="1" c:formatCode="@">
                  <c:v>2021 Import
fixed charge (£) </c:v>
                </c:pt>
                <c:pt idx="2" c:formatCode="@">
                  <c:v>2022 Import
fixed charge (£) </c:v>
                </c:pt>
                <c:pt idx="3" c:formatCode="@">
                  <c:v>2023 Import
fixed charge  (£)</c:v>
                </c:pt>
                <c:pt idx="4" c:formatCode="@">
                  <c:v>2024 Import
fixed charge  (£)</c:v>
                </c:pt>
              </c:strCache>
            </c:strRef>
          </c:cat>
          <c:val>
            <c:numRef>
              <c:f>Task!$O$17:$S$17</c:f>
              <c:numCache>
                <c:formatCode>General</c:formatCode>
                <c:ptCount val="5"/>
                <c:pt idx="0">
                  <c:v>4</c:v>
                </c:pt>
                <c:pt idx="1" c:formatCode="&quot;£&quot;#,##0.00">
                  <c:v>421624.8</c:v>
                </c:pt>
                <c:pt idx="2" c:formatCode="&quot;£&quot;#,##0.00">
                  <c:v>2996732.49</c:v>
                </c:pt>
                <c:pt idx="3" c:formatCode="&quot;£&quot;#,##0.00">
                  <c:v>2278327.78</c:v>
                </c:pt>
                <c:pt idx="4" c:formatCode="&quot;£&quot;#,##0.00">
                  <c:v>4321374.7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406247643"/>
        <c:axId val="836541189"/>
      </c:barChart>
      <c:catAx>
        <c:axId val="40624764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Year on Year Charges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6541189"/>
        <c:crosses val="autoZero"/>
        <c:auto val="1"/>
        <c:lblAlgn val="ctr"/>
        <c:lblOffset val="100"/>
        <c:noMultiLvlLbl val="0"/>
      </c:catAx>
      <c:valAx>
        <c:axId val="836541189"/>
        <c:scaling>
          <c:orientation val="minMax"/>
          <c:max val="45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Amount in Millions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247643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Percentage Change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Task!$Z$13</c:f>
              <c:strCache>
                <c:ptCount val="1"/>
                <c:pt idx="0">
                  <c:v>2022 Import
fixed charge Changes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Task!$Z$14:$Z$17</c:f>
              <c:numCache>
                <c:formatCode>0.00%</c:formatCode>
                <c:ptCount val="4"/>
                <c:pt idx="0">
                  <c:v>1.06673172097693</c:v>
                </c:pt>
                <c:pt idx="1">
                  <c:v>15.9914838610894</c:v>
                </c:pt>
                <c:pt idx="2">
                  <c:v>6.64395768615248</c:v>
                </c:pt>
                <c:pt idx="3">
                  <c:v>6.10758117169578</c:v>
                </c:pt>
              </c:numCache>
            </c:numRef>
          </c:val>
        </c:ser>
        <c:ser>
          <c:idx val="1"/>
          <c:order val="1"/>
          <c:tx>
            <c:strRef>
              <c:f>Task!$AA$13</c:f>
              <c:strCache>
                <c:ptCount val="1"/>
                <c:pt idx="0">
                  <c:v>2023 Import
fixed charge Changes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Task!$AA$14:$AA$17</c:f>
              <c:numCache>
                <c:formatCode>0.00%</c:formatCode>
                <c:ptCount val="4"/>
                <c:pt idx="0">
                  <c:v>-0.0453453754175164</c:v>
                </c:pt>
                <c:pt idx="1">
                  <c:v>-0.267210945626668</c:v>
                </c:pt>
                <c:pt idx="2">
                  <c:v>-0.240022000472997</c:v>
                </c:pt>
                <c:pt idx="3">
                  <c:v>-0.239729342674828</c:v>
                </c:pt>
              </c:numCache>
            </c:numRef>
          </c:val>
        </c:ser>
        <c:ser>
          <c:idx val="2"/>
          <c:order val="2"/>
          <c:tx>
            <c:strRef>
              <c:f>Task!$AB$13</c:f>
              <c:strCache>
                <c:ptCount val="1"/>
                <c:pt idx="0">
                  <c:v>2024 Import
fixed charge Changes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Task!$AB$14:$AB$17</c:f>
              <c:numCache>
                <c:formatCode>0.00%</c:formatCode>
                <c:ptCount val="4"/>
                <c:pt idx="0">
                  <c:v>1.07614757152785</c:v>
                </c:pt>
                <c:pt idx="1">
                  <c:v>1.51398857794962</c:v>
                </c:pt>
                <c:pt idx="2">
                  <c:v>0.779356049597008</c:v>
                </c:pt>
                <c:pt idx="3">
                  <c:v>0.89673089971277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684030488"/>
        <c:axId val="188838614"/>
      </c:barChart>
      <c:catAx>
        <c:axId val="68403048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Year on Year Charges  Per Percentage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8838614"/>
        <c:crosses val="autoZero"/>
        <c:auto val="1"/>
        <c:lblAlgn val="ctr"/>
        <c:lblOffset val="100"/>
        <c:noMultiLvlLbl val="0"/>
      </c:catAx>
      <c:valAx>
        <c:axId val="188838614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Amount in Percentage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403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201084</xdr:colOff>
      <xdr:row>65</xdr:row>
      <xdr:rowOff>74083</xdr:rowOff>
    </xdr:from>
    <xdr:to>
      <xdr:col>21</xdr:col>
      <xdr:colOff>931334</xdr:colOff>
      <xdr:row>93</xdr:row>
      <xdr:rowOff>116417</xdr:rowOff>
    </xdr:to>
    <xdr:graphicFrame>
      <xdr:nvGraphicFramePr>
        <xdr:cNvPr id="4" name="Chart 3"/>
        <xdr:cNvGraphicFramePr/>
      </xdr:nvGraphicFramePr>
      <xdr:xfrm>
        <a:off x="18602960" y="14084935"/>
        <a:ext cx="7635875" cy="5376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254000</xdr:colOff>
      <xdr:row>65</xdr:row>
      <xdr:rowOff>42333</xdr:rowOff>
    </xdr:from>
    <xdr:to>
      <xdr:col>29</xdr:col>
      <xdr:colOff>518582</xdr:colOff>
      <xdr:row>92</xdr:row>
      <xdr:rowOff>169333</xdr:rowOff>
    </xdr:to>
    <xdr:graphicFrame>
      <xdr:nvGraphicFramePr>
        <xdr:cNvPr id="6" name="Chart 5"/>
        <xdr:cNvGraphicFramePr/>
      </xdr:nvGraphicFramePr>
      <xdr:xfrm>
        <a:off x="27485975" y="14053185"/>
        <a:ext cx="7493635" cy="5270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227330</xdr:colOff>
      <xdr:row>23</xdr:row>
      <xdr:rowOff>43180</xdr:rowOff>
    </xdr:from>
    <xdr:to>
      <xdr:col>21</xdr:col>
      <xdr:colOff>852170</xdr:colOff>
      <xdr:row>45</xdr:row>
      <xdr:rowOff>170815</xdr:rowOff>
    </xdr:to>
    <xdr:graphicFrame>
      <xdr:nvGraphicFramePr>
        <xdr:cNvPr id="2" name="Chart 1"/>
        <xdr:cNvGraphicFramePr/>
      </xdr:nvGraphicFramePr>
      <xdr:xfrm>
        <a:off x="18629630" y="5691505"/>
        <a:ext cx="7530465" cy="43186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419100</xdr:colOff>
      <xdr:row>23</xdr:row>
      <xdr:rowOff>55245</xdr:rowOff>
    </xdr:from>
    <xdr:to>
      <xdr:col>29</xdr:col>
      <xdr:colOff>300990</xdr:colOff>
      <xdr:row>45</xdr:row>
      <xdr:rowOff>13970</xdr:rowOff>
    </xdr:to>
    <xdr:graphicFrame>
      <xdr:nvGraphicFramePr>
        <xdr:cNvPr id="5" name="Chart 4"/>
        <xdr:cNvGraphicFramePr/>
      </xdr:nvGraphicFramePr>
      <xdr:xfrm>
        <a:off x="27651075" y="5703570"/>
        <a:ext cx="7111365" cy="4149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HP\Desktop\CO-HARVESTER%20%20MINISTRY\CO-HARVESTERS%20MATERIALS\MS%20EXCEL%20PERSONAL%20PROJECT%20V2025_01\MS%20EXCEL%20PERSONAL%20PROJECT%20V2025_01\LPN%20Files\LPN-schedule-of-charges-and-other-tables-2021-v1-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HP\Desktop\CO-HARVESTER%20%20MINISTRY\CO-HARVESTERS%20MATERIALS\MS%20EXCEL%20PERSONAL%20PROJECT%20V2025_01\MS%20EXCEL%20PERSONAL%20PROJECT%20V2025_01\LPN%20Files\LPN-schedule-of-charges-and-other-tables-2023-v1-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HP\Desktop\CO-HARVESTER%20%20MINISTRY\CO-HARVESTERS%20MATERIALS\MS%20EXCEL%20PERSONAL%20PROJECT%20V2025_01\MS%20EXCEL%20PERSONAL%20PROJECT%20V2025_01\LPN%20Files\LPN-schedule-of-charges-and-other-tables-2022-v1-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HP\Desktop\CO-HARVESTER%20%20MINISTRY\CO-HARVESTERS%20MATERIALS\MS%20EXCEL%20PERSONAL%20PROJECT%20V2025_01\MS%20EXCEL%20PERSONAL%20PROJECT%20V2025_01\LPN%20Files\LPN-schedule-of-charges-and-other-tables-2024-v1-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verview"/>
      <sheetName val="Annex 1 LV, HV and UMS charges"/>
      <sheetName val="Annex 2 EHV charges"/>
      <sheetName val="Annex 2a Import"/>
      <sheetName val="Annex 2b Export"/>
      <sheetName val="Annex 3 Preserved charges"/>
      <sheetName val="Annex 4 LDNO charges"/>
      <sheetName val="Annex 5 LLFs"/>
      <sheetName val="Annex 6 New or Amended EHV"/>
      <sheetName val="Annex 7 Pass-Through Costs"/>
      <sheetName val="Nodal prices"/>
      <sheetName val="SSC unit rate lookup"/>
      <sheetName val="Charge Calculator"/>
    </sheetNames>
    <sheetDataSet>
      <sheetData sheetId="0"/>
      <sheetData sheetId="1"/>
      <sheetData sheetId="2">
        <row r="10">
          <cell r="A10" t="str">
            <v>Import
Unique Identifier</v>
          </cell>
          <cell r="B10" t="str">
            <v>LLFC</v>
          </cell>
          <cell r="C10" t="str">
            <v>Import MPANs/MSIDs</v>
          </cell>
          <cell r="D10" t="str">
            <v>Export Unique Identifier</v>
          </cell>
          <cell r="E10" t="str">
            <v>LLFC</v>
          </cell>
          <cell r="F10" t="str">
            <v>Export MPANs/MSIDs</v>
          </cell>
          <cell r="G10" t="str">
            <v>Name</v>
          </cell>
          <cell r="H10" t="str">
            <v>Import
Super Red
unit charge
(p/kWh)</v>
          </cell>
          <cell r="I10" t="str">
            <v>Import
fixed charge
(p/day)</v>
          </cell>
          <cell r="J10" t="str">
            <v>Import
capacity charge
(p/kVA/day)</v>
          </cell>
          <cell r="K10" t="str">
            <v>Import
exceeded capacity charge
(p/kVA/day)</v>
          </cell>
          <cell r="L10" t="str">
            <v>Export
Super Red
unit charge
(p/kWh)</v>
          </cell>
          <cell r="M10" t="str">
            <v>Export
fixed charge
(p/day)</v>
          </cell>
          <cell r="N10" t="str">
            <v>Export
capacity charge
(p/kVA/day)</v>
          </cell>
          <cell r="O10" t="str">
            <v>Export
exceeded capacity charge
(p/kVA/day)</v>
          </cell>
        </row>
        <row r="11">
          <cell r="A11" t="str">
            <v>22BSHP</v>
          </cell>
          <cell r="B11">
            <v>810</v>
          </cell>
          <cell r="C11" t="str">
            <v>1200062355497
1200062355502</v>
          </cell>
        </row>
        <row r="11">
          <cell r="G11" t="str">
            <v>22BSHP</v>
          </cell>
          <cell r="H11">
            <v>0.433</v>
          </cell>
          <cell r="I11">
            <v>380.07</v>
          </cell>
          <cell r="J11">
            <v>1.76</v>
          </cell>
          <cell r="K11">
            <v>1.76</v>
          </cell>
        </row>
        <row r="12">
          <cell r="A12" t="str">
            <v>BISHPC</v>
          </cell>
          <cell r="B12">
            <v>811</v>
          </cell>
          <cell r="C12" t="str">
            <v>1200061143976
1200061143985</v>
          </cell>
        </row>
        <row r="12">
          <cell r="G12" t="str">
            <v>BISHPC</v>
          </cell>
          <cell r="H12">
            <v>0.416</v>
          </cell>
          <cell r="I12">
            <v>380.07</v>
          </cell>
          <cell r="J12">
            <v>1.84</v>
          </cell>
          <cell r="K12">
            <v>1.84</v>
          </cell>
        </row>
        <row r="13">
          <cell r="A13" t="str">
            <v>BLMBGN</v>
          </cell>
          <cell r="B13">
            <v>820</v>
          </cell>
          <cell r="C13" t="str">
            <v>1200061385700
1200061385710</v>
          </cell>
        </row>
        <row r="13">
          <cell r="G13" t="str">
            <v>BLMBGN</v>
          </cell>
          <cell r="H13">
            <v>0.398</v>
          </cell>
          <cell r="I13">
            <v>190.04</v>
          </cell>
          <cell r="J13">
            <v>3.07</v>
          </cell>
          <cell r="K13">
            <v>3.07</v>
          </cell>
        </row>
        <row r="14">
          <cell r="A14" t="str">
            <v>BLMBGS</v>
          </cell>
          <cell r="B14">
            <v>821</v>
          </cell>
          <cell r="C14" t="str">
            <v>1200061385729
1200061385738</v>
          </cell>
        </row>
        <row r="14">
          <cell r="G14" t="str">
            <v>BLMBGS</v>
          </cell>
          <cell r="H14">
            <v>0.383</v>
          </cell>
          <cell r="I14">
            <v>190.04</v>
          </cell>
          <cell r="J14">
            <v>2.31</v>
          </cell>
          <cell r="K14">
            <v>2.31</v>
          </cell>
        </row>
        <row r="15">
          <cell r="A15" t="str">
            <v>BRDGTE</v>
          </cell>
          <cell r="B15">
            <v>805</v>
          </cell>
          <cell r="C15" t="str">
            <v>1200061148014
1200061148023</v>
          </cell>
        </row>
        <row r="15">
          <cell r="G15" t="str">
            <v>BRDGTE</v>
          </cell>
          <cell r="H15">
            <v>0.399</v>
          </cell>
          <cell r="I15">
            <v>190.04</v>
          </cell>
          <cell r="J15">
            <v>3.89</v>
          </cell>
          <cell r="K15">
            <v>3.89</v>
          </cell>
        </row>
        <row r="16">
          <cell r="A16" t="str">
            <v>BRKFLD</v>
          </cell>
          <cell r="B16">
            <v>829</v>
          </cell>
          <cell r="C16" t="str">
            <v>1200061148060
1200061148079</v>
          </cell>
        </row>
        <row r="16">
          <cell r="G16" t="str">
            <v>BRKFLD</v>
          </cell>
          <cell r="H16">
            <v>0.364</v>
          </cell>
          <cell r="I16">
            <v>380.07</v>
          </cell>
          <cell r="J16">
            <v>2.74</v>
          </cell>
          <cell r="K16">
            <v>2.74</v>
          </cell>
        </row>
        <row r="17">
          <cell r="A17" t="str">
            <v>BRMLEY</v>
          </cell>
        </row>
        <row r="17">
          <cell r="C17" t="str">
            <v>MSID: 1630</v>
          </cell>
        </row>
        <row r="17">
          <cell r="G17" t="str">
            <v>BRMLEY</v>
          </cell>
          <cell r="H17">
            <v>0</v>
          </cell>
          <cell r="I17">
            <v>0</v>
          </cell>
          <cell r="J17">
            <v>2.95</v>
          </cell>
          <cell r="K17">
            <v>2.95</v>
          </cell>
        </row>
        <row r="18">
          <cell r="A18" t="str">
            <v>CRLIMM</v>
          </cell>
          <cell r="B18">
            <v>796</v>
          </cell>
          <cell r="C18" t="str">
            <v>1200062090483
1200062090492</v>
          </cell>
        </row>
        <row r="18">
          <cell r="G18" t="str">
            <v>CRLIMM</v>
          </cell>
          <cell r="H18">
            <v>0</v>
          </cell>
          <cell r="I18">
            <v>7207.67</v>
          </cell>
          <cell r="J18">
            <v>2.38</v>
          </cell>
          <cell r="K18">
            <v>2.38</v>
          </cell>
        </row>
        <row r="19">
          <cell r="A19" t="str">
            <v>DART11</v>
          </cell>
        </row>
        <row r="19">
          <cell r="C19" t="str">
            <v>MSID: 1032</v>
          </cell>
        </row>
        <row r="19">
          <cell r="G19" t="str">
            <v>DART11</v>
          </cell>
          <cell r="H19">
            <v>0.211</v>
          </cell>
          <cell r="I19">
            <v>0</v>
          </cell>
          <cell r="J19">
            <v>5.79</v>
          </cell>
          <cell r="K19">
            <v>5.79</v>
          </cell>
        </row>
        <row r="20">
          <cell r="A20" t="str">
            <v>DART33</v>
          </cell>
        </row>
        <row r="20">
          <cell r="C20" t="str">
            <v>MSID: 1032</v>
          </cell>
        </row>
        <row r="20">
          <cell r="G20" t="str">
            <v>DART33</v>
          </cell>
          <cell r="H20">
            <v>0.388</v>
          </cell>
          <cell r="I20">
            <v>0</v>
          </cell>
          <cell r="J20">
            <v>3.53</v>
          </cell>
          <cell r="K20">
            <v>3.53</v>
          </cell>
        </row>
        <row r="21">
          <cell r="A21" t="str">
            <v>EPNLEI</v>
          </cell>
        </row>
        <row r="21">
          <cell r="C21" t="str">
            <v>MSID: 1628</v>
          </cell>
        </row>
        <row r="21">
          <cell r="G21" t="str">
            <v>EPNLEI</v>
          </cell>
          <cell r="H21">
            <v>0.01</v>
          </cell>
          <cell r="I21">
            <v>0</v>
          </cell>
          <cell r="J21">
            <v>4.85</v>
          </cell>
          <cell r="K21">
            <v>4.85</v>
          </cell>
        </row>
        <row r="22">
          <cell r="A22" t="str">
            <v>FENAVE</v>
          </cell>
          <cell r="B22">
            <v>796</v>
          </cell>
          <cell r="C22" t="str">
            <v>1200062132159
1200062132168</v>
          </cell>
        </row>
        <row r="22">
          <cell r="G22" t="str">
            <v>FENAVE</v>
          </cell>
          <cell r="H22">
            <v>0.433</v>
          </cell>
          <cell r="I22">
            <v>380.07</v>
          </cell>
          <cell r="J22">
            <v>2.41</v>
          </cell>
          <cell r="K22">
            <v>2.41</v>
          </cell>
        </row>
        <row r="23">
          <cell r="A23" t="str">
            <v>FENCHS</v>
          </cell>
          <cell r="B23">
            <v>800</v>
          </cell>
          <cell r="C23" t="str">
            <v>1200061144029
1200061144038</v>
          </cell>
        </row>
        <row r="23">
          <cell r="G23" t="str">
            <v>FENCHS</v>
          </cell>
          <cell r="H23">
            <v>0.371</v>
          </cell>
          <cell r="I23">
            <v>495.34</v>
          </cell>
          <cell r="J23">
            <v>3.86</v>
          </cell>
          <cell r="K23">
            <v>3.86</v>
          </cell>
        </row>
        <row r="24">
          <cell r="A24" t="str">
            <v>GBLSWI</v>
          </cell>
          <cell r="B24">
            <v>843</v>
          </cell>
          <cell r="C24" t="str">
            <v>1200050913681
1200050913690
1200050913706
1200050913715</v>
          </cell>
        </row>
        <row r="24">
          <cell r="G24" t="str">
            <v>GBLSWI</v>
          </cell>
          <cell r="H24">
            <v>0</v>
          </cell>
          <cell r="I24">
            <v>7315.91</v>
          </cell>
          <cell r="J24">
            <v>4.6</v>
          </cell>
          <cell r="K24">
            <v>4.6</v>
          </cell>
        </row>
        <row r="25">
          <cell r="A25" t="str">
            <v>KNGLPN</v>
          </cell>
        </row>
        <row r="25">
          <cell r="C25" t="str">
            <v>MSID: 1027</v>
          </cell>
        </row>
        <row r="25">
          <cell r="G25" t="str">
            <v>KNGLPN</v>
          </cell>
          <cell r="H25">
            <v>0</v>
          </cell>
          <cell r="I25">
            <v>0</v>
          </cell>
          <cell r="J25">
            <v>1.25</v>
          </cell>
          <cell r="K25">
            <v>1.25</v>
          </cell>
        </row>
        <row r="26">
          <cell r="A26" t="str">
            <v>LEDNHS</v>
          </cell>
          <cell r="B26">
            <v>808</v>
          </cell>
          <cell r="C26" t="str">
            <v>1200061144065
1200061144074</v>
          </cell>
        </row>
        <row r="26">
          <cell r="G26" t="str">
            <v>LEDNHS</v>
          </cell>
          <cell r="H26">
            <v>0.419</v>
          </cell>
          <cell r="I26">
            <v>426.18</v>
          </cell>
          <cell r="J26">
            <v>3.39</v>
          </cell>
          <cell r="K26">
            <v>3.39</v>
          </cell>
        </row>
        <row r="27">
          <cell r="A27" t="str">
            <v>LIMEST</v>
          </cell>
          <cell r="B27">
            <v>814</v>
          </cell>
          <cell r="C27" t="str">
            <v>1200062132006
1200062132015</v>
          </cell>
        </row>
        <row r="27">
          <cell r="G27" t="str">
            <v>LIMEST</v>
          </cell>
          <cell r="H27">
            <v>0.425</v>
          </cell>
          <cell r="I27">
            <v>380.07</v>
          </cell>
          <cell r="J27">
            <v>2.53</v>
          </cell>
          <cell r="K27">
            <v>2.53</v>
          </cell>
        </row>
        <row r="28">
          <cell r="A28" t="str">
            <v>LNWALL</v>
          </cell>
          <cell r="B28">
            <v>816</v>
          </cell>
          <cell r="C28" t="str">
            <v>1200061953070
1200061953089
1200061148194
1200061148200</v>
          </cell>
        </row>
        <row r="28">
          <cell r="G28" t="str">
            <v>LNWALL</v>
          </cell>
          <cell r="H28">
            <v>0.364</v>
          </cell>
          <cell r="I28">
            <v>1097.87</v>
          </cell>
          <cell r="J28">
            <v>2.89</v>
          </cell>
          <cell r="K28">
            <v>2.89</v>
          </cell>
        </row>
        <row r="29">
          <cell r="A29" t="str">
            <v>LU_ACT</v>
          </cell>
        </row>
        <row r="29">
          <cell r="C29" t="str">
            <v>MSID: 1631</v>
          </cell>
        </row>
        <row r="29">
          <cell r="G29" t="str">
            <v>LU_ACT</v>
          </cell>
          <cell r="H29">
            <v>0</v>
          </cell>
          <cell r="I29">
            <v>198.73</v>
          </cell>
          <cell r="J29">
            <v>2.44</v>
          </cell>
          <cell r="K29">
            <v>2.44</v>
          </cell>
        </row>
        <row r="30">
          <cell r="A30" t="str">
            <v>LU_CAN</v>
          </cell>
          <cell r="B30">
            <v>818</v>
          </cell>
          <cell r="C30" t="str">
            <v>1200060323207
1200060323216</v>
          </cell>
        </row>
        <row r="30">
          <cell r="G30" t="str">
            <v>LU_CAN</v>
          </cell>
          <cell r="H30">
            <v>0</v>
          </cell>
          <cell r="I30">
            <v>6413.3</v>
          </cell>
          <cell r="J30">
            <v>1.2</v>
          </cell>
          <cell r="K30">
            <v>1.2</v>
          </cell>
        </row>
        <row r="31">
          <cell r="A31" t="str">
            <v>LU_CHA</v>
          </cell>
          <cell r="B31">
            <v>801</v>
          </cell>
          <cell r="C31" t="str">
            <v>1200061231921
1200061231930
1200061231940
1200061231959</v>
          </cell>
        </row>
        <row r="31">
          <cell r="G31" t="str">
            <v>LU_CHA</v>
          </cell>
          <cell r="H31">
            <v>0</v>
          </cell>
          <cell r="I31">
            <v>7011.55</v>
          </cell>
          <cell r="J31">
            <v>1.56</v>
          </cell>
          <cell r="K31">
            <v>1.56</v>
          </cell>
        </row>
        <row r="32">
          <cell r="A32" t="str">
            <v>LU_HOX</v>
          </cell>
          <cell r="B32">
            <v>804</v>
          </cell>
          <cell r="C32">
            <v>1200060323191</v>
          </cell>
        </row>
        <row r="32">
          <cell r="G32" t="str">
            <v>LU_HOX</v>
          </cell>
          <cell r="H32">
            <v>0</v>
          </cell>
          <cell r="I32">
            <v>6322.23</v>
          </cell>
          <cell r="J32">
            <v>0.49</v>
          </cell>
          <cell r="K32">
            <v>0.49</v>
          </cell>
        </row>
        <row r="33">
          <cell r="A33" t="str">
            <v>LU_LOT</v>
          </cell>
          <cell r="B33">
            <v>838</v>
          </cell>
          <cell r="C33" t="str">
            <v>1200050376902
1200050376911</v>
          </cell>
        </row>
        <row r="33">
          <cell r="G33" t="str">
            <v>LU_LOT</v>
          </cell>
          <cell r="H33">
            <v>0</v>
          </cell>
          <cell r="I33">
            <v>31434.21</v>
          </cell>
          <cell r="J33">
            <v>1.8</v>
          </cell>
          <cell r="K33">
            <v>1.8</v>
          </cell>
        </row>
        <row r="34">
          <cell r="A34" t="str">
            <v>LU_MAN</v>
          </cell>
          <cell r="B34">
            <v>837</v>
          </cell>
          <cell r="C34">
            <v>1200010200926</v>
          </cell>
        </row>
        <row r="34">
          <cell r="G34" t="str">
            <v>LU_MAN</v>
          </cell>
          <cell r="H34">
            <v>0.018</v>
          </cell>
          <cell r="I34">
            <v>22098.51</v>
          </cell>
          <cell r="J34">
            <v>1.75</v>
          </cell>
          <cell r="K34">
            <v>1.75</v>
          </cell>
        </row>
        <row r="35">
          <cell r="A35" t="str">
            <v>LU_STE</v>
          </cell>
          <cell r="B35">
            <v>839</v>
          </cell>
          <cell r="C35" t="str">
            <v>1200010157225
1200010157234</v>
          </cell>
        </row>
        <row r="35">
          <cell r="G35" t="str">
            <v>LU_STE</v>
          </cell>
          <cell r="H35">
            <v>0</v>
          </cell>
          <cell r="I35">
            <v>5950.57</v>
          </cell>
          <cell r="J35">
            <v>3.17</v>
          </cell>
          <cell r="K35">
            <v>3.17</v>
          </cell>
        </row>
        <row r="36">
          <cell r="A36" t="str">
            <v>MRKLNE</v>
          </cell>
          <cell r="B36">
            <v>806</v>
          </cell>
          <cell r="C36" t="str">
            <v>1200061378624
1200061378633</v>
          </cell>
        </row>
        <row r="36">
          <cell r="G36" t="str">
            <v>MRKLNE</v>
          </cell>
          <cell r="H36">
            <v>0.406</v>
          </cell>
          <cell r="I36">
            <v>380.07</v>
          </cell>
          <cell r="J36">
            <v>3.11</v>
          </cell>
          <cell r="K36">
            <v>3.11</v>
          </cell>
        </row>
        <row r="37">
          <cell r="A37" t="str">
            <v>NGC_BA</v>
          </cell>
          <cell r="B37">
            <v>817</v>
          </cell>
          <cell r="C37" t="str">
            <v>1200010151863
1200010151872</v>
          </cell>
        </row>
        <row r="37">
          <cell r="G37" t="str">
            <v>NGC_BA</v>
          </cell>
          <cell r="H37">
            <v>0.234</v>
          </cell>
          <cell r="I37">
            <v>0</v>
          </cell>
          <cell r="J37">
            <v>0.87</v>
          </cell>
          <cell r="K37">
            <v>0.87</v>
          </cell>
        </row>
        <row r="38">
          <cell r="A38" t="str">
            <v>NR_BOW</v>
          </cell>
          <cell r="B38">
            <v>807</v>
          </cell>
          <cell r="C38" t="str">
            <v>1200060280440
1200060280468</v>
          </cell>
        </row>
        <row r="38">
          <cell r="G38" t="str">
            <v>NR_BOW</v>
          </cell>
          <cell r="H38">
            <v>0</v>
          </cell>
          <cell r="I38">
            <v>5143.9</v>
          </cell>
          <cell r="J38">
            <v>5.52</v>
          </cell>
          <cell r="K38">
            <v>5.52</v>
          </cell>
        </row>
        <row r="39">
          <cell r="A39" t="str">
            <v>NR_BRO</v>
          </cell>
          <cell r="B39">
            <v>847</v>
          </cell>
          <cell r="C39">
            <v>1200010251559</v>
          </cell>
        </row>
        <row r="39">
          <cell r="G39" t="str">
            <v>NR_BRO</v>
          </cell>
          <cell r="H39">
            <v>0</v>
          </cell>
          <cell r="I39">
            <v>2109.04</v>
          </cell>
          <cell r="J39">
            <v>1.84</v>
          </cell>
          <cell r="K39">
            <v>1.84</v>
          </cell>
        </row>
        <row r="40">
          <cell r="A40" t="str">
            <v>NR_CIT</v>
          </cell>
          <cell r="B40">
            <v>846</v>
          </cell>
          <cell r="C40">
            <v>1200010251521</v>
          </cell>
        </row>
        <row r="40">
          <cell r="G40" t="str">
            <v>NR_CIT</v>
          </cell>
          <cell r="H40">
            <v>2.81</v>
          </cell>
          <cell r="I40">
            <v>66.24</v>
          </cell>
          <cell r="J40">
            <v>2.69</v>
          </cell>
          <cell r="K40">
            <v>2.69</v>
          </cell>
        </row>
        <row r="41">
          <cell r="A41" t="str">
            <v>NR_MAD</v>
          </cell>
          <cell r="B41">
            <v>840</v>
          </cell>
          <cell r="C41">
            <v>1200010251540</v>
          </cell>
        </row>
        <row r="41">
          <cell r="G41" t="str">
            <v>NR_MAD</v>
          </cell>
          <cell r="H41">
            <v>0</v>
          </cell>
          <cell r="I41">
            <v>132.48</v>
          </cell>
          <cell r="J41">
            <v>0.94</v>
          </cell>
          <cell r="K41">
            <v>0.94</v>
          </cell>
        </row>
        <row r="42">
          <cell r="A42" t="str">
            <v>NR_NEW</v>
          </cell>
          <cell r="B42">
            <v>845</v>
          </cell>
          <cell r="C42">
            <v>1200010251530</v>
          </cell>
        </row>
        <row r="42">
          <cell r="G42" t="str">
            <v>NR_NEW</v>
          </cell>
          <cell r="H42">
            <v>0</v>
          </cell>
          <cell r="I42">
            <v>7533.73</v>
          </cell>
          <cell r="J42">
            <v>1.54</v>
          </cell>
          <cell r="K42">
            <v>1.54</v>
          </cell>
        </row>
        <row r="43">
          <cell r="A43" t="str">
            <v>NR_W11</v>
          </cell>
          <cell r="B43">
            <v>841</v>
          </cell>
          <cell r="C43">
            <v>1200010251512</v>
          </cell>
        </row>
        <row r="43">
          <cell r="G43" t="str">
            <v>NR_W11</v>
          </cell>
          <cell r="H43">
            <v>0</v>
          </cell>
          <cell r="I43">
            <v>5522.95</v>
          </cell>
          <cell r="J43">
            <v>2.14</v>
          </cell>
          <cell r="K43">
            <v>2.14</v>
          </cell>
        </row>
        <row r="44">
          <cell r="A44" t="str">
            <v>NR_W25</v>
          </cell>
          <cell r="B44">
            <v>842</v>
          </cell>
          <cell r="C44">
            <v>1200010251498</v>
          </cell>
        </row>
        <row r="44">
          <cell r="G44" t="str">
            <v>NR_W25</v>
          </cell>
          <cell r="H44">
            <v>0.017</v>
          </cell>
          <cell r="I44">
            <v>4722.9</v>
          </cell>
          <cell r="J44">
            <v>2.3</v>
          </cell>
          <cell r="K44">
            <v>2.3</v>
          </cell>
        </row>
        <row r="45">
          <cell r="A45" t="str">
            <v>NR_WES</v>
          </cell>
          <cell r="B45">
            <v>848</v>
          </cell>
          <cell r="C45">
            <v>1200010251568</v>
          </cell>
          <cell r="D45" t="str">
            <v>NR_WES</v>
          </cell>
          <cell r="E45">
            <v>716</v>
          </cell>
          <cell r="F45">
            <v>1200052486875</v>
          </cell>
          <cell r="G45" t="str">
            <v>NR_WES</v>
          </cell>
          <cell r="H45">
            <v>0</v>
          </cell>
          <cell r="I45">
            <v>4727.76</v>
          </cell>
          <cell r="J45">
            <v>2.73</v>
          </cell>
          <cell r="K45">
            <v>2.73</v>
          </cell>
          <cell r="L45">
            <v>0</v>
          </cell>
          <cell r="M45">
            <v>375.22</v>
          </cell>
          <cell r="N45">
            <v>0.05</v>
          </cell>
          <cell r="O45">
            <v>0.05</v>
          </cell>
        </row>
        <row r="46">
          <cell r="A46" t="str">
            <v>NR_WHI</v>
          </cell>
          <cell r="B46">
            <v>849</v>
          </cell>
          <cell r="C46">
            <v>1200050493611</v>
          </cell>
        </row>
        <row r="46">
          <cell r="G46" t="str">
            <v>NR_WHI</v>
          </cell>
          <cell r="H46">
            <v>4.517</v>
          </cell>
          <cell r="I46">
            <v>66.24</v>
          </cell>
          <cell r="J46">
            <v>3.08</v>
          </cell>
          <cell r="K46">
            <v>3.08</v>
          </cell>
        </row>
        <row r="47">
          <cell r="A47" t="str">
            <v>NR_WIM</v>
          </cell>
          <cell r="B47">
            <v>844</v>
          </cell>
          <cell r="C47">
            <v>1200010200874</v>
          </cell>
        </row>
        <row r="47">
          <cell r="G47" t="str">
            <v>NR_WIM</v>
          </cell>
          <cell r="H47">
            <v>0</v>
          </cell>
          <cell r="I47">
            <v>8002.01</v>
          </cell>
          <cell r="J47">
            <v>2.15</v>
          </cell>
          <cell r="K47">
            <v>2.15</v>
          </cell>
        </row>
        <row r="48">
          <cell r="A48" t="str">
            <v>TELEHW</v>
          </cell>
          <cell r="B48">
            <v>809</v>
          </cell>
          <cell r="C48" t="str">
            <v>1200060951114
1200060951123</v>
          </cell>
        </row>
        <row r="48">
          <cell r="G48" t="str">
            <v>TELEHW</v>
          </cell>
          <cell r="H48">
            <v>0</v>
          </cell>
          <cell r="I48">
            <v>930.26</v>
          </cell>
          <cell r="J48">
            <v>3.93</v>
          </cell>
          <cell r="K48">
            <v>3.93</v>
          </cell>
        </row>
        <row r="49">
          <cell r="A49" t="str">
            <v>THAMEB</v>
          </cell>
          <cell r="B49">
            <v>828</v>
          </cell>
          <cell r="C49" t="str">
            <v>1200010146153
1200010146162
1200010146171
1200061197703</v>
          </cell>
          <cell r="D49" t="str">
            <v>THAMEB</v>
          </cell>
          <cell r="E49">
            <v>701</v>
          </cell>
          <cell r="F49" t="str">
            <v>1200050312030
1200050312040
1200061219394</v>
          </cell>
          <cell r="G49" t="str">
            <v>THAMEB</v>
          </cell>
          <cell r="H49">
            <v>0</v>
          </cell>
          <cell r="I49">
            <v>3194.94</v>
          </cell>
          <cell r="J49">
            <v>0.69</v>
          </cell>
          <cell r="K49">
            <v>0.69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0">
          <cell r="A50" t="str">
            <v>THAMEC</v>
          </cell>
          <cell r="B50">
            <v>802</v>
          </cell>
          <cell r="C50" t="str">
            <v>1200061171324
1200061171333</v>
          </cell>
          <cell r="D50" t="str">
            <v>THAMEC</v>
          </cell>
          <cell r="E50">
            <v>702</v>
          </cell>
          <cell r="F50" t="str">
            <v>1200061171342
1200061171351</v>
          </cell>
          <cell r="G50" t="str">
            <v>THAMEC</v>
          </cell>
          <cell r="H50">
            <v>0</v>
          </cell>
          <cell r="I50">
            <v>2795.68</v>
          </cell>
          <cell r="J50">
            <v>1.44</v>
          </cell>
          <cell r="K50">
            <v>1.44</v>
          </cell>
          <cell r="L50">
            <v>0</v>
          </cell>
          <cell r="M50">
            <v>653.98</v>
          </cell>
          <cell r="N50">
            <v>0.05</v>
          </cell>
          <cell r="O50">
            <v>0.05</v>
          </cell>
        </row>
        <row r="51">
          <cell r="A51" t="str">
            <v>TWCHST</v>
          </cell>
          <cell r="B51">
            <v>819</v>
          </cell>
          <cell r="C51">
            <v>1200061990150</v>
          </cell>
        </row>
        <row r="51">
          <cell r="G51" t="str">
            <v>TWCHST</v>
          </cell>
          <cell r="H51">
            <v>0</v>
          </cell>
          <cell r="I51">
            <v>7962.85</v>
          </cell>
          <cell r="J51">
            <v>1.36</v>
          </cell>
          <cell r="K51">
            <v>1.36</v>
          </cell>
        </row>
        <row r="52">
          <cell r="A52" t="str">
            <v>TWGNCH</v>
          </cell>
          <cell r="B52">
            <v>822</v>
          </cell>
          <cell r="C52">
            <v>1200061990319</v>
          </cell>
        </row>
        <row r="52">
          <cell r="G52" t="str">
            <v>TWGNCH</v>
          </cell>
          <cell r="H52">
            <v>0</v>
          </cell>
          <cell r="I52">
            <v>132.48</v>
          </cell>
          <cell r="J52">
            <v>0.76</v>
          </cell>
          <cell r="K52">
            <v>0.76</v>
          </cell>
        </row>
        <row r="53">
          <cell r="A53" t="str">
            <v>TWKIRT</v>
          </cell>
          <cell r="B53">
            <v>823</v>
          </cell>
          <cell r="C53" t="str">
            <v>1200061999491
1200061999507
1200062001242
1200062001251</v>
          </cell>
        </row>
        <row r="53">
          <cell r="G53" t="str">
            <v>TWKIRT</v>
          </cell>
          <cell r="H53">
            <v>1.103</v>
          </cell>
          <cell r="I53">
            <v>132.48</v>
          </cell>
          <cell r="J53">
            <v>1.53</v>
          </cell>
          <cell r="K53">
            <v>1.53</v>
          </cell>
        </row>
        <row r="54">
          <cell r="A54" t="str">
            <v>VOLTDC</v>
          </cell>
          <cell r="B54">
            <v>803</v>
          </cell>
          <cell r="C54" t="str">
            <v>1200061148032
1200061148041</v>
          </cell>
        </row>
        <row r="54">
          <cell r="G54" t="str">
            <v>VOLTDC</v>
          </cell>
          <cell r="H54">
            <v>0.414</v>
          </cell>
          <cell r="I54">
            <v>533.76</v>
          </cell>
          <cell r="J54">
            <v>2.3</v>
          </cell>
          <cell r="K54">
            <v>2.3</v>
          </cell>
        </row>
        <row r="55">
          <cell r="A55" t="str">
            <v>WILKST</v>
          </cell>
          <cell r="B55">
            <v>824</v>
          </cell>
          <cell r="C55" t="str">
            <v>TBC</v>
          </cell>
        </row>
        <row r="55">
          <cell r="G55" t="str">
            <v>WILKST</v>
          </cell>
          <cell r="H55">
            <v>0.364</v>
          </cell>
          <cell r="I55">
            <v>1051.15</v>
          </cell>
          <cell r="J55">
            <v>2.16</v>
          </cell>
          <cell r="K55">
            <v>2.16</v>
          </cell>
        </row>
        <row r="56">
          <cell r="A56" t="str">
            <v>BELVED</v>
          </cell>
          <cell r="B56">
            <v>815</v>
          </cell>
          <cell r="C56">
            <v>1200060787109</v>
          </cell>
          <cell r="D56" t="str">
            <v>BELVED</v>
          </cell>
          <cell r="E56">
            <v>711</v>
          </cell>
          <cell r="F56">
            <v>1200060787118</v>
          </cell>
          <cell r="G56" t="str">
            <v>BELVED</v>
          </cell>
          <cell r="H56">
            <v>0</v>
          </cell>
          <cell r="I56">
            <v>321.43</v>
          </cell>
          <cell r="J56">
            <v>0.8</v>
          </cell>
          <cell r="K56">
            <v>0.8</v>
          </cell>
          <cell r="L56">
            <v>0</v>
          </cell>
          <cell r="M56">
            <v>608.83</v>
          </cell>
          <cell r="N56">
            <v>0.05</v>
          </cell>
          <cell r="O56">
            <v>0.05</v>
          </cell>
        </row>
        <row r="57">
          <cell r="A57" t="str">
            <v>SELCHP</v>
          </cell>
          <cell r="B57">
            <v>827</v>
          </cell>
          <cell r="C57">
            <v>1200010175650</v>
          </cell>
          <cell r="D57" t="str">
            <v>SELCHP</v>
          </cell>
          <cell r="E57">
            <v>730</v>
          </cell>
          <cell r="F57">
            <v>1200010258304</v>
          </cell>
          <cell r="G57" t="str">
            <v>SELCHP</v>
          </cell>
          <cell r="H57">
            <v>0</v>
          </cell>
          <cell r="I57">
            <v>283.72</v>
          </cell>
          <cell r="J57">
            <v>1.2</v>
          </cell>
          <cell r="K57">
            <v>1.2</v>
          </cell>
          <cell r="L57">
            <v>0</v>
          </cell>
          <cell r="M57">
            <v>3009.13</v>
          </cell>
          <cell r="N57">
            <v>0.05</v>
          </cell>
          <cell r="O57">
            <v>0.05</v>
          </cell>
        </row>
        <row r="58">
          <cell r="A58" t="str">
            <v>TLRSLN</v>
          </cell>
          <cell r="B58">
            <v>603</v>
          </cell>
          <cell r="C58" t="str">
            <v>MSID: 5538</v>
          </cell>
          <cell r="D58" t="str">
            <v>TLRSLN</v>
          </cell>
          <cell r="E58">
            <v>607</v>
          </cell>
          <cell r="F58" t="str">
            <v>MSID: 5538</v>
          </cell>
          <cell r="G58" t="str">
            <v>TLRSLN</v>
          </cell>
          <cell r="H58">
            <v>0.01</v>
          </cell>
          <cell r="I58">
            <v>31.55</v>
          </cell>
          <cell r="J58">
            <v>1.17</v>
          </cell>
          <cell r="K58">
            <v>1.17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Overview"/>
      <sheetName val="Annex 1 LV, HV and UMS charges"/>
      <sheetName val="Annex 2 EHV charges"/>
      <sheetName val="Annex 2a Import"/>
      <sheetName val="Annex 2b Export"/>
      <sheetName val="Annex 3 Preserved charges"/>
      <sheetName val="Annex 4 LDNO charges"/>
      <sheetName val="Annex 5 LLFs"/>
      <sheetName val="Annex 6 New or Amended EHV"/>
      <sheetName val="Annex 7 Pass-Through Costs"/>
      <sheetName val="Nodal prices"/>
      <sheetName val="SSC unit rate lookup"/>
      <sheetName val="Residual Charging Bands"/>
      <sheetName val="Charge Calculator"/>
    </sheetNames>
    <sheetDataSet>
      <sheetData sheetId="0">
        <row r="4">
          <cell r="B4" t="str">
            <v>London Power Networks</v>
          </cell>
        </row>
      </sheetData>
      <sheetData sheetId="1"/>
      <sheetData sheetId="2">
        <row r="10">
          <cell r="A10" t="str">
            <v>Import
Unique Identifier</v>
          </cell>
          <cell r="B10" t="str">
            <v>LLFC</v>
          </cell>
          <cell r="C10" t="str">
            <v>Import MPANs/MSIDs</v>
          </cell>
          <cell r="D10" t="str">
            <v>Export Unique Identifier</v>
          </cell>
          <cell r="E10" t="str">
            <v>LLFC</v>
          </cell>
          <cell r="F10" t="str">
            <v>Export MPANs/MSIDs</v>
          </cell>
          <cell r="G10" t="str">
            <v>Name</v>
          </cell>
          <cell r="H10" t="str">
            <v>Residual Charging Band</v>
          </cell>
          <cell r="I10" t="str">
            <v>Import
Super Red
unit charge
(p/kWh)</v>
          </cell>
          <cell r="J10" t="str">
            <v>Import
fixed charge
(p/day)</v>
          </cell>
          <cell r="K10" t="str">
            <v>Import
capacity charge
(p/kVA/day)</v>
          </cell>
          <cell r="L10" t="str">
            <v>Import
exceeded capacity charge
(p/kVA/day)</v>
          </cell>
          <cell r="M10" t="str">
            <v>Export
Super Red
unit charge
(p/kWh)</v>
          </cell>
          <cell r="N10" t="str">
            <v>Export
fixed charge
(p/day)</v>
          </cell>
          <cell r="O10" t="str">
            <v>Export
capacity charge
(p/kVA/day)</v>
          </cell>
          <cell r="P10" t="str">
            <v>Export
exceeded capacity charge
(p/kVA/day)</v>
          </cell>
        </row>
        <row r="11">
          <cell r="A11" t="str">
            <v>22BSHP</v>
          </cell>
          <cell r="B11">
            <v>810</v>
          </cell>
          <cell r="C11" t="str">
            <v>1200062355497;1200062355502</v>
          </cell>
        </row>
        <row r="11">
          <cell r="F11" t="str">
            <v/>
          </cell>
          <cell r="G11" t="str">
            <v>22BSHP</v>
          </cell>
          <cell r="H11">
            <v>2</v>
          </cell>
          <cell r="I11">
            <v>0.081</v>
          </cell>
          <cell r="J11">
            <v>4521.81</v>
          </cell>
          <cell r="K11">
            <v>1.26</v>
          </cell>
          <cell r="L11">
            <v>1.26</v>
          </cell>
        </row>
        <row r="12">
          <cell r="A12" t="str">
            <v>BISHPC</v>
          </cell>
          <cell r="B12">
            <v>811</v>
          </cell>
          <cell r="C12" t="str">
            <v>1200061143976;1200061143985</v>
          </cell>
        </row>
        <row r="12">
          <cell r="F12" t="str">
            <v/>
          </cell>
          <cell r="G12" t="str">
            <v>BISHPC</v>
          </cell>
          <cell r="H12">
            <v>3</v>
          </cell>
          <cell r="I12">
            <v>0.062</v>
          </cell>
          <cell r="J12">
            <v>12601.27</v>
          </cell>
          <cell r="K12">
            <v>1.77</v>
          </cell>
          <cell r="L12">
            <v>1.77</v>
          </cell>
        </row>
        <row r="13">
          <cell r="A13" t="str">
            <v>BLMBGN</v>
          </cell>
          <cell r="B13">
            <v>820</v>
          </cell>
          <cell r="C13" t="str">
            <v>1200061385700;1200061385710</v>
          </cell>
        </row>
        <row r="13">
          <cell r="F13" t="str">
            <v/>
          </cell>
          <cell r="G13" t="str">
            <v>BLMBGN</v>
          </cell>
          <cell r="H13">
            <v>2</v>
          </cell>
          <cell r="I13">
            <v>0.082</v>
          </cell>
          <cell r="J13">
            <v>4291.34</v>
          </cell>
          <cell r="K13">
            <v>1.75</v>
          </cell>
          <cell r="L13">
            <v>1.75</v>
          </cell>
        </row>
        <row r="14">
          <cell r="A14" t="str">
            <v>BLMBGS</v>
          </cell>
          <cell r="B14">
            <v>821</v>
          </cell>
          <cell r="C14" t="str">
            <v>1200061385729;1200061385738</v>
          </cell>
        </row>
        <row r="14">
          <cell r="F14" t="str">
            <v/>
          </cell>
          <cell r="G14" t="str">
            <v>BLMBGS</v>
          </cell>
          <cell r="H14">
            <v>1</v>
          </cell>
          <cell r="I14">
            <v>0.062</v>
          </cell>
          <cell r="J14">
            <v>840.39</v>
          </cell>
          <cell r="K14">
            <v>1.15</v>
          </cell>
          <cell r="L14">
            <v>1.15</v>
          </cell>
        </row>
        <row r="15">
          <cell r="A15" t="str">
            <v>BRDGTE</v>
          </cell>
          <cell r="B15">
            <v>805</v>
          </cell>
          <cell r="C15" t="str">
            <v>1200061148014;1200061148023</v>
          </cell>
        </row>
        <row r="15">
          <cell r="F15" t="str">
            <v/>
          </cell>
          <cell r="G15" t="str">
            <v>BRDGTE</v>
          </cell>
          <cell r="H15">
            <v>2</v>
          </cell>
          <cell r="I15">
            <v>0.053</v>
          </cell>
          <cell r="J15">
            <v>4291.34</v>
          </cell>
          <cell r="K15">
            <v>2.08</v>
          </cell>
          <cell r="L15">
            <v>2.08</v>
          </cell>
        </row>
        <row r="16">
          <cell r="A16" t="str">
            <v>BRKFLD</v>
          </cell>
          <cell r="B16">
            <v>829</v>
          </cell>
          <cell r="C16" t="str">
            <v>1200061148060;1200061148079</v>
          </cell>
        </row>
        <row r="16">
          <cell r="F16" t="str">
            <v/>
          </cell>
          <cell r="G16" t="str">
            <v>BRKFLD</v>
          </cell>
          <cell r="H16">
            <v>2</v>
          </cell>
          <cell r="I16">
            <v>0.054</v>
          </cell>
          <cell r="J16">
            <v>4521.81</v>
          </cell>
          <cell r="K16">
            <v>1.55</v>
          </cell>
          <cell r="L16">
            <v>1.55</v>
          </cell>
        </row>
        <row r="17">
          <cell r="A17" t="str">
            <v>BRMLEY</v>
          </cell>
        </row>
        <row r="17">
          <cell r="C17" t="str">
            <v>MSID: 1630</v>
          </cell>
        </row>
        <row r="17">
          <cell r="G17" t="str">
            <v>BRMLEY</v>
          </cell>
          <cell r="H17">
            <v>4</v>
          </cell>
          <cell r="I17">
            <v>0</v>
          </cell>
          <cell r="J17">
            <v>30150.11</v>
          </cell>
          <cell r="K17">
            <v>4.39</v>
          </cell>
          <cell r="L17">
            <v>4.39</v>
          </cell>
        </row>
        <row r="18">
          <cell r="A18" t="str">
            <v>CRLIMM</v>
          </cell>
          <cell r="B18">
            <v>812</v>
          </cell>
          <cell r="C18" t="str">
            <v>1200062090483;1200062090492</v>
          </cell>
        </row>
        <row r="18">
          <cell r="F18" t="str">
            <v/>
          </cell>
          <cell r="G18" t="str">
            <v>CRLIMM</v>
          </cell>
          <cell r="H18">
            <v>4</v>
          </cell>
          <cell r="I18">
            <v>0</v>
          </cell>
          <cell r="J18">
            <v>38891.4</v>
          </cell>
          <cell r="K18">
            <v>1</v>
          </cell>
          <cell r="L18">
            <v>1</v>
          </cell>
        </row>
        <row r="19">
          <cell r="A19" t="str">
            <v>DART11</v>
          </cell>
        </row>
        <row r="19">
          <cell r="C19" t="str">
            <v>MSID: 1032</v>
          </cell>
        </row>
        <row r="19">
          <cell r="G19" t="str">
            <v>DART11</v>
          </cell>
          <cell r="H19">
            <v>2</v>
          </cell>
          <cell r="I19">
            <v>0.184</v>
          </cell>
          <cell r="J19">
            <v>4060.87</v>
          </cell>
          <cell r="K19">
            <v>5.56</v>
          </cell>
          <cell r="L19">
            <v>5.56</v>
          </cell>
        </row>
        <row r="20">
          <cell r="A20" t="str">
            <v>DART33</v>
          </cell>
        </row>
        <row r="20">
          <cell r="C20" t="str">
            <v>MSID: 1032</v>
          </cell>
        </row>
        <row r="20">
          <cell r="G20" t="str">
            <v>DART33</v>
          </cell>
          <cell r="H20">
            <v>3</v>
          </cell>
          <cell r="I20">
            <v>0.68</v>
          </cell>
          <cell r="J20">
            <v>12140.32</v>
          </cell>
          <cell r="K20">
            <v>5.97</v>
          </cell>
          <cell r="L20">
            <v>5.97</v>
          </cell>
        </row>
        <row r="21">
          <cell r="A21" t="str">
            <v>EPNLEI</v>
          </cell>
        </row>
        <row r="21">
          <cell r="C21" t="str">
            <v>MSID: 1628</v>
          </cell>
        </row>
        <row r="21">
          <cell r="G21" t="str">
            <v>EPNLEI</v>
          </cell>
          <cell r="H21">
            <v>4</v>
          </cell>
          <cell r="I21">
            <v>0.007</v>
          </cell>
          <cell r="J21">
            <v>30150.11</v>
          </cell>
          <cell r="K21">
            <v>2.65</v>
          </cell>
          <cell r="L21">
            <v>2.65</v>
          </cell>
        </row>
        <row r="22">
          <cell r="A22" t="str">
            <v>FENAVE</v>
          </cell>
          <cell r="B22">
            <v>813</v>
          </cell>
          <cell r="C22" t="str">
            <v>1200062132159;1200062132168</v>
          </cell>
        </row>
        <row r="22">
          <cell r="F22" t="str">
            <v/>
          </cell>
          <cell r="G22" t="str">
            <v>FENAVE</v>
          </cell>
          <cell r="H22">
            <v>2</v>
          </cell>
          <cell r="I22">
            <v>0.063</v>
          </cell>
          <cell r="J22">
            <v>4521.81</v>
          </cell>
          <cell r="K22">
            <v>1.21</v>
          </cell>
          <cell r="L22">
            <v>1.21</v>
          </cell>
        </row>
        <row r="23">
          <cell r="A23" t="str">
            <v>FENCHS</v>
          </cell>
          <cell r="B23">
            <v>800</v>
          </cell>
          <cell r="C23" t="str">
            <v>1200061144029;1200061144038</v>
          </cell>
        </row>
        <row r="23">
          <cell r="F23" t="str">
            <v/>
          </cell>
          <cell r="G23" t="str">
            <v>FENCHS</v>
          </cell>
          <cell r="H23">
            <v>2</v>
          </cell>
          <cell r="I23">
            <v>0.062</v>
          </cell>
          <cell r="J23">
            <v>4661.6</v>
          </cell>
          <cell r="K23">
            <v>2.11</v>
          </cell>
          <cell r="L23">
            <v>2.11</v>
          </cell>
        </row>
        <row r="24">
          <cell r="A24" t="str">
            <v>GBLSWI</v>
          </cell>
          <cell r="B24">
            <v>843</v>
          </cell>
          <cell r="C24" t="str">
            <v>1200050913681;1200050913690;1200050913706;1200050913715</v>
          </cell>
        </row>
        <row r="24">
          <cell r="F24" t="str">
            <v/>
          </cell>
          <cell r="G24" t="str">
            <v>GBLSWI</v>
          </cell>
          <cell r="H24">
            <v>4</v>
          </cell>
          <cell r="I24">
            <v>0</v>
          </cell>
          <cell r="J24">
            <v>39022.68</v>
          </cell>
          <cell r="K24">
            <v>2.04</v>
          </cell>
          <cell r="L24">
            <v>2.04</v>
          </cell>
        </row>
        <row r="25">
          <cell r="A25" t="str">
            <v>KNGLPN</v>
          </cell>
        </row>
        <row r="25">
          <cell r="C25" t="str">
            <v>MSID: 1027</v>
          </cell>
        </row>
        <row r="25">
          <cell r="F25" t="str">
            <v/>
          </cell>
          <cell r="G25" t="str">
            <v>KNGLPN</v>
          </cell>
          <cell r="H25">
            <v>2</v>
          </cell>
          <cell r="I25">
            <v>0</v>
          </cell>
          <cell r="J25">
            <v>4060.87</v>
          </cell>
          <cell r="K25">
            <v>0.84</v>
          </cell>
          <cell r="L25">
            <v>0.84</v>
          </cell>
        </row>
        <row r="26">
          <cell r="A26" t="str">
            <v>LEDNHS</v>
          </cell>
          <cell r="B26">
            <v>808</v>
          </cell>
          <cell r="C26" t="str">
            <v>1200061144065;1200061144074</v>
          </cell>
        </row>
        <row r="26">
          <cell r="F26" t="str">
            <v/>
          </cell>
          <cell r="G26" t="str">
            <v>LEDNHS</v>
          </cell>
          <cell r="H26">
            <v>2</v>
          </cell>
          <cell r="I26">
            <v>0.061</v>
          </cell>
          <cell r="J26">
            <v>4577.73</v>
          </cell>
          <cell r="K26">
            <v>1.63</v>
          </cell>
          <cell r="L26">
            <v>1.63</v>
          </cell>
        </row>
        <row r="27">
          <cell r="A27" t="str">
            <v>LIMEST</v>
          </cell>
          <cell r="B27">
            <v>814</v>
          </cell>
          <cell r="C27" t="str">
            <v>1200062132006;1200062132015</v>
          </cell>
        </row>
        <row r="27">
          <cell r="F27" t="str">
            <v/>
          </cell>
          <cell r="G27" t="str">
            <v>LIMEST</v>
          </cell>
          <cell r="H27">
            <v>2</v>
          </cell>
          <cell r="I27">
            <v>0.065</v>
          </cell>
          <cell r="J27">
            <v>4521.81</v>
          </cell>
          <cell r="K27">
            <v>1.57</v>
          </cell>
          <cell r="L27">
            <v>1.57</v>
          </cell>
        </row>
        <row r="28">
          <cell r="A28" t="str">
            <v>LNWAL1</v>
          </cell>
          <cell r="B28">
            <v>816</v>
          </cell>
          <cell r="C28" t="str">
            <v>1200061148194;1200061148200</v>
          </cell>
        </row>
        <row r="28">
          <cell r="F28" t="str">
            <v/>
          </cell>
          <cell r="G28" t="str">
            <v>LNWAL1</v>
          </cell>
          <cell r="H28">
            <v>1</v>
          </cell>
          <cell r="I28">
            <v>0.053</v>
          </cell>
          <cell r="J28">
            <v>1275.65</v>
          </cell>
          <cell r="K28">
            <v>1.33</v>
          </cell>
          <cell r="L28">
            <v>1.33</v>
          </cell>
        </row>
        <row r="29">
          <cell r="A29" t="str">
            <v>LNWALL</v>
          </cell>
          <cell r="B29">
            <v>816</v>
          </cell>
          <cell r="C29" t="str">
            <v>1200061953070;1200061953089</v>
          </cell>
        </row>
        <row r="29">
          <cell r="F29" t="str">
            <v/>
          </cell>
          <cell r="G29" t="str">
            <v>LNWALL</v>
          </cell>
          <cell r="H29">
            <v>2</v>
          </cell>
          <cell r="I29">
            <v>0.053</v>
          </cell>
          <cell r="J29">
            <v>4726.6</v>
          </cell>
          <cell r="K29">
            <v>1.33</v>
          </cell>
          <cell r="L29">
            <v>1.33</v>
          </cell>
        </row>
        <row r="30">
          <cell r="A30" t="str">
            <v>LU_ACT</v>
          </cell>
        </row>
        <row r="30">
          <cell r="C30" t="str">
            <v>MSID: 1631</v>
          </cell>
        </row>
        <row r="30">
          <cell r="F30" t="str">
            <v/>
          </cell>
          <cell r="G30" t="str">
            <v>LU_ACT</v>
          </cell>
          <cell r="H30">
            <v>2</v>
          </cell>
          <cell r="I30">
            <v>0</v>
          </cell>
          <cell r="J30">
            <v>4301.88</v>
          </cell>
          <cell r="K30">
            <v>2.23</v>
          </cell>
          <cell r="L30">
            <v>2.23</v>
          </cell>
        </row>
        <row r="31">
          <cell r="A31" t="str">
            <v>LU_CAN</v>
          </cell>
          <cell r="B31">
            <v>818</v>
          </cell>
          <cell r="C31" t="str">
            <v>1200060323207;1200060323216</v>
          </cell>
        </row>
        <row r="31">
          <cell r="F31" t="str">
            <v/>
          </cell>
          <cell r="G31" t="str">
            <v>LU_CAN</v>
          </cell>
          <cell r="H31">
            <v>4</v>
          </cell>
          <cell r="I31">
            <v>0</v>
          </cell>
          <cell r="J31">
            <v>37928.01</v>
          </cell>
          <cell r="K31">
            <v>1.18</v>
          </cell>
          <cell r="L31">
            <v>1.18</v>
          </cell>
        </row>
        <row r="32">
          <cell r="A32" t="str">
            <v>LU_CHA</v>
          </cell>
          <cell r="B32">
            <v>801</v>
          </cell>
          <cell r="C32" t="str">
            <v>1200061231921;1200061231930;1200061231940;1200061231959</v>
          </cell>
        </row>
        <row r="32">
          <cell r="F32" t="str">
            <v/>
          </cell>
          <cell r="G32" t="str">
            <v>LU_CHA</v>
          </cell>
          <cell r="H32">
            <v>4</v>
          </cell>
          <cell r="I32">
            <v>0</v>
          </cell>
          <cell r="J32">
            <v>38653.54</v>
          </cell>
          <cell r="K32">
            <v>1.08</v>
          </cell>
          <cell r="L32">
            <v>1.08</v>
          </cell>
        </row>
        <row r="33">
          <cell r="A33" t="str">
            <v>LU_HOX</v>
          </cell>
          <cell r="B33">
            <v>804</v>
          </cell>
          <cell r="C33">
            <v>1200060323191</v>
          </cell>
        </row>
        <row r="33">
          <cell r="F33" t="str">
            <v/>
          </cell>
          <cell r="G33" t="str">
            <v>LU_HOX</v>
          </cell>
          <cell r="H33">
            <v>4</v>
          </cell>
          <cell r="I33">
            <v>0</v>
          </cell>
          <cell r="J33">
            <v>37817.55</v>
          </cell>
          <cell r="K33">
            <v>1.61</v>
          </cell>
          <cell r="L33">
            <v>1.61</v>
          </cell>
        </row>
        <row r="34">
          <cell r="A34" t="str">
            <v>LU_LOT</v>
          </cell>
          <cell r="B34">
            <v>838</v>
          </cell>
          <cell r="C34" t="str">
            <v>1200050376902;1200050376911</v>
          </cell>
        </row>
        <row r="34">
          <cell r="F34" t="str">
            <v/>
          </cell>
          <cell r="G34" t="str">
            <v>LU_LOT</v>
          </cell>
          <cell r="H34">
            <v>4</v>
          </cell>
          <cell r="I34">
            <v>0</v>
          </cell>
          <cell r="J34">
            <v>68272.77</v>
          </cell>
          <cell r="K34">
            <v>2.4</v>
          </cell>
          <cell r="L34">
            <v>2.4</v>
          </cell>
        </row>
        <row r="35">
          <cell r="A35" t="str">
            <v>LU_MAN</v>
          </cell>
          <cell r="B35">
            <v>837</v>
          </cell>
          <cell r="C35">
            <v>1200010200926</v>
          </cell>
        </row>
        <row r="35">
          <cell r="F35" t="str">
            <v/>
          </cell>
          <cell r="G35" t="str">
            <v>LU_MAN</v>
          </cell>
          <cell r="H35">
            <v>4</v>
          </cell>
          <cell r="I35">
            <v>0.008</v>
          </cell>
          <cell r="J35">
            <v>56950.66</v>
          </cell>
          <cell r="K35">
            <v>1.57</v>
          </cell>
          <cell r="L35">
            <v>1.57</v>
          </cell>
        </row>
        <row r="36">
          <cell r="A36" t="str">
            <v>LU_STE</v>
          </cell>
          <cell r="B36">
            <v>839</v>
          </cell>
          <cell r="C36" t="str">
            <v>1200010157225;1200010157234</v>
          </cell>
        </row>
        <row r="36">
          <cell r="F36" t="str">
            <v/>
          </cell>
          <cell r="G36" t="str">
            <v>LU_STE</v>
          </cell>
          <cell r="H36">
            <v>4</v>
          </cell>
          <cell r="I36">
            <v>0</v>
          </cell>
          <cell r="J36">
            <v>37366.82</v>
          </cell>
          <cell r="K36">
            <v>2.97</v>
          </cell>
          <cell r="L36">
            <v>2.97</v>
          </cell>
        </row>
        <row r="37">
          <cell r="A37" t="str">
            <v>MRKLNE</v>
          </cell>
          <cell r="B37">
            <v>806</v>
          </cell>
          <cell r="C37" t="str">
            <v>1200061378624;1200061378633</v>
          </cell>
        </row>
        <row r="37">
          <cell r="F37" t="str">
            <v/>
          </cell>
          <cell r="G37" t="str">
            <v>MRKLNE</v>
          </cell>
          <cell r="H37">
            <v>1</v>
          </cell>
          <cell r="I37">
            <v>0.063</v>
          </cell>
          <cell r="J37">
            <v>1070.86</v>
          </cell>
          <cell r="K37">
            <v>1.24</v>
          </cell>
          <cell r="L37">
            <v>1.24</v>
          </cell>
        </row>
        <row r="38">
          <cell r="A38" t="str">
            <v>NGC_BA</v>
          </cell>
          <cell r="B38">
            <v>817</v>
          </cell>
          <cell r="C38" t="str">
            <v>1200010151863;1200010151872</v>
          </cell>
        </row>
        <row r="38">
          <cell r="F38" t="str">
            <v/>
          </cell>
          <cell r="G38" t="str">
            <v>NGC_BA</v>
          </cell>
          <cell r="H38">
            <v>1</v>
          </cell>
          <cell r="I38">
            <v>0.213</v>
          </cell>
          <cell r="J38">
            <v>609.92</v>
          </cell>
          <cell r="K38">
            <v>0.89</v>
          </cell>
          <cell r="L38">
            <v>0.89</v>
          </cell>
        </row>
        <row r="39">
          <cell r="A39" t="str">
            <v>NR_BOW</v>
          </cell>
          <cell r="B39">
            <v>807</v>
          </cell>
          <cell r="C39" t="str">
            <v>1200060280440;1200060280468</v>
          </cell>
        </row>
        <row r="39">
          <cell r="G39" t="str">
            <v>NR_BOW</v>
          </cell>
          <cell r="H39">
            <v>3</v>
          </cell>
          <cell r="I39">
            <v>0</v>
          </cell>
          <cell r="J39">
            <v>18378.72</v>
          </cell>
          <cell r="K39">
            <v>3.68</v>
          </cell>
          <cell r="L39">
            <v>3.68</v>
          </cell>
        </row>
        <row r="40">
          <cell r="A40" t="str">
            <v>NR_BRO</v>
          </cell>
          <cell r="B40">
            <v>847</v>
          </cell>
          <cell r="C40">
            <v>1200010251559</v>
          </cell>
        </row>
        <row r="40">
          <cell r="F40" t="str">
            <v/>
          </cell>
          <cell r="G40" t="str">
            <v>NR_BRO</v>
          </cell>
          <cell r="H40">
            <v>4</v>
          </cell>
          <cell r="I40">
            <v>0</v>
          </cell>
          <cell r="J40">
            <v>32707.91</v>
          </cell>
          <cell r="K40">
            <v>2.08</v>
          </cell>
          <cell r="L40">
            <v>2.08</v>
          </cell>
        </row>
        <row r="41">
          <cell r="A41" t="str">
            <v>NR_CIT</v>
          </cell>
          <cell r="B41">
            <v>846</v>
          </cell>
          <cell r="C41">
            <v>1200010251521</v>
          </cell>
        </row>
        <row r="41">
          <cell r="F41" t="str">
            <v/>
          </cell>
          <cell r="G41" t="str">
            <v>NR_CIT</v>
          </cell>
          <cell r="H41">
            <v>1</v>
          </cell>
          <cell r="I41">
            <v>2.289</v>
          </cell>
          <cell r="J41">
            <v>690.25</v>
          </cell>
          <cell r="K41">
            <v>1.91</v>
          </cell>
          <cell r="L41">
            <v>1.91</v>
          </cell>
        </row>
        <row r="42">
          <cell r="A42" t="str">
            <v>NR_MAD</v>
          </cell>
          <cell r="B42">
            <v>840</v>
          </cell>
          <cell r="C42">
            <v>1200010251540</v>
          </cell>
        </row>
        <row r="42">
          <cell r="F42" t="str">
            <v/>
          </cell>
          <cell r="G42" t="str">
            <v>NR_MAD</v>
          </cell>
          <cell r="H42">
            <v>1</v>
          </cell>
          <cell r="I42">
            <v>2.24</v>
          </cell>
          <cell r="J42">
            <v>770.59</v>
          </cell>
          <cell r="K42">
            <v>0.91</v>
          </cell>
          <cell r="L42">
            <v>0.91</v>
          </cell>
        </row>
        <row r="43">
          <cell r="A43" t="str">
            <v>NR_W11</v>
          </cell>
          <cell r="B43">
            <v>841</v>
          </cell>
          <cell r="C43">
            <v>1200010251512</v>
          </cell>
        </row>
        <row r="43">
          <cell r="F43" t="str">
            <v/>
          </cell>
          <cell r="G43" t="str">
            <v>NR_W11</v>
          </cell>
          <cell r="H43">
            <v>3</v>
          </cell>
          <cell r="I43">
            <v>0</v>
          </cell>
          <cell r="J43">
            <v>18838.43</v>
          </cell>
          <cell r="K43">
            <v>1.95</v>
          </cell>
          <cell r="L43">
            <v>1.95</v>
          </cell>
        </row>
        <row r="44">
          <cell r="A44" t="str">
            <v>NR_W25</v>
          </cell>
          <cell r="B44">
            <v>842</v>
          </cell>
          <cell r="C44">
            <v>1200010251498</v>
          </cell>
        </row>
        <row r="44">
          <cell r="G44" t="str">
            <v>NR_W25</v>
          </cell>
          <cell r="H44">
            <v>3</v>
          </cell>
          <cell r="I44">
            <v>0.032</v>
          </cell>
          <cell r="J44">
            <v>17868.15</v>
          </cell>
          <cell r="K44">
            <v>2.39</v>
          </cell>
          <cell r="L44">
            <v>2.39</v>
          </cell>
        </row>
        <row r="45">
          <cell r="A45" t="str">
            <v>NR_WES</v>
          </cell>
          <cell r="B45">
            <v>848</v>
          </cell>
          <cell r="C45">
            <v>1200010251568</v>
          </cell>
          <cell r="D45" t="str">
            <v>NR_WES</v>
          </cell>
          <cell r="E45">
            <v>716</v>
          </cell>
          <cell r="F45">
            <v>1200052486875</v>
          </cell>
          <cell r="G45" t="str">
            <v>NR_WES</v>
          </cell>
          <cell r="H45">
            <v>4</v>
          </cell>
          <cell r="I45">
            <v>0</v>
          </cell>
          <cell r="J45">
            <v>35883.82</v>
          </cell>
          <cell r="K45">
            <v>2.17</v>
          </cell>
          <cell r="L45">
            <v>2.17</v>
          </cell>
          <cell r="M45">
            <v>0</v>
          </cell>
          <cell r="N45">
            <v>455.06</v>
          </cell>
          <cell r="O45">
            <v>0.05</v>
          </cell>
          <cell r="P45">
            <v>0.05</v>
          </cell>
        </row>
        <row r="46">
          <cell r="A46" t="str">
            <v>NR_WHI</v>
          </cell>
          <cell r="B46">
            <v>849</v>
          </cell>
          <cell r="C46">
            <v>1200050493611</v>
          </cell>
        </row>
        <row r="46">
          <cell r="F46" t="str">
            <v/>
          </cell>
          <cell r="G46" t="str">
            <v>NR_WHI</v>
          </cell>
          <cell r="H46">
            <v>1</v>
          </cell>
          <cell r="I46">
            <v>4.188</v>
          </cell>
          <cell r="J46">
            <v>690.25</v>
          </cell>
          <cell r="K46">
            <v>2.02</v>
          </cell>
          <cell r="L46">
            <v>2.02</v>
          </cell>
        </row>
        <row r="47">
          <cell r="A47" t="str">
            <v>NR_WIM</v>
          </cell>
          <cell r="B47">
            <v>844</v>
          </cell>
          <cell r="C47">
            <v>1200010200874</v>
          </cell>
        </row>
        <row r="47">
          <cell r="F47" t="str">
            <v/>
          </cell>
          <cell r="G47" t="str">
            <v>NR_WIM</v>
          </cell>
          <cell r="H47">
            <v>4</v>
          </cell>
          <cell r="I47">
            <v>0</v>
          </cell>
          <cell r="J47">
            <v>39854.76</v>
          </cell>
          <cell r="K47">
            <v>1.95</v>
          </cell>
          <cell r="L47">
            <v>1.95</v>
          </cell>
        </row>
        <row r="48">
          <cell r="A48" t="str">
            <v>TELEHW</v>
          </cell>
          <cell r="B48">
            <v>809</v>
          </cell>
          <cell r="C48" t="str">
            <v>1200060951114;1200060951123</v>
          </cell>
        </row>
        <row r="48">
          <cell r="F48" t="str">
            <v/>
          </cell>
          <cell r="G48" t="str">
            <v>TELEHW</v>
          </cell>
          <cell r="H48">
            <v>4</v>
          </cell>
          <cell r="I48">
            <v>0</v>
          </cell>
          <cell r="J48">
            <v>31278.3</v>
          </cell>
          <cell r="K48">
            <v>1.94</v>
          </cell>
          <cell r="L48">
            <v>1.94</v>
          </cell>
        </row>
        <row r="49">
          <cell r="A49" t="str">
            <v>THAMEB</v>
          </cell>
          <cell r="B49">
            <v>828</v>
          </cell>
          <cell r="C49" t="str">
            <v>1200010146153;1200010146162;1200010146171;1200061197703</v>
          </cell>
          <cell r="D49" t="str">
            <v>THAMEB</v>
          </cell>
          <cell r="E49">
            <v>701</v>
          </cell>
          <cell r="F49" t="str">
            <v>1200050312030;1200050312040;1200061219394</v>
          </cell>
          <cell r="G49" t="str">
            <v>THAMEB</v>
          </cell>
          <cell r="H49">
            <v>4</v>
          </cell>
          <cell r="I49">
            <v>0</v>
          </cell>
          <cell r="J49">
            <v>34024.85</v>
          </cell>
          <cell r="K49">
            <v>0.64</v>
          </cell>
          <cell r="L49">
            <v>0.64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</row>
        <row r="50">
          <cell r="A50" t="str">
            <v>THAMEC</v>
          </cell>
          <cell r="B50">
            <v>802</v>
          </cell>
          <cell r="C50" t="str">
            <v>1200061171324;1200061171333</v>
          </cell>
          <cell r="D50" t="str">
            <v>THAMEC</v>
          </cell>
          <cell r="E50">
            <v>702</v>
          </cell>
          <cell r="F50" t="str">
            <v>1200061171342;1200061171351</v>
          </cell>
          <cell r="G50" t="str">
            <v>THAMEC</v>
          </cell>
          <cell r="H50">
            <v>4</v>
          </cell>
          <cell r="I50">
            <v>0</v>
          </cell>
          <cell r="J50">
            <v>33540.64</v>
          </cell>
          <cell r="K50">
            <v>1.25</v>
          </cell>
          <cell r="L50">
            <v>1.25</v>
          </cell>
          <cell r="M50">
            <v>0</v>
          </cell>
          <cell r="N50">
            <v>793.13</v>
          </cell>
          <cell r="O50">
            <v>0.05</v>
          </cell>
          <cell r="P50">
            <v>0.05</v>
          </cell>
        </row>
        <row r="51">
          <cell r="A51" t="str">
            <v>TWCHST</v>
          </cell>
          <cell r="B51">
            <v>819</v>
          </cell>
          <cell r="C51">
            <v>1200061990150</v>
          </cell>
        </row>
        <row r="51">
          <cell r="F51" t="str">
            <v/>
          </cell>
          <cell r="G51" t="str">
            <v>TWCHST</v>
          </cell>
          <cell r="H51">
            <v>1</v>
          </cell>
          <cell r="I51">
            <v>0</v>
          </cell>
          <cell r="J51">
            <v>10267.07</v>
          </cell>
          <cell r="K51">
            <v>0.71</v>
          </cell>
          <cell r="L51">
            <v>0.71</v>
          </cell>
        </row>
        <row r="52">
          <cell r="A52" t="str">
            <v>TWGNCH</v>
          </cell>
          <cell r="B52">
            <v>822</v>
          </cell>
          <cell r="C52">
            <v>1200061990319</v>
          </cell>
        </row>
        <row r="52">
          <cell r="F52" t="str">
            <v/>
          </cell>
          <cell r="G52" t="str">
            <v>TWGNCH</v>
          </cell>
          <cell r="H52">
            <v>1</v>
          </cell>
          <cell r="I52">
            <v>0</v>
          </cell>
          <cell r="J52">
            <v>770.59</v>
          </cell>
          <cell r="K52">
            <v>0.77</v>
          </cell>
          <cell r="L52">
            <v>0.77</v>
          </cell>
        </row>
        <row r="53">
          <cell r="A53" t="str">
            <v>TWKIRT</v>
          </cell>
          <cell r="B53">
            <v>823</v>
          </cell>
          <cell r="C53" t="str">
            <v>1200061999491;1200061999507;1200062001242;1200062001251</v>
          </cell>
        </row>
        <row r="53">
          <cell r="F53" t="str">
            <v/>
          </cell>
          <cell r="G53" t="str">
            <v>TWKIRT</v>
          </cell>
          <cell r="H53">
            <v>3</v>
          </cell>
          <cell r="I53">
            <v>0.731</v>
          </cell>
          <cell r="J53">
            <v>12301</v>
          </cell>
          <cell r="K53">
            <v>0.9</v>
          </cell>
          <cell r="L53">
            <v>0.9</v>
          </cell>
        </row>
        <row r="54">
          <cell r="A54" t="str">
            <v>VOLTDC</v>
          </cell>
          <cell r="B54">
            <v>803</v>
          </cell>
          <cell r="C54" t="str">
            <v>1200061148032;1200061148041</v>
          </cell>
        </row>
        <row r="54">
          <cell r="F54" t="str">
            <v/>
          </cell>
          <cell r="G54" t="str">
            <v>VOLTDC</v>
          </cell>
          <cell r="H54">
            <v>2</v>
          </cell>
          <cell r="I54">
            <v>0.053</v>
          </cell>
          <cell r="J54">
            <v>4708.2</v>
          </cell>
          <cell r="K54">
            <v>1.52</v>
          </cell>
          <cell r="L54">
            <v>1.52</v>
          </cell>
        </row>
        <row r="55">
          <cell r="A55" t="str">
            <v>BELVED</v>
          </cell>
          <cell r="B55">
            <v>815</v>
          </cell>
          <cell r="C55">
            <v>1200060787109</v>
          </cell>
          <cell r="D55" t="str">
            <v>BELVED</v>
          </cell>
          <cell r="E55">
            <v>711</v>
          </cell>
          <cell r="F55">
            <v>1200060787118</v>
          </cell>
          <cell r="G55" t="str">
            <v>BELVED</v>
          </cell>
        </row>
        <row r="55">
          <cell r="I55">
            <v>0</v>
          </cell>
          <cell r="J55">
            <v>389.82</v>
          </cell>
          <cell r="K55">
            <v>0.6</v>
          </cell>
          <cell r="L55">
            <v>0.6</v>
          </cell>
          <cell r="M55">
            <v>0</v>
          </cell>
          <cell r="N55">
            <v>738.37</v>
          </cell>
          <cell r="O55">
            <v>0.05</v>
          </cell>
          <cell r="P55">
            <v>0.05</v>
          </cell>
        </row>
        <row r="56">
          <cell r="A56" t="str">
            <v>SELCHP</v>
          </cell>
          <cell r="B56">
            <v>827</v>
          </cell>
          <cell r="C56">
            <v>1200010175650</v>
          </cell>
          <cell r="D56" t="str">
            <v>SELCHP</v>
          </cell>
          <cell r="E56">
            <v>730</v>
          </cell>
          <cell r="F56">
            <v>1200010258304</v>
          </cell>
          <cell r="G56" t="str">
            <v>SELCHP</v>
          </cell>
        </row>
        <row r="56">
          <cell r="I56">
            <v>0</v>
          </cell>
          <cell r="J56">
            <v>344.09</v>
          </cell>
          <cell r="K56">
            <v>0.81</v>
          </cell>
          <cell r="L56">
            <v>0.81</v>
          </cell>
          <cell r="M56">
            <v>0</v>
          </cell>
          <cell r="N56">
            <v>3649.4</v>
          </cell>
          <cell r="O56">
            <v>0.05</v>
          </cell>
          <cell r="P56">
            <v>0.05</v>
          </cell>
        </row>
        <row r="57">
          <cell r="A57" t="str">
            <v>TLRSLN</v>
          </cell>
        </row>
        <row r="57">
          <cell r="C57" t="str">
            <v>MSID: 5538</v>
          </cell>
          <cell r="D57" t="str">
            <v>TLRSLN</v>
          </cell>
        </row>
        <row r="57">
          <cell r="F57" t="str">
            <v>MSID: 5538</v>
          </cell>
          <cell r="G57" t="str">
            <v>TLRSLN</v>
          </cell>
          <cell r="H57">
            <v>1</v>
          </cell>
          <cell r="I57">
            <v>0</v>
          </cell>
          <cell r="J57">
            <v>648.18</v>
          </cell>
          <cell r="K57">
            <v>0.93</v>
          </cell>
          <cell r="L57">
            <v>0.93</v>
          </cell>
          <cell r="M57">
            <v>0</v>
          </cell>
          <cell r="N57">
            <v>3571.41</v>
          </cell>
          <cell r="O57">
            <v>0.05</v>
          </cell>
          <cell r="P57">
            <v>0.05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Overview"/>
      <sheetName val="Annex 1 LV, HV and UMS charges"/>
      <sheetName val="Annex 2 EHV charges"/>
      <sheetName val="Annex 2a Import"/>
      <sheetName val="Annex 2b Export"/>
      <sheetName val="Annex 3 Preserved charges"/>
      <sheetName val="Annex 4 LDNO charges"/>
      <sheetName val="Annex 5 LLFs"/>
      <sheetName val="Annex 6 New or Amended EHV"/>
      <sheetName val="Annex 7 Pass-Through Costs"/>
      <sheetName val="Nodal prices"/>
      <sheetName val="SSC unit rate lookup"/>
      <sheetName val="Residual Charging Bands"/>
      <sheetName val="Charge Calculator"/>
    </sheetNames>
    <sheetDataSet>
      <sheetData sheetId="0"/>
      <sheetData sheetId="1"/>
      <sheetData sheetId="2">
        <row r="10">
          <cell r="A10" t="str">
            <v>Import
Unique Identifier</v>
          </cell>
          <cell r="B10" t="str">
            <v>LLFC</v>
          </cell>
          <cell r="C10" t="str">
            <v>Import MPANs/MSIDs</v>
          </cell>
          <cell r="D10" t="str">
            <v>Export Unique Identifier</v>
          </cell>
          <cell r="E10" t="str">
            <v>LLFC</v>
          </cell>
          <cell r="F10" t="str">
            <v>Export MPANs/MSIDs</v>
          </cell>
          <cell r="G10" t="str">
            <v>Name</v>
          </cell>
          <cell r="H10" t="str">
            <v>Import
Super Red
unit charge
(p/kWh)</v>
          </cell>
          <cell r="I10" t="str">
            <v>Import
fixed charge
(p/day)</v>
          </cell>
          <cell r="J10" t="str">
            <v>Import
capacity charge
(p/kVA/day)</v>
          </cell>
          <cell r="K10" t="str">
            <v>Import
exceeded capacity charge
(p/kVA/day)</v>
          </cell>
          <cell r="L10" t="str">
            <v>Export
Super Red
unit charge
(p/kWh)</v>
          </cell>
          <cell r="M10" t="str">
            <v>Export
fixed charge
(p/day)</v>
          </cell>
          <cell r="N10" t="str">
            <v>Export
capacity charge
(p/kVA/day)</v>
          </cell>
          <cell r="O10" t="str">
            <v>Export
exceeded capacity charge
(p/kVA/day)</v>
          </cell>
        </row>
        <row r="11">
          <cell r="A11" t="str">
            <v>22BSHP</v>
          </cell>
          <cell r="B11">
            <v>810</v>
          </cell>
          <cell r="C11" t="str">
            <v>1200062355497
1200062355502</v>
          </cell>
        </row>
        <row r="11">
          <cell r="G11" t="str">
            <v>22BSHP</v>
          </cell>
          <cell r="H11">
            <v>0.245</v>
          </cell>
          <cell r="I11">
            <v>6147.17</v>
          </cell>
          <cell r="J11">
            <v>1.13</v>
          </cell>
          <cell r="K11">
            <v>1.13</v>
          </cell>
        </row>
        <row r="12">
          <cell r="A12" t="str">
            <v>BISHPC</v>
          </cell>
          <cell r="B12">
            <v>811</v>
          </cell>
          <cell r="C12" t="str">
            <v>1200061143976
1200061143985</v>
          </cell>
        </row>
        <row r="12">
          <cell r="G12" t="str">
            <v>BISHPC</v>
          </cell>
          <cell r="H12">
            <v>0.189</v>
          </cell>
          <cell r="I12">
            <v>17915.96</v>
          </cell>
          <cell r="J12">
            <v>1.53</v>
          </cell>
          <cell r="K12">
            <v>1.53</v>
          </cell>
        </row>
        <row r="13">
          <cell r="A13" t="str">
            <v>BLMBGN</v>
          </cell>
          <cell r="B13">
            <v>820</v>
          </cell>
          <cell r="C13" t="str">
            <v>1200061385700
1200061385710</v>
          </cell>
        </row>
        <row r="13">
          <cell r="G13" t="str">
            <v>BLMBGN</v>
          </cell>
          <cell r="H13">
            <v>0.197</v>
          </cell>
          <cell r="I13">
            <v>5951.01</v>
          </cell>
          <cell r="J13">
            <v>1.8</v>
          </cell>
          <cell r="K13">
            <v>1.8</v>
          </cell>
        </row>
        <row r="14">
          <cell r="A14" t="str">
            <v>BLMBGS</v>
          </cell>
          <cell r="B14">
            <v>821</v>
          </cell>
          <cell r="C14" t="str">
            <v>1200061385729
1200061385738</v>
          </cell>
        </row>
        <row r="14">
          <cell r="G14" t="str">
            <v>BLMBGS</v>
          </cell>
          <cell r="H14">
            <v>0.157</v>
          </cell>
          <cell r="I14">
            <v>1066.62</v>
          </cell>
          <cell r="J14">
            <v>1.31</v>
          </cell>
          <cell r="K14">
            <v>1.31</v>
          </cell>
        </row>
        <row r="15">
          <cell r="A15" t="str">
            <v>BRDGTE</v>
          </cell>
          <cell r="B15">
            <v>805</v>
          </cell>
          <cell r="C15" t="str">
            <v>1200061148014
1200061148023</v>
          </cell>
        </row>
        <row r="15">
          <cell r="G15" t="str">
            <v>BRDGTE</v>
          </cell>
          <cell r="H15">
            <v>0.186</v>
          </cell>
          <cell r="I15">
            <v>5951.01</v>
          </cell>
          <cell r="J15">
            <v>2.58</v>
          </cell>
          <cell r="K15">
            <v>2.58</v>
          </cell>
        </row>
        <row r="16">
          <cell r="A16" t="str">
            <v>BRKFLD</v>
          </cell>
          <cell r="B16">
            <v>829</v>
          </cell>
          <cell r="C16" t="str">
            <v>1200061148060
1200061148079</v>
          </cell>
        </row>
        <row r="16">
          <cell r="G16" t="str">
            <v>BRKFLD</v>
          </cell>
          <cell r="H16">
            <v>0.182</v>
          </cell>
          <cell r="I16">
            <v>6147.17</v>
          </cell>
          <cell r="J16">
            <v>1.81</v>
          </cell>
          <cell r="K16">
            <v>1.81</v>
          </cell>
        </row>
        <row r="17">
          <cell r="A17" t="str">
            <v>BRMLEY</v>
          </cell>
        </row>
        <row r="17">
          <cell r="C17" t="str">
            <v>MSID: 1630</v>
          </cell>
        </row>
        <row r="17">
          <cell r="G17" t="str">
            <v>BRMLEY</v>
          </cell>
          <cell r="H17">
            <v>0</v>
          </cell>
          <cell r="I17">
            <v>43861.69</v>
          </cell>
          <cell r="J17">
            <v>3.12</v>
          </cell>
          <cell r="K17">
            <v>3.12</v>
          </cell>
        </row>
        <row r="18">
          <cell r="A18" t="str">
            <v>CRLIMM</v>
          </cell>
          <cell r="B18">
            <v>812</v>
          </cell>
          <cell r="C18" t="str">
            <v>1200062090483
1200062090492</v>
          </cell>
        </row>
        <row r="18">
          <cell r="G18" t="str">
            <v>CRLIMM</v>
          </cell>
          <cell r="H18">
            <v>0</v>
          </cell>
          <cell r="I18">
            <v>51301.59</v>
          </cell>
          <cell r="J18">
            <v>0.98</v>
          </cell>
          <cell r="K18">
            <v>0.98</v>
          </cell>
        </row>
        <row r="19">
          <cell r="A19" t="str">
            <v>DART11</v>
          </cell>
        </row>
        <row r="19">
          <cell r="C19" t="str">
            <v>MSID: 1032</v>
          </cell>
        </row>
        <row r="19">
          <cell r="G19" t="str">
            <v>DART11</v>
          </cell>
          <cell r="H19">
            <v>0.217</v>
          </cell>
          <cell r="I19">
            <v>5754.85</v>
          </cell>
          <cell r="J19">
            <v>5.11</v>
          </cell>
          <cell r="K19">
            <v>5.11</v>
          </cell>
        </row>
        <row r="20">
          <cell r="A20" t="str">
            <v>DART33</v>
          </cell>
        </row>
        <row r="20">
          <cell r="C20" t="str">
            <v>MSID: 1032</v>
          </cell>
        </row>
        <row r="20">
          <cell r="G20" t="str">
            <v>DART33</v>
          </cell>
          <cell r="H20">
            <v>0.427</v>
          </cell>
          <cell r="I20">
            <v>17523.64</v>
          </cell>
          <cell r="J20">
            <v>5.27</v>
          </cell>
          <cell r="K20">
            <v>5.27</v>
          </cell>
        </row>
        <row r="21">
          <cell r="A21" t="str">
            <v>EPNLEI</v>
          </cell>
        </row>
        <row r="21">
          <cell r="C21" t="str">
            <v>MSID: 1628</v>
          </cell>
        </row>
        <row r="21">
          <cell r="G21" t="str">
            <v>EPNLEI</v>
          </cell>
          <cell r="H21">
            <v>0</v>
          </cell>
          <cell r="I21">
            <v>43861.69</v>
          </cell>
          <cell r="J21">
            <v>3.51</v>
          </cell>
          <cell r="K21">
            <v>3.51</v>
          </cell>
        </row>
        <row r="22">
          <cell r="A22" t="str">
            <v>FENAVE</v>
          </cell>
          <cell r="B22">
            <v>813</v>
          </cell>
          <cell r="C22" t="str">
            <v>1200062132159
1200062132168</v>
          </cell>
        </row>
        <row r="22">
          <cell r="G22" t="str">
            <v>FENAVE</v>
          </cell>
          <cell r="H22">
            <v>0.185</v>
          </cell>
          <cell r="I22">
            <v>6147.17</v>
          </cell>
          <cell r="J22">
            <v>1.62</v>
          </cell>
          <cell r="K22">
            <v>1.62</v>
          </cell>
        </row>
        <row r="23">
          <cell r="A23" t="str">
            <v>FENCHS</v>
          </cell>
          <cell r="B23">
            <v>800</v>
          </cell>
          <cell r="C23" t="str">
            <v>1200061144029
1200061144038</v>
          </cell>
        </row>
        <row r="23">
          <cell r="G23" t="str">
            <v>FENCHS</v>
          </cell>
          <cell r="H23">
            <v>0.167</v>
          </cell>
          <cell r="I23">
            <v>6266.15</v>
          </cell>
          <cell r="J23">
            <v>2.57</v>
          </cell>
          <cell r="K23">
            <v>2.57</v>
          </cell>
        </row>
        <row r="24">
          <cell r="A24" t="str">
            <v>GBLSWI</v>
          </cell>
          <cell r="B24">
            <v>843</v>
          </cell>
          <cell r="C24" t="str">
            <v>1200050913681
1200050913690
1200050913706
1200050913715</v>
          </cell>
        </row>
        <row r="24">
          <cell r="G24" t="str">
            <v>GBLSWI</v>
          </cell>
          <cell r="H24">
            <v>0</v>
          </cell>
          <cell r="I24">
            <v>51413.33</v>
          </cell>
          <cell r="J24">
            <v>2.05</v>
          </cell>
          <cell r="K24">
            <v>2.05</v>
          </cell>
        </row>
        <row r="25">
          <cell r="A25" t="str">
            <v>KNGLPN</v>
          </cell>
        </row>
        <row r="25">
          <cell r="C25" t="str">
            <v>MSID: 1027</v>
          </cell>
        </row>
        <row r="25">
          <cell r="G25" t="str">
            <v>KNGLPN</v>
          </cell>
          <cell r="H25">
            <v>0</v>
          </cell>
          <cell r="I25">
            <v>5754.85</v>
          </cell>
          <cell r="J25">
            <v>0.9</v>
          </cell>
          <cell r="K25">
            <v>0.9</v>
          </cell>
        </row>
        <row r="26">
          <cell r="A26" t="str">
            <v>LEDNHS</v>
          </cell>
          <cell r="B26">
            <v>808</v>
          </cell>
          <cell r="C26" t="str">
            <v>1200061144065
1200061144074</v>
          </cell>
        </row>
        <row r="26">
          <cell r="G26" t="str">
            <v>LEDNHS</v>
          </cell>
          <cell r="H26">
            <v>0.188</v>
          </cell>
          <cell r="I26">
            <v>6194.76</v>
          </cell>
          <cell r="J26">
            <v>1.4</v>
          </cell>
          <cell r="K26">
            <v>1.4</v>
          </cell>
        </row>
        <row r="27">
          <cell r="A27" t="str">
            <v>LIMEST</v>
          </cell>
          <cell r="B27">
            <v>814</v>
          </cell>
          <cell r="C27" t="str">
            <v>1200062132006
1200062132015</v>
          </cell>
        </row>
        <row r="27">
          <cell r="G27" t="str">
            <v>LIMEST</v>
          </cell>
          <cell r="H27">
            <v>0.18</v>
          </cell>
          <cell r="I27">
            <v>6147.17</v>
          </cell>
          <cell r="J27">
            <v>1.69</v>
          </cell>
          <cell r="K27">
            <v>1.69</v>
          </cell>
        </row>
        <row r="28">
          <cell r="A28" t="str">
            <v>LNWAL1</v>
          </cell>
          <cell r="B28">
            <v>816</v>
          </cell>
          <cell r="C28" t="str">
            <v>1200061148194
1200061148200</v>
          </cell>
        </row>
        <row r="28">
          <cell r="G28" t="str">
            <v>LNWAL1</v>
          </cell>
          <cell r="H28">
            <v>0.364</v>
          </cell>
          <cell r="I28">
            <v>1437.08</v>
          </cell>
          <cell r="J28">
            <v>2.82</v>
          </cell>
          <cell r="K28">
            <v>2.82</v>
          </cell>
        </row>
        <row r="29">
          <cell r="A29" t="str">
            <v>LNWALL</v>
          </cell>
          <cell r="B29">
            <v>816</v>
          </cell>
          <cell r="C29" t="str">
            <v>1200061953070
1200061953089</v>
          </cell>
        </row>
        <row r="29">
          <cell r="G29" t="str">
            <v>LNWALL</v>
          </cell>
          <cell r="H29">
            <v>0.364</v>
          </cell>
          <cell r="I29">
            <v>6321.47</v>
          </cell>
          <cell r="J29">
            <v>1.54</v>
          </cell>
          <cell r="K29">
            <v>1.54</v>
          </cell>
        </row>
        <row r="30">
          <cell r="A30" t="str">
            <v>LU_ACT</v>
          </cell>
        </row>
        <row r="30">
          <cell r="C30" t="str">
            <v>MSID: 1631</v>
          </cell>
        </row>
        <row r="30">
          <cell r="G30" t="str">
            <v>LU_ACT</v>
          </cell>
          <cell r="H30">
            <v>0</v>
          </cell>
          <cell r="I30">
            <v>5959.98</v>
          </cell>
          <cell r="J30">
            <v>2.22</v>
          </cell>
          <cell r="K30">
            <v>2.22</v>
          </cell>
        </row>
        <row r="31">
          <cell r="A31" t="str">
            <v>LU_CAN</v>
          </cell>
          <cell r="B31">
            <v>818</v>
          </cell>
          <cell r="C31" t="str">
            <v>1200060323207
1200060323216</v>
          </cell>
        </row>
        <row r="31">
          <cell r="G31" t="str">
            <v>LU_CAN</v>
          </cell>
          <cell r="H31">
            <v>0</v>
          </cell>
          <cell r="I31">
            <v>50481.63</v>
          </cell>
          <cell r="J31">
            <v>1.09</v>
          </cell>
          <cell r="K31">
            <v>1.09</v>
          </cell>
        </row>
        <row r="32">
          <cell r="A32" t="str">
            <v>LU_CHA</v>
          </cell>
          <cell r="B32">
            <v>801</v>
          </cell>
          <cell r="C32" t="str">
            <v>1200061231921
1200061231930
1200061231940
1200061231959</v>
          </cell>
        </row>
        <row r="32">
          <cell r="G32" t="str">
            <v>LU_CHA</v>
          </cell>
          <cell r="H32">
            <v>0</v>
          </cell>
          <cell r="I32">
            <v>51099.15</v>
          </cell>
          <cell r="J32">
            <v>1.28</v>
          </cell>
          <cell r="K32">
            <v>1.28</v>
          </cell>
        </row>
        <row r="33">
          <cell r="A33" t="str">
            <v>LU_HOX</v>
          </cell>
          <cell r="B33">
            <v>804</v>
          </cell>
          <cell r="C33">
            <v>1200060323191</v>
          </cell>
        </row>
        <row r="33">
          <cell r="G33" t="str">
            <v>LU_HOX</v>
          </cell>
          <cell r="H33">
            <v>0</v>
          </cell>
          <cell r="I33">
            <v>50387.62</v>
          </cell>
          <cell r="J33">
            <v>0.47</v>
          </cell>
          <cell r="K33">
            <v>0.47</v>
          </cell>
        </row>
        <row r="34">
          <cell r="A34" t="str">
            <v>LU_LOT</v>
          </cell>
          <cell r="B34">
            <v>838</v>
          </cell>
          <cell r="C34" t="str">
            <v>1200050376902
1200050376911</v>
          </cell>
        </row>
        <row r="34">
          <cell r="G34" t="str">
            <v>LU_LOT</v>
          </cell>
          <cell r="H34">
            <v>0</v>
          </cell>
          <cell r="I34">
            <v>76308.74</v>
          </cell>
          <cell r="J34">
            <v>2.13</v>
          </cell>
          <cell r="K34">
            <v>2.13</v>
          </cell>
        </row>
        <row r="35">
          <cell r="A35" t="str">
            <v>LU_MAN</v>
          </cell>
          <cell r="B35">
            <v>837</v>
          </cell>
          <cell r="C35">
            <v>1200010200926</v>
          </cell>
        </row>
        <row r="35">
          <cell r="G35" t="str">
            <v>LU_MAN</v>
          </cell>
          <cell r="H35">
            <v>0.026</v>
          </cell>
          <cell r="I35">
            <v>66672.24</v>
          </cell>
          <cell r="J35">
            <v>1.44</v>
          </cell>
          <cell r="K35">
            <v>1.44</v>
          </cell>
        </row>
        <row r="36">
          <cell r="A36" t="str">
            <v>LU_STE</v>
          </cell>
          <cell r="B36">
            <v>839</v>
          </cell>
          <cell r="C36" t="str">
            <v>1200010157225
1200010157234</v>
          </cell>
        </row>
        <row r="36">
          <cell r="G36" t="str">
            <v>LU_STE</v>
          </cell>
          <cell r="H36">
            <v>0</v>
          </cell>
          <cell r="I36">
            <v>50003.99</v>
          </cell>
          <cell r="J36">
            <v>2.93</v>
          </cell>
          <cell r="K36">
            <v>2.93</v>
          </cell>
        </row>
        <row r="37">
          <cell r="A37" t="str">
            <v>MRKLNE</v>
          </cell>
          <cell r="B37">
            <v>806</v>
          </cell>
          <cell r="C37" t="str">
            <v>1200061378624
1200061378633</v>
          </cell>
        </row>
        <row r="37">
          <cell r="G37" t="str">
            <v>MRKLNE</v>
          </cell>
          <cell r="H37">
            <v>0.173</v>
          </cell>
          <cell r="I37">
            <v>1262.78</v>
          </cell>
          <cell r="J37">
            <v>1.83</v>
          </cell>
          <cell r="K37">
            <v>1.83</v>
          </cell>
        </row>
        <row r="38">
          <cell r="A38" t="str">
            <v>NGC_BA</v>
          </cell>
          <cell r="B38">
            <v>817</v>
          </cell>
          <cell r="C38" t="str">
            <v>1200010151863
1200010151872</v>
          </cell>
        </row>
        <row r="38">
          <cell r="G38" t="str">
            <v>NGC_BA</v>
          </cell>
          <cell r="H38">
            <v>0.258</v>
          </cell>
          <cell r="I38">
            <v>870.46</v>
          </cell>
          <cell r="J38">
            <v>0.8</v>
          </cell>
          <cell r="K38">
            <v>0.8</v>
          </cell>
        </row>
        <row r="39">
          <cell r="A39" t="str">
            <v>NR_BOW</v>
          </cell>
          <cell r="B39">
            <v>807</v>
          </cell>
          <cell r="C39" t="str">
            <v>1200060280440
1200060280468</v>
          </cell>
        </row>
        <row r="39">
          <cell r="G39" t="str">
            <v>NR_BOW</v>
          </cell>
          <cell r="H39">
            <v>0</v>
          </cell>
          <cell r="I39">
            <v>22833.28</v>
          </cell>
          <cell r="J39">
            <v>3.99</v>
          </cell>
          <cell r="K39">
            <v>3.99</v>
          </cell>
        </row>
        <row r="40">
          <cell r="A40" t="str">
            <v>NR_BRO</v>
          </cell>
          <cell r="B40">
            <v>847</v>
          </cell>
          <cell r="C40">
            <v>1200010251559</v>
          </cell>
        </row>
        <row r="40">
          <cell r="G40" t="str">
            <v>NR_BRO</v>
          </cell>
          <cell r="H40">
            <v>0</v>
          </cell>
          <cell r="I40">
            <v>46038.69</v>
          </cell>
          <cell r="J40">
            <v>1.68</v>
          </cell>
          <cell r="K40">
            <v>1.68</v>
          </cell>
        </row>
        <row r="41">
          <cell r="A41" t="str">
            <v>NR_CIT</v>
          </cell>
          <cell r="B41">
            <v>846</v>
          </cell>
          <cell r="C41">
            <v>1200010251521</v>
          </cell>
        </row>
        <row r="41">
          <cell r="G41" t="str">
            <v>NR_CIT</v>
          </cell>
          <cell r="H41">
            <v>2.651</v>
          </cell>
          <cell r="I41">
            <v>938.84</v>
          </cell>
          <cell r="J41">
            <v>2.08</v>
          </cell>
          <cell r="K41">
            <v>2.08</v>
          </cell>
        </row>
        <row r="42">
          <cell r="A42" t="str">
            <v>NR_MAD</v>
          </cell>
          <cell r="B42">
            <v>840</v>
          </cell>
          <cell r="C42">
            <v>1200010251540</v>
          </cell>
        </row>
        <row r="42">
          <cell r="G42" t="str">
            <v>NR_MAD</v>
          </cell>
          <cell r="H42">
            <v>0</v>
          </cell>
          <cell r="I42">
            <v>1007.21</v>
          </cell>
          <cell r="J42">
            <v>0.78</v>
          </cell>
          <cell r="K42">
            <v>0.78</v>
          </cell>
        </row>
        <row r="43">
          <cell r="A43" t="str">
            <v>NR_W11</v>
          </cell>
          <cell r="B43">
            <v>841</v>
          </cell>
          <cell r="C43">
            <v>1200010251512</v>
          </cell>
        </row>
        <row r="43">
          <cell r="G43" t="str">
            <v>NR_W11</v>
          </cell>
          <cell r="H43">
            <v>0</v>
          </cell>
          <cell r="I43">
            <v>23224.55</v>
          </cell>
          <cell r="J43">
            <v>1.91</v>
          </cell>
          <cell r="K43">
            <v>1.91</v>
          </cell>
        </row>
        <row r="44">
          <cell r="A44" t="str">
            <v>NR_W25</v>
          </cell>
          <cell r="B44">
            <v>842</v>
          </cell>
          <cell r="C44">
            <v>1200010251498</v>
          </cell>
        </row>
        <row r="44">
          <cell r="G44" t="str">
            <v>NR_W25</v>
          </cell>
          <cell r="H44">
            <v>0.045</v>
          </cell>
          <cell r="I44">
            <v>22398.72</v>
          </cell>
          <cell r="J44">
            <v>2.37</v>
          </cell>
          <cell r="K44">
            <v>2.37</v>
          </cell>
        </row>
        <row r="45">
          <cell r="A45" t="str">
            <v>NR_WES</v>
          </cell>
          <cell r="B45">
            <v>848</v>
          </cell>
          <cell r="C45">
            <v>1200010251568</v>
          </cell>
          <cell r="D45" t="str">
            <v>NR_WES</v>
          </cell>
          <cell r="E45">
            <v>716</v>
          </cell>
          <cell r="F45">
            <v>1200052486875</v>
          </cell>
          <cell r="G45" t="str">
            <v>NR_WES</v>
          </cell>
          <cell r="H45">
            <v>0</v>
          </cell>
          <cell r="I45">
            <v>48741.78</v>
          </cell>
          <cell r="J45">
            <v>2.02</v>
          </cell>
          <cell r="K45">
            <v>2.02</v>
          </cell>
          <cell r="L45">
            <v>0</v>
          </cell>
          <cell r="M45">
            <v>387.31</v>
          </cell>
          <cell r="N45">
            <v>0.05</v>
          </cell>
          <cell r="O45">
            <v>0.05</v>
          </cell>
        </row>
        <row r="46">
          <cell r="A46" t="str">
            <v>NR_WHI</v>
          </cell>
          <cell r="B46">
            <v>849</v>
          </cell>
          <cell r="C46">
            <v>1200050493611</v>
          </cell>
        </row>
        <row r="46">
          <cell r="G46" t="str">
            <v>NR_WHI</v>
          </cell>
          <cell r="H46">
            <v>4</v>
          </cell>
          <cell r="I46">
            <v>938.84</v>
          </cell>
          <cell r="J46">
            <v>2.55</v>
          </cell>
          <cell r="K46">
            <v>2.55</v>
          </cell>
        </row>
        <row r="47">
          <cell r="A47" t="str">
            <v>NR_WIM</v>
          </cell>
          <cell r="B47">
            <v>844</v>
          </cell>
          <cell r="C47">
            <v>1200010200874</v>
          </cell>
        </row>
        <row r="47">
          <cell r="G47" t="str">
            <v>NR_WIM</v>
          </cell>
          <cell r="H47">
            <v>0</v>
          </cell>
          <cell r="I47">
            <v>52121.53</v>
          </cell>
          <cell r="J47">
            <v>2.05</v>
          </cell>
          <cell r="K47">
            <v>2.05</v>
          </cell>
        </row>
        <row r="48">
          <cell r="A48" t="str">
            <v>TELEHW</v>
          </cell>
          <cell r="B48">
            <v>809</v>
          </cell>
          <cell r="C48" t="str">
            <v>1200060951114
1200060951123</v>
          </cell>
        </row>
        <row r="48">
          <cell r="G48" t="str">
            <v>TELEHW</v>
          </cell>
          <cell r="H48">
            <v>0</v>
          </cell>
          <cell r="I48">
            <v>44821.92</v>
          </cell>
          <cell r="J48">
            <v>1.6</v>
          </cell>
          <cell r="K48">
            <v>1.6</v>
          </cell>
        </row>
        <row r="49">
          <cell r="A49" t="str">
            <v>THAMEB</v>
          </cell>
          <cell r="B49">
            <v>828</v>
          </cell>
          <cell r="C49" t="str">
            <v>1200010146153
1200010146162
1200010146171
1200061197703</v>
          </cell>
          <cell r="D49" t="str">
            <v>THAMEB</v>
          </cell>
          <cell r="E49">
            <v>701</v>
          </cell>
          <cell r="F49" t="str">
            <v>1200050312030
1200050312040
1200061219394</v>
          </cell>
          <cell r="G49" t="str">
            <v>THAMEB</v>
          </cell>
          <cell r="H49">
            <v>0</v>
          </cell>
          <cell r="I49">
            <v>47159.57</v>
          </cell>
          <cell r="J49">
            <v>0.6</v>
          </cell>
          <cell r="K49">
            <v>0.6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0">
          <cell r="A50" t="str">
            <v>THAMEC</v>
          </cell>
          <cell r="B50">
            <v>802</v>
          </cell>
          <cell r="C50" t="str">
            <v>1200061171324
1200061171333</v>
          </cell>
          <cell r="D50" t="str">
            <v>THAMEC</v>
          </cell>
          <cell r="E50">
            <v>702</v>
          </cell>
          <cell r="F50" t="str">
            <v>1200061171342
1200061171351</v>
          </cell>
          <cell r="G50" t="str">
            <v>THAMEC</v>
          </cell>
          <cell r="H50">
            <v>0</v>
          </cell>
          <cell r="I50">
            <v>46747.44</v>
          </cell>
          <cell r="J50">
            <v>1.17</v>
          </cell>
          <cell r="K50">
            <v>1.17</v>
          </cell>
          <cell r="L50">
            <v>0</v>
          </cell>
          <cell r="M50">
            <v>675.05</v>
          </cell>
          <cell r="N50">
            <v>0.05</v>
          </cell>
          <cell r="O50">
            <v>0.05</v>
          </cell>
        </row>
        <row r="51">
          <cell r="A51" t="str">
            <v>TWCHST</v>
          </cell>
          <cell r="B51">
            <v>819</v>
          </cell>
          <cell r="C51">
            <v>1200061990150</v>
          </cell>
        </row>
        <row r="51">
          <cell r="G51" t="str">
            <v>TWCHST</v>
          </cell>
          <cell r="H51">
            <v>0</v>
          </cell>
          <cell r="I51">
            <v>9089.88</v>
          </cell>
          <cell r="J51">
            <v>0.53</v>
          </cell>
          <cell r="K51">
            <v>0.53</v>
          </cell>
        </row>
        <row r="52">
          <cell r="A52" t="str">
            <v>TWGNCH</v>
          </cell>
          <cell r="B52">
            <v>822</v>
          </cell>
          <cell r="C52">
            <v>1200061990319</v>
          </cell>
        </row>
        <row r="52">
          <cell r="G52" t="str">
            <v>TWGNCH</v>
          </cell>
          <cell r="H52">
            <v>0</v>
          </cell>
          <cell r="I52">
            <v>1007.21</v>
          </cell>
          <cell r="J52">
            <v>0.59</v>
          </cell>
          <cell r="K52">
            <v>0.59</v>
          </cell>
        </row>
        <row r="53">
          <cell r="A53" t="str">
            <v>TWKIRT</v>
          </cell>
          <cell r="B53">
            <v>823</v>
          </cell>
          <cell r="C53" t="str">
            <v>1200061999491
1200061999507
1200062001242
1200062001251</v>
          </cell>
        </row>
        <row r="53">
          <cell r="G53" t="str">
            <v>TWKIRT</v>
          </cell>
          <cell r="H53">
            <v>0.658</v>
          </cell>
          <cell r="I53">
            <v>17660.39</v>
          </cell>
          <cell r="J53">
            <v>1.06</v>
          </cell>
          <cell r="K53">
            <v>1.06</v>
          </cell>
        </row>
        <row r="54">
          <cell r="A54" t="str">
            <v>VOLTDC</v>
          </cell>
          <cell r="B54">
            <v>803</v>
          </cell>
          <cell r="C54" t="str">
            <v>1200061148032
1200061148041</v>
          </cell>
        </row>
        <row r="54">
          <cell r="G54" t="str">
            <v>VOLTDC</v>
          </cell>
          <cell r="H54">
            <v>0.206</v>
          </cell>
          <cell r="I54">
            <v>6305.81</v>
          </cell>
          <cell r="J54">
            <v>1.53</v>
          </cell>
          <cell r="K54">
            <v>1.53</v>
          </cell>
        </row>
        <row r="55">
          <cell r="A55" t="str">
            <v>BELVED</v>
          </cell>
          <cell r="B55">
            <v>815</v>
          </cell>
          <cell r="C55">
            <v>1200060787109</v>
          </cell>
          <cell r="D55" t="str">
            <v>BELVED</v>
          </cell>
          <cell r="E55">
            <v>711</v>
          </cell>
          <cell r="F55">
            <v>1200060787118</v>
          </cell>
          <cell r="G55" t="str">
            <v>BELVED</v>
          </cell>
          <cell r="H55">
            <v>0</v>
          </cell>
          <cell r="I55">
            <v>44193.47</v>
          </cell>
          <cell r="J55">
            <v>0.47</v>
          </cell>
          <cell r="K55">
            <v>0.47</v>
          </cell>
          <cell r="L55">
            <v>0</v>
          </cell>
          <cell r="M55">
            <v>628.44</v>
          </cell>
          <cell r="N55">
            <v>0.05</v>
          </cell>
          <cell r="O55">
            <v>0.05</v>
          </cell>
        </row>
        <row r="56">
          <cell r="A56" t="str">
            <v>SELCHP</v>
          </cell>
          <cell r="B56">
            <v>827</v>
          </cell>
          <cell r="C56">
            <v>1200010175650</v>
          </cell>
          <cell r="D56" t="str">
            <v>SELCHP</v>
          </cell>
          <cell r="E56">
            <v>730</v>
          </cell>
          <cell r="F56">
            <v>1200010258304</v>
          </cell>
          <cell r="G56" t="str">
            <v>SELCHP</v>
          </cell>
          <cell r="H56">
            <v>0</v>
          </cell>
          <cell r="I56">
            <v>1163.32</v>
          </cell>
          <cell r="J56">
            <v>0.65</v>
          </cell>
          <cell r="K56">
            <v>0.65</v>
          </cell>
          <cell r="L56">
            <v>0</v>
          </cell>
          <cell r="M56">
            <v>3106.09</v>
          </cell>
          <cell r="N56">
            <v>0.05</v>
          </cell>
          <cell r="O56">
            <v>0.05</v>
          </cell>
        </row>
        <row r="57">
          <cell r="A57" t="str">
            <v>TLRSLN</v>
          </cell>
        </row>
        <row r="57">
          <cell r="C57" t="str">
            <v>MSID: 5538</v>
          </cell>
          <cell r="D57" t="str">
            <v>TLRSLN</v>
          </cell>
        </row>
        <row r="57">
          <cell r="F57" t="str">
            <v>MSID: 5538</v>
          </cell>
          <cell r="G57" t="str">
            <v>TLRSLN</v>
          </cell>
          <cell r="H57">
            <v>0</v>
          </cell>
          <cell r="I57">
            <v>903.03</v>
          </cell>
          <cell r="J57">
            <v>0.88</v>
          </cell>
          <cell r="K57">
            <v>0.88</v>
          </cell>
          <cell r="L57">
            <v>-0.059</v>
          </cell>
          <cell r="M57">
            <v>3039.7</v>
          </cell>
          <cell r="N57">
            <v>0.05</v>
          </cell>
          <cell r="O57">
            <v>0.05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Overview"/>
      <sheetName val="Annex 1 LV, HV and UMS charges"/>
      <sheetName val="Annex 2 EHV charges"/>
      <sheetName val="Annex 2a Import"/>
      <sheetName val="Annex 2b Export"/>
      <sheetName val="Annex 3 Preserved charges"/>
      <sheetName val="Annex 4 LDNO charges"/>
      <sheetName val="Annex 5 LLFs"/>
      <sheetName val="Annex 6 New or Amended EHV"/>
      <sheetName val="Annex 7 Pass-Through Costs"/>
      <sheetName val="Nodal prices"/>
      <sheetName val="SSC unit rate lookup"/>
      <sheetName val="Residual Charging Bands"/>
      <sheetName val="Charge Calculator"/>
    </sheetNames>
    <sheetDataSet>
      <sheetData sheetId="0"/>
      <sheetData sheetId="1"/>
      <sheetData sheetId="2">
        <row r="10">
          <cell r="A10" t="str">
            <v>Import
Unique Identifier</v>
          </cell>
          <cell r="B10" t="str">
            <v>LLFC</v>
          </cell>
          <cell r="C10" t="str">
            <v>Import MPANs/MSIDs</v>
          </cell>
          <cell r="D10" t="str">
            <v>Export Unique Identifier</v>
          </cell>
          <cell r="E10" t="str">
            <v>LLFC</v>
          </cell>
          <cell r="F10" t="str">
            <v>Export MPANs/MSIDs</v>
          </cell>
          <cell r="G10" t="str">
            <v>Name</v>
          </cell>
          <cell r="H10" t="str">
            <v>Residual Charging Band</v>
          </cell>
          <cell r="I10" t="str">
            <v>Import
Super Red
unit charge
(p/kWh)</v>
          </cell>
          <cell r="J10" t="str">
            <v>Import
fixed charge
(p/day)</v>
          </cell>
          <cell r="K10" t="str">
            <v>Import
capacity charge
(p/kVA/day)</v>
          </cell>
          <cell r="L10" t="str">
            <v>Import
exceeded capacity charge
(p/kVA/day)</v>
          </cell>
          <cell r="M10" t="str">
            <v>Export
Super Red
unit charge
(p/kWh)</v>
          </cell>
          <cell r="N10" t="str">
            <v>Export
fixed charge
(p/day)</v>
          </cell>
          <cell r="O10" t="str">
            <v>Export
capacity charge
(p/kVA/day)</v>
          </cell>
          <cell r="P10" t="str">
            <v>Export
exceeded capacity charge
(p/kVA/day)</v>
          </cell>
        </row>
        <row r="11">
          <cell r="A11" t="str">
            <v>21MOOR</v>
          </cell>
          <cell r="B11">
            <v>854</v>
          </cell>
          <cell r="C11" t="str">
            <v>1200062747376;1200062747385</v>
          </cell>
        </row>
        <row r="11">
          <cell r="G11" t="str">
            <v>21MOOR</v>
          </cell>
          <cell r="H11">
            <v>2</v>
          </cell>
          <cell r="I11">
            <v>0.119</v>
          </cell>
          <cell r="J11">
            <v>11326.24</v>
          </cell>
          <cell r="K11">
            <v>2.77</v>
          </cell>
          <cell r="L11">
            <v>2.77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</row>
        <row r="12">
          <cell r="A12" t="str">
            <v>22BSHP</v>
          </cell>
          <cell r="B12">
            <v>810</v>
          </cell>
          <cell r="C12" t="str">
            <v>1200062355497;1200062355502</v>
          </cell>
        </row>
        <row r="12">
          <cell r="F12" t="str">
            <v/>
          </cell>
          <cell r="G12" t="str">
            <v>22BSHP</v>
          </cell>
          <cell r="H12">
            <v>2</v>
          </cell>
          <cell r="I12">
            <v>0.116</v>
          </cell>
          <cell r="J12">
            <v>11326.24</v>
          </cell>
          <cell r="K12">
            <v>1.88</v>
          </cell>
          <cell r="L12">
            <v>1.88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</row>
        <row r="13">
          <cell r="A13" t="str">
            <v>BISHPC</v>
          </cell>
          <cell r="B13">
            <v>811</v>
          </cell>
          <cell r="C13" t="str">
            <v>1200061143976;1200061143985</v>
          </cell>
        </row>
        <row r="13">
          <cell r="F13" t="str">
            <v/>
          </cell>
          <cell r="G13" t="str">
            <v>BISHPC</v>
          </cell>
          <cell r="H13">
            <v>3</v>
          </cell>
          <cell r="I13">
            <v>0.11</v>
          </cell>
          <cell r="J13">
            <v>23723.85</v>
          </cell>
          <cell r="K13">
            <v>2.26</v>
          </cell>
          <cell r="L13">
            <v>2.26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</row>
        <row r="14">
          <cell r="A14" t="str">
            <v>BLMBGN</v>
          </cell>
          <cell r="B14">
            <v>820</v>
          </cell>
          <cell r="C14" t="str">
            <v>1200061385700;1200061385710</v>
          </cell>
        </row>
        <row r="14">
          <cell r="F14" t="str">
            <v/>
          </cell>
          <cell r="G14" t="str">
            <v>BLMBGN</v>
          </cell>
          <cell r="H14">
            <v>2</v>
          </cell>
          <cell r="I14">
            <v>0.125</v>
          </cell>
          <cell r="J14">
            <v>11018.84</v>
          </cell>
          <cell r="K14">
            <v>2.36</v>
          </cell>
          <cell r="L14">
            <v>2.36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A15" t="str">
            <v>BLMBGS</v>
          </cell>
          <cell r="B15">
            <v>821</v>
          </cell>
          <cell r="C15" t="str">
            <v>1200061385729;1200061385738</v>
          </cell>
        </row>
        <row r="15">
          <cell r="F15" t="str">
            <v/>
          </cell>
          <cell r="G15" t="str">
            <v>BLMBGS</v>
          </cell>
          <cell r="H15">
            <v>1</v>
          </cell>
          <cell r="I15">
            <v>0.112</v>
          </cell>
          <cell r="J15">
            <v>2445.1</v>
          </cell>
          <cell r="K15">
            <v>1.55</v>
          </cell>
          <cell r="L15">
            <v>1.55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</row>
        <row r="16">
          <cell r="A16" t="str">
            <v>BRDGTE</v>
          </cell>
          <cell r="B16">
            <v>805</v>
          </cell>
          <cell r="C16" t="str">
            <v>1200061148014;1200061148023</v>
          </cell>
        </row>
        <row r="16">
          <cell r="F16" t="str">
            <v/>
          </cell>
          <cell r="G16" t="str">
            <v>BRDGTE</v>
          </cell>
          <cell r="H16">
            <v>2</v>
          </cell>
          <cell r="I16">
            <v>0.115</v>
          </cell>
          <cell r="J16">
            <v>11018.84</v>
          </cell>
          <cell r="K16">
            <v>2.97</v>
          </cell>
          <cell r="L16">
            <v>2.97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A17" t="str">
            <v>BRKFLD</v>
          </cell>
          <cell r="B17">
            <v>829</v>
          </cell>
          <cell r="C17" t="str">
            <v>1200061148060;1200061148079</v>
          </cell>
        </row>
        <row r="17">
          <cell r="F17" t="str">
            <v/>
          </cell>
          <cell r="G17" t="str">
            <v>BRKFLD</v>
          </cell>
          <cell r="H17">
            <v>2</v>
          </cell>
          <cell r="I17">
            <v>0.115</v>
          </cell>
          <cell r="J17">
            <v>11326.24</v>
          </cell>
          <cell r="K17">
            <v>2.39</v>
          </cell>
          <cell r="L17">
            <v>2.39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</row>
        <row r="18">
          <cell r="A18" t="str">
            <v>BRMLEY</v>
          </cell>
        </row>
        <row r="18">
          <cell r="C18" t="str">
            <v>MSID: 1630</v>
          </cell>
        </row>
        <row r="18">
          <cell r="F18" t="str">
            <v/>
          </cell>
          <cell r="G18" t="str">
            <v>BRMLEY</v>
          </cell>
          <cell r="H18">
            <v>4</v>
          </cell>
          <cell r="I18">
            <v>0</v>
          </cell>
          <cell r="J18">
            <v>62395.63</v>
          </cell>
          <cell r="K18">
            <v>5.11</v>
          </cell>
          <cell r="L18">
            <v>5.11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A19" t="str">
            <v>CRLIMM</v>
          </cell>
          <cell r="B19">
            <v>812</v>
          </cell>
          <cell r="C19" t="str">
            <v>1200062090483;1200062090492</v>
          </cell>
        </row>
        <row r="19">
          <cell r="F19" t="str">
            <v/>
          </cell>
          <cell r="G19" t="str">
            <v>CRLIMM</v>
          </cell>
          <cell r="H19">
            <v>4</v>
          </cell>
          <cell r="I19">
            <v>0.012</v>
          </cell>
          <cell r="J19">
            <v>74054.54</v>
          </cell>
          <cell r="K19">
            <v>1.27</v>
          </cell>
          <cell r="L19">
            <v>1.27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</row>
        <row r="20">
          <cell r="A20" t="str">
            <v>DART11</v>
          </cell>
        </row>
        <row r="20">
          <cell r="C20" t="str">
            <v>MSID: 1032</v>
          </cell>
        </row>
        <row r="20">
          <cell r="F20" t="str">
            <v/>
          </cell>
          <cell r="G20" t="str">
            <v>DART11</v>
          </cell>
          <cell r="H20">
            <v>2</v>
          </cell>
          <cell r="I20">
            <v>0.232</v>
          </cell>
          <cell r="J20">
            <v>10711.44</v>
          </cell>
          <cell r="K20">
            <v>6.9</v>
          </cell>
          <cell r="L20">
            <v>6.9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A21" t="str">
            <v>DART33</v>
          </cell>
        </row>
        <row r="21">
          <cell r="C21" t="str">
            <v>MSID: 1032</v>
          </cell>
        </row>
        <row r="21">
          <cell r="F21" t="str">
            <v/>
          </cell>
          <cell r="G21" t="str">
            <v>DART33</v>
          </cell>
          <cell r="H21">
            <v>3</v>
          </cell>
          <cell r="I21">
            <v>0.32</v>
          </cell>
          <cell r="J21">
            <v>23109.06</v>
          </cell>
          <cell r="K21">
            <v>5.18</v>
          </cell>
          <cell r="L21">
            <v>5.18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</row>
        <row r="22">
          <cell r="A22" t="str">
            <v>EPNLEI</v>
          </cell>
        </row>
        <row r="22">
          <cell r="C22" t="str">
            <v>MSID: 1628</v>
          </cell>
        </row>
        <row r="22">
          <cell r="F22" t="str">
            <v/>
          </cell>
          <cell r="G22" t="str">
            <v>EPNLEI</v>
          </cell>
          <cell r="H22">
            <v>4</v>
          </cell>
          <cell r="I22">
            <v>0.012</v>
          </cell>
          <cell r="J22">
            <v>62395.63</v>
          </cell>
          <cell r="K22">
            <v>3.8</v>
          </cell>
          <cell r="L22">
            <v>3.8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A23" t="str">
            <v>FENAVE</v>
          </cell>
          <cell r="B23">
            <v>813</v>
          </cell>
          <cell r="C23" t="str">
            <v>1200062132159;1200062132168</v>
          </cell>
        </row>
        <row r="23">
          <cell r="F23" t="str">
            <v/>
          </cell>
          <cell r="G23" t="str">
            <v>FENAVE</v>
          </cell>
          <cell r="H23">
            <v>2</v>
          </cell>
          <cell r="I23">
            <v>0.114</v>
          </cell>
          <cell r="J23">
            <v>11326.24</v>
          </cell>
          <cell r="K23">
            <v>1.86</v>
          </cell>
          <cell r="L23">
            <v>1.86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</row>
        <row r="24">
          <cell r="A24" t="str">
            <v>FENCHS</v>
          </cell>
          <cell r="B24">
            <v>800</v>
          </cell>
          <cell r="C24" t="str">
            <v>1200061144029;1200061144038</v>
          </cell>
        </row>
        <row r="24">
          <cell r="F24" t="str">
            <v/>
          </cell>
          <cell r="G24" t="str">
            <v>FENCHS</v>
          </cell>
          <cell r="H24">
            <v>2</v>
          </cell>
          <cell r="I24">
            <v>0.113</v>
          </cell>
          <cell r="J24">
            <v>11326.24</v>
          </cell>
          <cell r="K24">
            <v>2.69</v>
          </cell>
          <cell r="L24">
            <v>2.69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A25" t="str">
            <v>GBLSWI</v>
          </cell>
          <cell r="B25">
            <v>843</v>
          </cell>
          <cell r="C25" t="str">
            <v>1200050913681;1200050913690;1200050913706;1200050913715</v>
          </cell>
        </row>
        <row r="25">
          <cell r="F25" t="str">
            <v/>
          </cell>
          <cell r="G25" t="str">
            <v>GBLSWI</v>
          </cell>
          <cell r="H25">
            <v>4</v>
          </cell>
          <cell r="I25">
            <v>0</v>
          </cell>
          <cell r="J25">
            <v>74229.64</v>
          </cell>
          <cell r="K25">
            <v>2.32</v>
          </cell>
          <cell r="L25">
            <v>2.32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</row>
        <row r="26">
          <cell r="A26" t="str">
            <v>KNGLPN</v>
          </cell>
        </row>
        <row r="26">
          <cell r="C26" t="str">
            <v>MSID: 1027</v>
          </cell>
        </row>
        <row r="26">
          <cell r="F26" t="str">
            <v/>
          </cell>
          <cell r="G26" t="str">
            <v>KNGLPN</v>
          </cell>
          <cell r="H26">
            <v>2</v>
          </cell>
          <cell r="I26">
            <v>0</v>
          </cell>
          <cell r="J26">
            <v>10711.44</v>
          </cell>
          <cell r="K26">
            <v>3.12</v>
          </cell>
          <cell r="L26">
            <v>3.12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</row>
        <row r="27">
          <cell r="A27" t="str">
            <v>LEDNHS</v>
          </cell>
          <cell r="B27">
            <v>808</v>
          </cell>
          <cell r="C27" t="str">
            <v>1200061144065;1200061144074</v>
          </cell>
        </row>
        <row r="27">
          <cell r="F27" t="str">
            <v/>
          </cell>
          <cell r="G27" t="str">
            <v>LEDNHS</v>
          </cell>
          <cell r="H27">
            <v>2</v>
          </cell>
          <cell r="I27">
            <v>0.113</v>
          </cell>
          <cell r="J27">
            <v>11326.24</v>
          </cell>
          <cell r="K27">
            <v>2.22</v>
          </cell>
          <cell r="L27">
            <v>2.22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</row>
        <row r="28">
          <cell r="A28" t="str">
            <v>LIMEST</v>
          </cell>
          <cell r="B28">
            <v>814</v>
          </cell>
          <cell r="C28" t="str">
            <v>1200062132006;1200062132015</v>
          </cell>
        </row>
        <row r="28">
          <cell r="F28" t="str">
            <v/>
          </cell>
          <cell r="G28" t="str">
            <v>LIMEST</v>
          </cell>
          <cell r="H28">
            <v>2</v>
          </cell>
          <cell r="I28">
            <v>0.115</v>
          </cell>
          <cell r="J28">
            <v>11326.24</v>
          </cell>
          <cell r="K28">
            <v>2.12</v>
          </cell>
          <cell r="L28">
            <v>2.12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</row>
        <row r="29">
          <cell r="A29" t="str">
            <v>LNWAL1</v>
          </cell>
          <cell r="B29">
            <v>816</v>
          </cell>
          <cell r="C29" t="str">
            <v>1200061148194;1200061148200</v>
          </cell>
        </row>
        <row r="29">
          <cell r="F29" t="str">
            <v/>
          </cell>
          <cell r="G29" t="str">
            <v>LNWAL1</v>
          </cell>
          <cell r="H29">
            <v>1</v>
          </cell>
          <cell r="I29">
            <v>0.119</v>
          </cell>
          <cell r="J29">
            <v>3025.65</v>
          </cell>
          <cell r="K29">
            <v>3.07</v>
          </cell>
          <cell r="L29">
            <v>3.07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</row>
        <row r="30">
          <cell r="A30" t="str">
            <v>LNWALL</v>
          </cell>
          <cell r="B30">
            <v>816</v>
          </cell>
          <cell r="C30" t="str">
            <v>1200061953070;1200061953089</v>
          </cell>
        </row>
        <row r="30">
          <cell r="F30" t="str">
            <v/>
          </cell>
          <cell r="G30" t="str">
            <v>LNWALL</v>
          </cell>
          <cell r="H30">
            <v>2</v>
          </cell>
          <cell r="I30">
            <v>0.119</v>
          </cell>
          <cell r="J30">
            <v>11599.38</v>
          </cell>
          <cell r="K30">
            <v>1.4</v>
          </cell>
          <cell r="L30">
            <v>1.4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</row>
        <row r="31">
          <cell r="A31" t="str">
            <v>LU_ACT</v>
          </cell>
        </row>
        <row r="31">
          <cell r="C31" t="str">
            <v>MSID: 1631</v>
          </cell>
        </row>
        <row r="31">
          <cell r="F31" t="str">
            <v/>
          </cell>
          <cell r="G31" t="str">
            <v>LU_ACT</v>
          </cell>
          <cell r="H31">
            <v>2</v>
          </cell>
          <cell r="I31">
            <v>0</v>
          </cell>
          <cell r="J31">
            <v>11032.9</v>
          </cell>
          <cell r="K31">
            <v>2.51</v>
          </cell>
          <cell r="L31">
            <v>2.51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</row>
        <row r="32">
          <cell r="A32" t="str">
            <v>LU_CAN</v>
          </cell>
          <cell r="B32">
            <v>818</v>
          </cell>
          <cell r="C32" t="str">
            <v>1200060323207;1200060323216</v>
          </cell>
        </row>
        <row r="32">
          <cell r="F32" t="str">
            <v/>
          </cell>
          <cell r="G32" t="str">
            <v>LU_CAN</v>
          </cell>
          <cell r="H32">
            <v>4</v>
          </cell>
          <cell r="I32">
            <v>0.002</v>
          </cell>
          <cell r="J32">
            <v>72769.6</v>
          </cell>
          <cell r="K32">
            <v>1.46</v>
          </cell>
          <cell r="L32">
            <v>1.46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</row>
        <row r="33">
          <cell r="A33" t="str">
            <v>LU_CHA</v>
          </cell>
          <cell r="B33">
            <v>801</v>
          </cell>
          <cell r="C33" t="str">
            <v>1200061231921;1200061231930;1200061231940;1200061231959</v>
          </cell>
        </row>
        <row r="33">
          <cell r="F33" t="str">
            <v/>
          </cell>
          <cell r="G33" t="str">
            <v>LU_CHA</v>
          </cell>
          <cell r="H33">
            <v>4</v>
          </cell>
          <cell r="I33">
            <v>0.004</v>
          </cell>
          <cell r="J33">
            <v>73737.3</v>
          </cell>
          <cell r="K33">
            <v>1.5</v>
          </cell>
          <cell r="L33">
            <v>1.5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A34" t="str">
            <v>LU_HOX</v>
          </cell>
          <cell r="B34">
            <v>804</v>
          </cell>
          <cell r="C34">
            <v>1200060323191</v>
          </cell>
        </row>
        <row r="34">
          <cell r="F34" t="str">
            <v/>
          </cell>
          <cell r="G34" t="str">
            <v>LU_HOX</v>
          </cell>
          <cell r="H34">
            <v>4</v>
          </cell>
          <cell r="I34">
            <v>0.064</v>
          </cell>
          <cell r="J34">
            <v>72622.27</v>
          </cell>
          <cell r="K34">
            <v>0.68</v>
          </cell>
          <cell r="L34">
            <v>0.68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A35" t="str">
            <v>LU_LOT</v>
          </cell>
          <cell r="B35">
            <v>838</v>
          </cell>
          <cell r="C35" t="str">
            <v>1200050376902;1200050376911</v>
          </cell>
        </row>
        <row r="35">
          <cell r="F35" t="str">
            <v/>
          </cell>
          <cell r="G35" t="str">
            <v>LU_LOT</v>
          </cell>
          <cell r="H35">
            <v>4</v>
          </cell>
          <cell r="I35">
            <v>0</v>
          </cell>
          <cell r="J35">
            <v>113242.67</v>
          </cell>
          <cell r="K35">
            <v>2.77</v>
          </cell>
          <cell r="L35">
            <v>2.77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</row>
        <row r="36">
          <cell r="A36" t="str">
            <v>LU_MAN</v>
          </cell>
          <cell r="B36">
            <v>837</v>
          </cell>
          <cell r="C36">
            <v>1200010200926</v>
          </cell>
        </row>
        <row r="36">
          <cell r="F36" t="str">
            <v/>
          </cell>
          <cell r="G36" t="str">
            <v>LU_MAN</v>
          </cell>
          <cell r="H36">
            <v>4</v>
          </cell>
          <cell r="I36">
            <v>0.053</v>
          </cell>
          <cell r="J36">
            <v>98141.52</v>
          </cell>
          <cell r="K36">
            <v>1.98</v>
          </cell>
          <cell r="L36">
            <v>1.98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</row>
        <row r="37">
          <cell r="A37" t="str">
            <v>LU_STE</v>
          </cell>
          <cell r="B37">
            <v>839</v>
          </cell>
          <cell r="C37" t="str">
            <v>1200010157225;1200010157234</v>
          </cell>
        </row>
        <row r="37">
          <cell r="F37" t="str">
            <v/>
          </cell>
          <cell r="G37" t="str">
            <v>LU_STE</v>
          </cell>
          <cell r="H37">
            <v>4</v>
          </cell>
          <cell r="I37">
            <v>0</v>
          </cell>
          <cell r="J37">
            <v>72021.1</v>
          </cell>
          <cell r="K37">
            <v>3.75</v>
          </cell>
          <cell r="L37">
            <v>3.75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</row>
        <row r="38">
          <cell r="A38" t="str">
            <v>MRKLNE</v>
          </cell>
          <cell r="B38">
            <v>806</v>
          </cell>
          <cell r="C38" t="str">
            <v>1200061378624;1200061378633</v>
          </cell>
        </row>
        <row r="38">
          <cell r="F38" t="str">
            <v/>
          </cell>
          <cell r="G38" t="str">
            <v>MRKLNE</v>
          </cell>
          <cell r="H38">
            <v>1</v>
          </cell>
          <cell r="I38">
            <v>0.11</v>
          </cell>
          <cell r="J38">
            <v>2752.5</v>
          </cell>
          <cell r="K38">
            <v>1.88</v>
          </cell>
          <cell r="L38">
            <v>1.88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</row>
        <row r="39">
          <cell r="A39" t="str">
            <v>NGC_BA</v>
          </cell>
          <cell r="B39">
            <v>817</v>
          </cell>
          <cell r="C39" t="str">
            <v>1200010151863;1200010151872</v>
          </cell>
        </row>
        <row r="39">
          <cell r="F39" t="str">
            <v/>
          </cell>
          <cell r="G39" t="str">
            <v>NGC_BA</v>
          </cell>
          <cell r="H39">
            <v>1</v>
          </cell>
          <cell r="I39">
            <v>0.024</v>
          </cell>
          <cell r="J39">
            <v>2137.71</v>
          </cell>
          <cell r="K39">
            <v>1.12</v>
          </cell>
          <cell r="L39">
            <v>1.12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</row>
        <row r="40">
          <cell r="A40" t="str">
            <v>NR_BOW</v>
          </cell>
          <cell r="B40">
            <v>807</v>
          </cell>
          <cell r="C40" t="str">
            <v>1200060280440;1200060280468</v>
          </cell>
          <cell r="D40" t="str">
            <v>NR_BOW</v>
          </cell>
          <cell r="E40">
            <v>707</v>
          </cell>
          <cell r="F40" t="str">
            <v>1200060280430;1200060280459</v>
          </cell>
          <cell r="G40" t="str">
            <v>NR_BOW</v>
          </cell>
          <cell r="H40">
            <v>3</v>
          </cell>
          <cell r="I40">
            <v>0</v>
          </cell>
          <cell r="J40">
            <v>31429.67</v>
          </cell>
          <cell r="K40">
            <v>4.8</v>
          </cell>
          <cell r="L40">
            <v>4.8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</row>
        <row r="41">
          <cell r="A41" t="str">
            <v>NR_BRO</v>
          </cell>
          <cell r="B41">
            <v>847</v>
          </cell>
          <cell r="C41">
            <v>1200010251559</v>
          </cell>
        </row>
        <row r="41">
          <cell r="F41" t="str">
            <v/>
          </cell>
          <cell r="G41" t="str">
            <v>NR_BRO</v>
          </cell>
          <cell r="H41">
            <v>4</v>
          </cell>
          <cell r="I41">
            <v>0</v>
          </cell>
          <cell r="J41">
            <v>65807.16</v>
          </cell>
          <cell r="K41">
            <v>1.63</v>
          </cell>
          <cell r="L41">
            <v>1.63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</row>
        <row r="42">
          <cell r="A42" t="str">
            <v>NR_CIT</v>
          </cell>
          <cell r="B42">
            <v>846</v>
          </cell>
          <cell r="C42">
            <v>1200010251521</v>
          </cell>
        </row>
        <row r="42">
          <cell r="F42" t="str">
            <v/>
          </cell>
          <cell r="G42" t="str">
            <v>NR_CIT</v>
          </cell>
          <cell r="H42">
            <v>1</v>
          </cell>
          <cell r="I42">
            <v>0.001</v>
          </cell>
          <cell r="J42">
            <v>2244.86</v>
          </cell>
          <cell r="K42">
            <v>1.41</v>
          </cell>
          <cell r="L42">
            <v>1.41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</row>
        <row r="43">
          <cell r="A43" t="str">
            <v>NR_MAD</v>
          </cell>
          <cell r="B43">
            <v>840</v>
          </cell>
          <cell r="C43">
            <v>1200010251540</v>
          </cell>
        </row>
        <row r="43">
          <cell r="F43" t="str">
            <v/>
          </cell>
          <cell r="G43" t="str">
            <v>NR_MAD</v>
          </cell>
          <cell r="H43">
            <v>1</v>
          </cell>
          <cell r="I43">
            <v>0.003</v>
          </cell>
          <cell r="J43">
            <v>2352.01</v>
          </cell>
          <cell r="K43">
            <v>1.04</v>
          </cell>
          <cell r="L43">
            <v>1.04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</row>
        <row r="44">
          <cell r="A44" t="str">
            <v>NR_W11</v>
          </cell>
          <cell r="B44">
            <v>841</v>
          </cell>
          <cell r="C44">
            <v>1200010251512</v>
          </cell>
        </row>
        <row r="44">
          <cell r="F44" t="str">
            <v/>
          </cell>
          <cell r="G44" t="str">
            <v>NR_W11</v>
          </cell>
          <cell r="H44">
            <v>3</v>
          </cell>
          <cell r="I44">
            <v>0</v>
          </cell>
          <cell r="J44">
            <v>32042.82</v>
          </cell>
          <cell r="K44">
            <v>2.38</v>
          </cell>
          <cell r="L44">
            <v>2.38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</row>
        <row r="45">
          <cell r="A45" t="str">
            <v>NR_W25</v>
          </cell>
          <cell r="B45">
            <v>842</v>
          </cell>
          <cell r="C45">
            <v>1200010251498</v>
          </cell>
          <cell r="D45" t="str">
            <v>NR_W25</v>
          </cell>
          <cell r="E45">
            <v>703</v>
          </cell>
          <cell r="F45">
            <v>1200052486866</v>
          </cell>
          <cell r="G45" t="str">
            <v>NR_W25</v>
          </cell>
          <cell r="H45">
            <v>3</v>
          </cell>
          <cell r="I45">
            <v>0.009</v>
          </cell>
          <cell r="J45">
            <v>30748.68</v>
          </cell>
          <cell r="K45">
            <v>2.87</v>
          </cell>
          <cell r="L45">
            <v>2.87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</row>
        <row r="46">
          <cell r="A46" t="str">
            <v>NR_WES</v>
          </cell>
          <cell r="B46">
            <v>848</v>
          </cell>
          <cell r="C46">
            <v>1200010251568</v>
          </cell>
          <cell r="D46" t="str">
            <v>NR_WES</v>
          </cell>
          <cell r="E46">
            <v>716</v>
          </cell>
          <cell r="F46">
            <v>1200052486875</v>
          </cell>
          <cell r="G46" t="str">
            <v>NR_WES</v>
          </cell>
          <cell r="H46">
            <v>4</v>
          </cell>
          <cell r="I46">
            <v>0</v>
          </cell>
          <cell r="J46">
            <v>70043.11</v>
          </cell>
          <cell r="K46">
            <v>2.49</v>
          </cell>
          <cell r="L46">
            <v>2.49</v>
          </cell>
          <cell r="M46">
            <v>0</v>
          </cell>
          <cell r="N46">
            <v>606.94</v>
          </cell>
          <cell r="O46">
            <v>0.05</v>
          </cell>
          <cell r="P46">
            <v>0.05</v>
          </cell>
        </row>
        <row r="47">
          <cell r="A47" t="str">
            <v>NR_WHI</v>
          </cell>
          <cell r="B47">
            <v>849</v>
          </cell>
          <cell r="C47">
            <v>1200050493611</v>
          </cell>
        </row>
        <row r="47">
          <cell r="F47" t="str">
            <v/>
          </cell>
          <cell r="G47" t="str">
            <v>NR_WHI</v>
          </cell>
          <cell r="H47">
            <v>1</v>
          </cell>
          <cell r="I47">
            <v>0.179</v>
          </cell>
          <cell r="J47">
            <v>2244.86</v>
          </cell>
          <cell r="K47">
            <v>1.97</v>
          </cell>
          <cell r="L47">
            <v>1.97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8">
          <cell r="A48" t="str">
            <v>NR_WIM</v>
          </cell>
          <cell r="B48">
            <v>844</v>
          </cell>
          <cell r="C48">
            <v>1200010200874</v>
          </cell>
        </row>
        <row r="48">
          <cell r="F48" t="str">
            <v/>
          </cell>
          <cell r="G48" t="str">
            <v>NR_WIM</v>
          </cell>
          <cell r="H48">
            <v>4</v>
          </cell>
          <cell r="I48">
            <v>0.268</v>
          </cell>
          <cell r="J48">
            <v>75339.45</v>
          </cell>
          <cell r="K48">
            <v>2.15</v>
          </cell>
          <cell r="L48">
            <v>2.15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</row>
        <row r="49">
          <cell r="A49" t="str">
            <v>TELEHW</v>
          </cell>
          <cell r="B49">
            <v>809</v>
          </cell>
          <cell r="C49" t="str">
            <v>1200060951114;1200060951123</v>
          </cell>
        </row>
        <row r="49">
          <cell r="F49" t="str">
            <v/>
          </cell>
          <cell r="G49" t="str">
            <v>TELEHW</v>
          </cell>
          <cell r="H49">
            <v>4</v>
          </cell>
          <cell r="I49">
            <v>0.01</v>
          </cell>
          <cell r="J49">
            <v>63900.39</v>
          </cell>
          <cell r="K49">
            <v>2.72</v>
          </cell>
          <cell r="L49">
            <v>2.72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</row>
        <row r="50">
          <cell r="A50" t="str">
            <v>THAMEB</v>
          </cell>
          <cell r="B50">
            <v>828</v>
          </cell>
          <cell r="C50" t="str">
            <v>1200010146153;1200010146162;1200010146171;1200061197703</v>
          </cell>
          <cell r="D50" t="str">
            <v>THAMEB</v>
          </cell>
          <cell r="E50">
            <v>701</v>
          </cell>
          <cell r="F50" t="str">
            <v>1200050312030;1200050312040;1200061219394</v>
          </cell>
          <cell r="G50" t="str">
            <v>THAMEB</v>
          </cell>
          <cell r="H50">
            <v>4</v>
          </cell>
          <cell r="I50">
            <v>0</v>
          </cell>
          <cell r="J50">
            <v>67563.67</v>
          </cell>
          <cell r="K50">
            <v>0.74</v>
          </cell>
          <cell r="L50">
            <v>0.74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</row>
        <row r="51">
          <cell r="A51" t="str">
            <v>THAMEC</v>
          </cell>
          <cell r="B51">
            <v>802</v>
          </cell>
          <cell r="C51" t="str">
            <v>1200061171324;1200061171333</v>
          </cell>
          <cell r="D51" t="str">
            <v>THAMEC</v>
          </cell>
          <cell r="E51">
            <v>702</v>
          </cell>
          <cell r="F51" t="str">
            <v>1200061171342;1200061171351</v>
          </cell>
          <cell r="G51" t="str">
            <v>THAMEC</v>
          </cell>
          <cell r="H51">
            <v>4</v>
          </cell>
          <cell r="I51">
            <v>0</v>
          </cell>
          <cell r="J51">
            <v>65674.59</v>
          </cell>
          <cell r="K51">
            <v>3.77</v>
          </cell>
          <cell r="L51">
            <v>3.77</v>
          </cell>
          <cell r="M51">
            <v>0</v>
          </cell>
          <cell r="N51">
            <v>2301.1</v>
          </cell>
          <cell r="O51">
            <v>0.05</v>
          </cell>
          <cell r="P51">
            <v>0.05</v>
          </cell>
        </row>
        <row r="52">
          <cell r="A52" t="str">
            <v>TWCHST</v>
          </cell>
          <cell r="B52">
            <v>819</v>
          </cell>
          <cell r="C52">
            <v>1200061990150</v>
          </cell>
        </row>
        <row r="52">
          <cell r="F52" t="str">
            <v/>
          </cell>
          <cell r="G52" t="str">
            <v>TWCHST</v>
          </cell>
          <cell r="H52">
            <v>1</v>
          </cell>
          <cell r="I52">
            <v>0</v>
          </cell>
          <cell r="J52">
            <v>15018.17</v>
          </cell>
          <cell r="K52">
            <v>3.29</v>
          </cell>
          <cell r="L52">
            <v>3.29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</row>
        <row r="53">
          <cell r="A53" t="str">
            <v>TWGNCH</v>
          </cell>
          <cell r="B53">
            <v>822</v>
          </cell>
          <cell r="C53">
            <v>1200061990319</v>
          </cell>
        </row>
        <row r="53">
          <cell r="F53" t="str">
            <v/>
          </cell>
          <cell r="G53" t="str">
            <v>TWGNCH</v>
          </cell>
          <cell r="H53">
            <v>1</v>
          </cell>
          <cell r="I53">
            <v>0.19</v>
          </cell>
          <cell r="J53">
            <v>2352.01</v>
          </cell>
          <cell r="K53">
            <v>5.1</v>
          </cell>
          <cell r="L53">
            <v>5.1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</row>
        <row r="54">
          <cell r="A54" t="str">
            <v>TWKIRT</v>
          </cell>
          <cell r="B54">
            <v>823</v>
          </cell>
          <cell r="C54" t="str">
            <v>1200061999491;1200061999507;1200062001242;1200062001251</v>
          </cell>
        </row>
        <row r="54">
          <cell r="F54" t="str">
            <v/>
          </cell>
          <cell r="G54" t="str">
            <v>TWKIRT</v>
          </cell>
          <cell r="H54">
            <v>3</v>
          </cell>
          <cell r="I54">
            <v>1.04</v>
          </cell>
          <cell r="J54">
            <v>23323.36</v>
          </cell>
          <cell r="K54">
            <v>0.85</v>
          </cell>
          <cell r="L54">
            <v>0.85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</row>
        <row r="55">
          <cell r="A55" t="str">
            <v>VOLTDC</v>
          </cell>
          <cell r="B55">
            <v>803</v>
          </cell>
          <cell r="C55" t="str">
            <v>1200061148032;1200061148041</v>
          </cell>
        </row>
        <row r="55">
          <cell r="F55" t="str">
            <v/>
          </cell>
          <cell r="G55" t="str">
            <v>VOLTDC</v>
          </cell>
          <cell r="H55">
            <v>2</v>
          </cell>
          <cell r="I55">
            <v>0.113</v>
          </cell>
          <cell r="J55">
            <v>11574.83</v>
          </cell>
          <cell r="K55">
            <v>2.3</v>
          </cell>
          <cell r="L55">
            <v>2.3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</row>
        <row r="56">
          <cell r="A56" t="str">
            <v>BELVED</v>
          </cell>
          <cell r="B56">
            <v>815</v>
          </cell>
          <cell r="C56">
            <v>1200060787109</v>
          </cell>
          <cell r="D56" t="str">
            <v>BELVED</v>
          </cell>
          <cell r="E56">
            <v>711</v>
          </cell>
          <cell r="F56">
            <v>1200060787118</v>
          </cell>
          <cell r="G56" t="str">
            <v>BELVED</v>
          </cell>
          <cell r="H56">
            <v>0</v>
          </cell>
          <cell r="I56">
            <v>0.002</v>
          </cell>
          <cell r="J56">
            <v>519.94</v>
          </cell>
          <cell r="K56">
            <v>0.68</v>
          </cell>
          <cell r="L56">
            <v>0.68</v>
          </cell>
          <cell r="M56">
            <v>-0.002</v>
          </cell>
          <cell r="N56">
            <v>984.82</v>
          </cell>
          <cell r="O56">
            <v>0.05</v>
          </cell>
          <cell r="P56">
            <v>0.05</v>
          </cell>
        </row>
        <row r="57">
          <cell r="A57" t="str">
            <v>SELCHP</v>
          </cell>
          <cell r="B57">
            <v>827</v>
          </cell>
          <cell r="C57">
            <v>1200010175650</v>
          </cell>
          <cell r="D57" t="str">
            <v>SELCHP</v>
          </cell>
          <cell r="E57">
            <v>730</v>
          </cell>
          <cell r="F57">
            <v>1200010258304</v>
          </cell>
          <cell r="G57" t="str">
            <v>SELCHP</v>
          </cell>
          <cell r="H57">
            <v>0</v>
          </cell>
          <cell r="I57">
            <v>0.105</v>
          </cell>
          <cell r="J57">
            <v>458.93</v>
          </cell>
          <cell r="K57">
            <v>0.88</v>
          </cell>
          <cell r="L57">
            <v>0.88</v>
          </cell>
          <cell r="M57">
            <v>-0.105</v>
          </cell>
          <cell r="N57">
            <v>4867.47</v>
          </cell>
          <cell r="O57">
            <v>0.05</v>
          </cell>
          <cell r="P57">
            <v>0.05</v>
          </cell>
        </row>
        <row r="58">
          <cell r="A58" t="str">
            <v>TLRSLN</v>
          </cell>
        </row>
        <row r="58">
          <cell r="C58" t="str">
            <v>MSID: 5538</v>
          </cell>
          <cell r="D58" t="str">
            <v>TLRSLN</v>
          </cell>
        </row>
        <row r="58">
          <cell r="F58" t="str">
            <v>MSID: 5538</v>
          </cell>
          <cell r="G58" t="str">
            <v>TLRSLN</v>
          </cell>
          <cell r="H58">
            <v>1</v>
          </cell>
          <cell r="I58">
            <v>0.006</v>
          </cell>
          <cell r="J58">
            <v>2137.71</v>
          </cell>
          <cell r="K58">
            <v>0.88</v>
          </cell>
          <cell r="L58">
            <v>0.88</v>
          </cell>
          <cell r="M58">
            <v>-0.006</v>
          </cell>
          <cell r="N58">
            <v>0</v>
          </cell>
          <cell r="O58">
            <v>0.05</v>
          </cell>
          <cell r="P58">
            <v>0.05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50.686099537" refreshedBy="HP" recordCount="100">
  <cacheSource type="worksheet">
    <worksheetSource ref="A13:M1120" sheet="Task"/>
  </cacheSource>
  <cacheFields count="13">
    <cacheField name="Name" numFmtId="0">
      <sharedItems containsBlank="1" count="49">
        <s v="22BSHP"/>
        <s v="BISHPC"/>
        <s v="BLMBGN"/>
        <s v="BLMBGS"/>
        <s v="BRDGTE"/>
        <s v="BRKFLD"/>
        <s v="BRMLEY"/>
        <s v="CRLIMM"/>
        <s v="DART11"/>
        <s v="DART33"/>
        <s v="EPNLEI"/>
        <s v="FENAVE"/>
        <s v="FENCHS"/>
        <s v="GBLSWI"/>
        <s v="KNGLPN"/>
        <s v="LEDNHS"/>
        <s v="LIMEST"/>
        <s v="LNWAL1"/>
        <s v="LNWALL"/>
        <s v="LU_ACT"/>
        <s v="LU_CAN"/>
        <s v="LU_CHA"/>
        <s v="LU_HOX"/>
        <s v="LU_LOT"/>
        <s v="LU_MAN"/>
        <s v="LU_STE"/>
        <s v="MRKLNE"/>
        <s v="NGC_BA"/>
        <s v="NR_BOW"/>
        <s v="NR_BRO"/>
        <s v="NR_CIT"/>
        <s v="NR_MAD"/>
        <s v="NR_W11"/>
        <s v="NR_W25"/>
        <s v="NR_WES"/>
        <s v="NR_WHI"/>
        <s v="NR_WIM"/>
        <s v="TELEHW"/>
        <s v="THAMEB"/>
        <s v="THAMEC"/>
        <s v="TWCHST"/>
        <s v="TWGNCH"/>
        <s v="TWKIRT"/>
        <s v="VOLTDC"/>
        <s v="BELVED"/>
        <s v="SELCHP"/>
        <s v="TLRSLN"/>
        <s v=""/>
        <m/>
      </sharedItems>
    </cacheField>
    <cacheField name="RCG" numFmtId="0">
      <sharedItems containsString="0" containsBlank="1" containsNumber="1" containsInteger="1" minValue="0" maxValue="4" count="6">
        <n v="2"/>
        <n v="3"/>
        <n v="1"/>
        <n v="4"/>
        <n v="0"/>
        <m/>
      </sharedItems>
    </cacheField>
    <cacheField name="2021_IFC" numFmtId="0">
      <sharedItems containsString="0" containsBlank="1" containsNumber="1" minValue="0" maxValue="31434.21" count="32">
        <n v="380.07"/>
        <n v="190.04"/>
        <n v="0"/>
        <n v="7207.67"/>
        <n v="495.34"/>
        <n v="7315.91"/>
        <n v="426.18"/>
        <n v="1097.87"/>
        <n v="198.73"/>
        <n v="6413.3"/>
        <n v="7011.55"/>
        <n v="6322.23"/>
        <n v="31434.21"/>
        <n v="22098.51"/>
        <n v="5950.57"/>
        <n v="5143.9"/>
        <n v="2109.04"/>
        <n v="66.24"/>
        <n v="132.48"/>
        <n v="5522.95"/>
        <n v="4722.9"/>
        <n v="4727.76"/>
        <n v="8002.01"/>
        <n v="930.26"/>
        <n v="3194.94"/>
        <n v="2795.68"/>
        <n v="7962.85"/>
        <n v="533.76"/>
        <n v="321.43"/>
        <n v="283.72"/>
        <n v="31.55"/>
        <m/>
      </sharedItems>
    </cacheField>
    <cacheField name="2022_IFC" numFmtId="0">
      <sharedItems containsString="0" containsBlank="1" containsNumber="1" minValue="0" maxValue="76308.74" count="41">
        <n v="6147.17"/>
        <n v="17915.96"/>
        <n v="5951.01"/>
        <n v="1066.62"/>
        <n v="43861.69"/>
        <n v="51301.59"/>
        <n v="5754.85"/>
        <n v="17523.64"/>
        <n v="6266.15"/>
        <n v="51413.33"/>
        <n v="6194.76"/>
        <n v="1437.08"/>
        <n v="6321.47"/>
        <n v="5959.98"/>
        <n v="50481.63"/>
        <n v="51099.15"/>
        <n v="50387.62"/>
        <n v="76308.74"/>
        <n v="66672.24"/>
        <n v="50003.99"/>
        <n v="1262.78"/>
        <n v="870.46"/>
        <n v="22833.28"/>
        <n v="46038.69"/>
        <n v="938.84"/>
        <n v="1007.21"/>
        <n v="23224.55"/>
        <n v="22398.72"/>
        <n v="48741.78"/>
        <n v="52121.53"/>
        <n v="44821.92"/>
        <n v="47159.57"/>
        <n v="46747.44"/>
        <n v="9089.88"/>
        <n v="17660.39"/>
        <n v="6305.81"/>
        <n v="44193.47"/>
        <n v="1163.32"/>
        <n v="903.03"/>
        <n v="0"/>
        <m/>
      </sharedItems>
    </cacheField>
    <cacheField name="2023_IFC" numFmtId="0">
      <sharedItems containsString="0" containsBlank="1" containsNumber="1" minValue="0" maxValue="68272.77" count="41">
        <n v="4521.81"/>
        <n v="12601.27"/>
        <n v="4291.34"/>
        <n v="840.39"/>
        <n v="30150.11"/>
        <n v="38891.4"/>
        <n v="4060.87"/>
        <n v="12140.32"/>
        <n v="4661.6"/>
        <n v="39022.68"/>
        <n v="4577.73"/>
        <n v="1275.65"/>
        <n v="4726.6"/>
        <n v="4301.88"/>
        <n v="37928.01"/>
        <n v="38653.54"/>
        <n v="37817.55"/>
        <n v="68272.77"/>
        <n v="56950.66"/>
        <n v="37366.82"/>
        <n v="1070.86"/>
        <n v="609.92"/>
        <n v="18378.72"/>
        <n v="32707.91"/>
        <n v="690.25"/>
        <n v="770.59"/>
        <n v="18838.43"/>
        <n v="17868.15"/>
        <n v="35883.82"/>
        <n v="39854.76"/>
        <n v="31278.3"/>
        <n v="34024.85"/>
        <n v="33540.64"/>
        <n v="10267.07"/>
        <n v="12301"/>
        <n v="4708.2"/>
        <n v="389.82"/>
        <n v="344.09"/>
        <n v="648.18"/>
        <n v="0"/>
        <m/>
      </sharedItems>
    </cacheField>
    <cacheField name="2024_IFC" numFmtId="0">
      <sharedItems containsString="0" containsBlank="1" containsNumber="1" minValue="0" maxValue="113242.67" count="38">
        <n v="11326.24"/>
        <n v="23723.85"/>
        <n v="11018.84"/>
        <n v="2445.1"/>
        <n v="62395.63"/>
        <n v="74054.54"/>
        <n v="10711.44"/>
        <n v="23109.06"/>
        <n v="74229.64"/>
        <n v="3025.65"/>
        <n v="11599.38"/>
        <n v="11032.9"/>
        <n v="72769.6"/>
        <n v="73737.3"/>
        <n v="72622.27"/>
        <n v="113242.67"/>
        <n v="98141.52"/>
        <n v="72021.1"/>
        <n v="2752.5"/>
        <n v="2137.71"/>
        <n v="31429.67"/>
        <n v="65807.16"/>
        <n v="2244.86"/>
        <n v="2352.01"/>
        <n v="32042.82"/>
        <n v="30748.68"/>
        <n v="70043.11"/>
        <n v="75339.45"/>
        <n v="63900.39"/>
        <n v="67563.67"/>
        <n v="65674.59"/>
        <n v="15018.17"/>
        <n v="23323.36"/>
        <n v="11574.83"/>
        <n v="519.94"/>
        <n v="458.93"/>
        <n v="0"/>
        <m/>
      </sharedItems>
    </cacheField>
    <cacheField name="2021_AFC" numFmtId="0">
      <sharedItems containsString="0" containsBlank="1" containsNumber="1" minValue="0" maxValue="114734.87" count="32">
        <n v="1387.26"/>
        <n v="693.65"/>
        <n v="0"/>
        <n v="26308"/>
        <n v="1807.99"/>
        <n v="26703.07"/>
        <n v="1555.56"/>
        <n v="4007.23"/>
        <n v="725.36"/>
        <n v="23408.55"/>
        <n v="25592.16"/>
        <n v="23076.14"/>
        <n v="114734.87"/>
        <n v="80659.56"/>
        <n v="21719.58"/>
        <n v="18775.24"/>
        <n v="7698"/>
        <n v="241.78"/>
        <n v="483.55"/>
        <n v="20158.77"/>
        <n v="17238.59"/>
        <n v="17256.32"/>
        <n v="29207.34"/>
        <n v="3395.45"/>
        <n v="11661.53"/>
        <n v="10204.23"/>
        <n v="29064.4"/>
        <n v="1948.22"/>
        <n v="1173.22"/>
        <n v="1035.58"/>
        <n v="115.16"/>
        <m/>
      </sharedItems>
    </cacheField>
    <cacheField name="2022_AFC" numFmtId="0">
      <sharedItems containsString="0" containsBlank="1" containsNumber="1" minValue="0" maxValue="278526.9" count="41">
        <n v="22437.17"/>
        <n v="65393.25"/>
        <n v="21721.19"/>
        <n v="3893.16"/>
        <n v="160095.17"/>
        <n v="187250.8"/>
        <n v="21005.2"/>
        <n v="63961.29"/>
        <n v="22871.45"/>
        <n v="187658.65"/>
        <n v="22610.87"/>
        <n v="5245.34"/>
        <n v="23073.37"/>
        <n v="21753.93"/>
        <n v="184257.95"/>
        <n v="186511.9"/>
        <n v="183914.81"/>
        <n v="278526.9"/>
        <n v="243353.68"/>
        <n v="182514.56"/>
        <n v="4609.15"/>
        <n v="3177.18"/>
        <n v="83341.47"/>
        <n v="168041.22"/>
        <n v="3426.77"/>
        <n v="3676.32"/>
        <n v="84769.61"/>
        <n v="81755.33"/>
        <n v="177907.5"/>
        <n v="190243.58"/>
        <n v="163600.01"/>
        <n v="172132.43"/>
        <n v="170628.16"/>
        <n v="33178.06"/>
        <n v="64460.42"/>
        <n v="23016.21"/>
        <n v="161306.17"/>
        <n v="4246.12"/>
        <n v="3296.06"/>
        <n v="0"/>
        <m/>
      </sharedItems>
    </cacheField>
    <cacheField name="2023_AFC" numFmtId="0">
      <sharedItems containsString="0" containsBlank="1" containsNumber="1" minValue="0" maxValue="249878.34" count="41">
        <n v="16549.82"/>
        <n v="46120.65"/>
        <n v="15706.3"/>
        <n v="3075.83"/>
        <n v="110349.4"/>
        <n v="142342.52"/>
        <n v="14862.78"/>
        <n v="44433.57"/>
        <n v="17061.46"/>
        <n v="142823.01"/>
        <n v="16754.49"/>
        <n v="4668.88"/>
        <n v="17299.36"/>
        <n v="15744.88"/>
        <n v="138816.52"/>
        <n v="141471.96"/>
        <n v="138412.23"/>
        <n v="249878.34"/>
        <n v="208439.42"/>
        <n v="136762.56"/>
        <n v="3919.35"/>
        <n v="2232.31"/>
        <n v="67266.12"/>
        <n v="119710.95"/>
        <n v="2526.32"/>
        <n v="2820.36"/>
        <n v="68948.65"/>
        <n v="65397.43"/>
        <n v="131334.78"/>
        <n v="145868.42"/>
        <n v="114478.58"/>
        <n v="124530.95"/>
        <n v="122758.74"/>
        <n v="37577.48"/>
        <n v="45021.66"/>
        <n v="17232.01"/>
        <n v="1426.74"/>
        <n v="1259.37"/>
        <n v="2372.34"/>
        <n v="0"/>
        <m/>
      </sharedItems>
    </cacheField>
    <cacheField name="2024_AFC" numFmtId="0">
      <sharedItems containsString="0" containsBlank="1" containsNumber="1" minValue="0" maxValue="413335.75" count="38">
        <n v="41340.78"/>
        <n v="86592.05"/>
        <n v="40218.77"/>
        <n v="8924.62"/>
        <n v="227744.05"/>
        <n v="270299.07"/>
        <n v="39096.76"/>
        <n v="84348.07"/>
        <n v="270938.19"/>
        <n v="11043.62"/>
        <n v="42337.74"/>
        <n v="40270.09"/>
        <n v="265609.04"/>
        <n v="269141.15"/>
        <n v="265071.29"/>
        <n v="413335.75"/>
        <n v="358216.55"/>
        <n v="262877.02"/>
        <n v="10046.63"/>
        <n v="7802.64"/>
        <n v="114718.3"/>
        <n v="240196.13"/>
        <n v="8193.74"/>
        <n v="8584.84"/>
        <n v="116956.29"/>
        <n v="112232.68"/>
        <n v="255657.35"/>
        <n v="274988.99"/>
        <n v="233236.42"/>
        <n v="246607.4"/>
        <n v="239712.25"/>
        <n v="54816.32"/>
        <n v="85130.26"/>
        <n v="42248.13"/>
        <n v="1897.78"/>
        <n v="1675.09"/>
        <n v="0"/>
        <m/>
      </sharedItems>
    </cacheField>
    <cacheField name="2022 Import_x000a_fixed charge Changes (%)" numFmtId="0">
      <sharedItems containsString="0" containsBlank="1" containsNumber="1" minValue="0" maxValue="136.49012972844" count="36">
        <n v="15.1737309516601"/>
        <n v="46.1384239436011"/>
        <n v="30.3143372017588"/>
        <n v="4.61257118143156"/>
        <n v="0"/>
        <n v="6.1176372206173"/>
        <n v="11.6502082423022"/>
        <n v="6.02760581461233"/>
        <n v="13.5355177556636"/>
        <n v="4.75793503242888"/>
        <n v="28.9905288408514"/>
        <n v="6.87139528078416"/>
        <n v="6.28785299873086"/>
        <n v="6.96991221235441"/>
        <n v="1.42756975277002"/>
        <n v="2.01704695636822"/>
        <n v="7.40322695006073"/>
        <n v="2.32248460995055"/>
        <n v="3.43890304464816"/>
        <n v="20.8292049883087"/>
        <n v="13.1730912399702"/>
        <n v="6.60277117154379"/>
        <n v="3.20509832693165"/>
        <n v="3.74257639400902"/>
        <n v="9.30970102547936"/>
        <n v="5.5135537847678"/>
        <n v="47.1821290256078"/>
        <n v="13.7607072142335"/>
        <n v="15.7213165520573"/>
        <n v="0.141536037213911"/>
        <n v="132.306628063282"/>
        <n v="10.8139686483046"/>
        <n v="136.49012972844"/>
        <n v="3.10023368547094"/>
        <n v="27.6215699895797"/>
        <m/>
      </sharedItems>
    </cacheField>
    <cacheField name="2023 Import_x000a_fixed charge Changes (%)" numFmtId="0">
      <sharedItems containsString="0" containsBlank="1" containsNumber="1" minValue="-0.991155081048667" maxValue="0.132600278617858" count="41">
        <n v="-0.262392717085087"/>
        <n v="-0.294718491587434"/>
        <n v="-0.276913465606627"/>
        <n v="-0.209939997328648"/>
        <n v="-0.310726238649174"/>
        <n v="-0.239829576162024"/>
        <n v="-0.292423780778093"/>
        <n v="-0.305305286994681"/>
        <n v="-0.254028056813189"/>
        <n v="-0.238921254096201"/>
        <n v="-0.259007282780362"/>
        <n v="-0.109899453610252"/>
        <n v="-0.25024562948542"/>
        <n v="-0.27622824933242"/>
        <n v="-0.246618558385134"/>
        <n v="-0.241485610301541"/>
        <n v="-0.247411179121464"/>
        <n v="-0.102857425979322"/>
        <n v="-0.143471263717894"/>
        <n v="-0.250675891282317"/>
        <n v="-0.149658830803944"/>
        <n v="-0.297392656380816"/>
        <n v="-0.192885366672798"/>
        <n v="-0.287609611498893"/>
        <n v="-0.262769313376737"/>
        <n v="-0.2328306567437"/>
        <n v="-0.186634809337922"/>
        <n v="-0.200083590880252"/>
        <n v="-0.261780532018043"/>
        <n v="-0.23325444149022"/>
        <n v="-0.300253221255916"/>
        <n v="-0.276539871074846"/>
        <n v="-0.28054818149595"/>
        <n v="0.132600278617858"/>
        <n v="-0.301561175059052"/>
        <n v="-0.251309837718721"/>
        <n v="-0.991155081048667"/>
        <n v="-0.703406874982337"/>
        <n v="-0.280249752735084"/>
        <n v="0"/>
        <m/>
      </sharedItems>
    </cacheField>
    <cacheField name="2024 Import_x000a_fixed charge Changes (%)" numFmtId="0">
      <sharedItems containsString="0" containsBlank="1" containsNumber="1" minValue="0" maxValue="2.49532099036424" count="41">
        <n v="1.4979594944235"/>
        <n v="0.877511483467818"/>
        <n v="1.56067756250676"/>
        <n v="1.90153226933868"/>
        <n v="1.06384493255061"/>
        <n v="0.898934134368283"/>
        <n v="1.63051461435882"/>
        <n v="0.89829604058373"/>
        <n v="1.42305054784292"/>
        <n v="0.897020585128405"/>
        <n v="1.46744484612781"/>
        <n v="1.36536813968232"/>
        <n v="1.44735874621951"/>
        <n v="1.55766255443039"/>
        <n v="0.91338206720641"/>
        <n v="0.902434588451309"/>
        <n v="0.915085755066586"/>
        <n v="0.654147974570345"/>
        <n v="0.718564319551455"/>
        <n v="0.922141703109389"/>
        <n v="1.5633408600916"/>
        <n v="2.49532099036424"/>
        <n v="0.705439528844536"/>
        <n v="1.00646749524584"/>
        <n v="2.24335001108331"/>
        <n v="2.04388092300274"/>
        <n v="0.696281072943415"/>
        <n v="0.716163463915937"/>
        <n v="0.946608126194752"/>
        <n v="0.885185223779074"/>
        <n v="1.03738044269941"/>
        <n v="0.9802900403474"/>
        <n v="0.952710251017565"/>
        <n v="0.458754551928442"/>
        <n v="0.890873415151729"/>
        <n v="1.45172385577771"/>
        <n v="0.330151253907509"/>
        <n v="0.330101558715866"/>
        <n v="2.28900579174992"/>
        <n v="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x v="0"/>
    <x v="0"/>
    <x v="0"/>
    <x v="0"/>
    <x v="0"/>
    <x v="0"/>
    <x v="0"/>
    <x v="0"/>
    <x v="0"/>
    <x v="0"/>
    <x v="0"/>
  </r>
  <r>
    <x v="1"/>
    <x v="1"/>
    <x v="0"/>
    <x v="1"/>
    <x v="1"/>
    <x v="1"/>
    <x v="0"/>
    <x v="1"/>
    <x v="1"/>
    <x v="1"/>
    <x v="1"/>
    <x v="1"/>
    <x v="1"/>
  </r>
  <r>
    <x v="2"/>
    <x v="0"/>
    <x v="1"/>
    <x v="2"/>
    <x v="2"/>
    <x v="2"/>
    <x v="1"/>
    <x v="2"/>
    <x v="2"/>
    <x v="2"/>
    <x v="2"/>
    <x v="2"/>
    <x v="2"/>
  </r>
  <r>
    <x v="3"/>
    <x v="2"/>
    <x v="1"/>
    <x v="3"/>
    <x v="3"/>
    <x v="3"/>
    <x v="1"/>
    <x v="3"/>
    <x v="3"/>
    <x v="3"/>
    <x v="3"/>
    <x v="3"/>
    <x v="3"/>
  </r>
  <r>
    <x v="4"/>
    <x v="0"/>
    <x v="1"/>
    <x v="2"/>
    <x v="2"/>
    <x v="2"/>
    <x v="1"/>
    <x v="2"/>
    <x v="2"/>
    <x v="2"/>
    <x v="2"/>
    <x v="2"/>
    <x v="2"/>
  </r>
  <r>
    <x v="5"/>
    <x v="0"/>
    <x v="0"/>
    <x v="0"/>
    <x v="0"/>
    <x v="0"/>
    <x v="0"/>
    <x v="0"/>
    <x v="0"/>
    <x v="0"/>
    <x v="0"/>
    <x v="0"/>
    <x v="0"/>
  </r>
  <r>
    <x v="6"/>
    <x v="3"/>
    <x v="2"/>
    <x v="4"/>
    <x v="4"/>
    <x v="4"/>
    <x v="2"/>
    <x v="4"/>
    <x v="4"/>
    <x v="4"/>
    <x v="4"/>
    <x v="4"/>
    <x v="4"/>
  </r>
  <r>
    <x v="7"/>
    <x v="3"/>
    <x v="3"/>
    <x v="5"/>
    <x v="5"/>
    <x v="5"/>
    <x v="3"/>
    <x v="5"/>
    <x v="5"/>
    <x v="5"/>
    <x v="5"/>
    <x v="5"/>
    <x v="5"/>
  </r>
  <r>
    <x v="8"/>
    <x v="0"/>
    <x v="2"/>
    <x v="6"/>
    <x v="6"/>
    <x v="6"/>
    <x v="2"/>
    <x v="6"/>
    <x v="6"/>
    <x v="6"/>
    <x v="4"/>
    <x v="6"/>
    <x v="6"/>
  </r>
  <r>
    <x v="9"/>
    <x v="1"/>
    <x v="2"/>
    <x v="7"/>
    <x v="7"/>
    <x v="7"/>
    <x v="2"/>
    <x v="7"/>
    <x v="7"/>
    <x v="7"/>
    <x v="4"/>
    <x v="7"/>
    <x v="7"/>
  </r>
  <r>
    <x v="10"/>
    <x v="3"/>
    <x v="2"/>
    <x v="4"/>
    <x v="4"/>
    <x v="4"/>
    <x v="2"/>
    <x v="4"/>
    <x v="4"/>
    <x v="4"/>
    <x v="4"/>
    <x v="4"/>
    <x v="4"/>
  </r>
  <r>
    <x v="11"/>
    <x v="0"/>
    <x v="0"/>
    <x v="0"/>
    <x v="0"/>
    <x v="0"/>
    <x v="0"/>
    <x v="0"/>
    <x v="0"/>
    <x v="0"/>
    <x v="0"/>
    <x v="0"/>
    <x v="0"/>
  </r>
  <r>
    <x v="12"/>
    <x v="0"/>
    <x v="4"/>
    <x v="8"/>
    <x v="8"/>
    <x v="0"/>
    <x v="4"/>
    <x v="8"/>
    <x v="8"/>
    <x v="0"/>
    <x v="6"/>
    <x v="8"/>
    <x v="8"/>
  </r>
  <r>
    <x v="13"/>
    <x v="3"/>
    <x v="5"/>
    <x v="9"/>
    <x v="9"/>
    <x v="8"/>
    <x v="5"/>
    <x v="9"/>
    <x v="9"/>
    <x v="8"/>
    <x v="7"/>
    <x v="9"/>
    <x v="9"/>
  </r>
  <r>
    <x v="14"/>
    <x v="0"/>
    <x v="2"/>
    <x v="6"/>
    <x v="6"/>
    <x v="6"/>
    <x v="2"/>
    <x v="6"/>
    <x v="6"/>
    <x v="6"/>
    <x v="4"/>
    <x v="6"/>
    <x v="6"/>
  </r>
  <r>
    <x v="15"/>
    <x v="0"/>
    <x v="6"/>
    <x v="10"/>
    <x v="10"/>
    <x v="0"/>
    <x v="6"/>
    <x v="10"/>
    <x v="10"/>
    <x v="0"/>
    <x v="8"/>
    <x v="10"/>
    <x v="10"/>
  </r>
  <r>
    <x v="16"/>
    <x v="0"/>
    <x v="0"/>
    <x v="0"/>
    <x v="0"/>
    <x v="0"/>
    <x v="0"/>
    <x v="0"/>
    <x v="0"/>
    <x v="0"/>
    <x v="0"/>
    <x v="0"/>
    <x v="0"/>
  </r>
  <r>
    <x v="17"/>
    <x v="2"/>
    <x v="2"/>
    <x v="11"/>
    <x v="11"/>
    <x v="9"/>
    <x v="2"/>
    <x v="11"/>
    <x v="11"/>
    <x v="9"/>
    <x v="4"/>
    <x v="11"/>
    <x v="11"/>
  </r>
  <r>
    <x v="18"/>
    <x v="0"/>
    <x v="7"/>
    <x v="12"/>
    <x v="12"/>
    <x v="10"/>
    <x v="7"/>
    <x v="12"/>
    <x v="12"/>
    <x v="10"/>
    <x v="9"/>
    <x v="12"/>
    <x v="12"/>
  </r>
  <r>
    <x v="19"/>
    <x v="0"/>
    <x v="8"/>
    <x v="13"/>
    <x v="13"/>
    <x v="11"/>
    <x v="8"/>
    <x v="13"/>
    <x v="13"/>
    <x v="11"/>
    <x v="10"/>
    <x v="13"/>
    <x v="13"/>
  </r>
  <r>
    <x v="20"/>
    <x v="3"/>
    <x v="9"/>
    <x v="14"/>
    <x v="14"/>
    <x v="12"/>
    <x v="9"/>
    <x v="14"/>
    <x v="14"/>
    <x v="12"/>
    <x v="11"/>
    <x v="14"/>
    <x v="14"/>
  </r>
  <r>
    <x v="21"/>
    <x v="3"/>
    <x v="10"/>
    <x v="15"/>
    <x v="15"/>
    <x v="13"/>
    <x v="10"/>
    <x v="15"/>
    <x v="15"/>
    <x v="13"/>
    <x v="12"/>
    <x v="15"/>
    <x v="15"/>
  </r>
  <r>
    <x v="22"/>
    <x v="3"/>
    <x v="11"/>
    <x v="16"/>
    <x v="16"/>
    <x v="14"/>
    <x v="11"/>
    <x v="16"/>
    <x v="16"/>
    <x v="14"/>
    <x v="13"/>
    <x v="16"/>
    <x v="16"/>
  </r>
  <r>
    <x v="23"/>
    <x v="3"/>
    <x v="12"/>
    <x v="17"/>
    <x v="17"/>
    <x v="15"/>
    <x v="12"/>
    <x v="17"/>
    <x v="17"/>
    <x v="15"/>
    <x v="14"/>
    <x v="17"/>
    <x v="17"/>
  </r>
  <r>
    <x v="24"/>
    <x v="3"/>
    <x v="13"/>
    <x v="18"/>
    <x v="18"/>
    <x v="16"/>
    <x v="13"/>
    <x v="18"/>
    <x v="18"/>
    <x v="16"/>
    <x v="15"/>
    <x v="18"/>
    <x v="18"/>
  </r>
  <r>
    <x v="25"/>
    <x v="3"/>
    <x v="14"/>
    <x v="19"/>
    <x v="19"/>
    <x v="17"/>
    <x v="14"/>
    <x v="19"/>
    <x v="19"/>
    <x v="17"/>
    <x v="16"/>
    <x v="19"/>
    <x v="19"/>
  </r>
  <r>
    <x v="26"/>
    <x v="2"/>
    <x v="0"/>
    <x v="20"/>
    <x v="20"/>
    <x v="18"/>
    <x v="0"/>
    <x v="20"/>
    <x v="20"/>
    <x v="18"/>
    <x v="17"/>
    <x v="20"/>
    <x v="20"/>
  </r>
  <r>
    <x v="27"/>
    <x v="2"/>
    <x v="2"/>
    <x v="21"/>
    <x v="21"/>
    <x v="19"/>
    <x v="2"/>
    <x v="21"/>
    <x v="21"/>
    <x v="19"/>
    <x v="4"/>
    <x v="21"/>
    <x v="21"/>
  </r>
  <r>
    <x v="28"/>
    <x v="1"/>
    <x v="15"/>
    <x v="22"/>
    <x v="22"/>
    <x v="20"/>
    <x v="15"/>
    <x v="22"/>
    <x v="22"/>
    <x v="20"/>
    <x v="18"/>
    <x v="22"/>
    <x v="22"/>
  </r>
  <r>
    <x v="29"/>
    <x v="3"/>
    <x v="16"/>
    <x v="23"/>
    <x v="23"/>
    <x v="21"/>
    <x v="16"/>
    <x v="23"/>
    <x v="23"/>
    <x v="21"/>
    <x v="19"/>
    <x v="23"/>
    <x v="23"/>
  </r>
  <r>
    <x v="30"/>
    <x v="2"/>
    <x v="17"/>
    <x v="24"/>
    <x v="24"/>
    <x v="22"/>
    <x v="17"/>
    <x v="24"/>
    <x v="24"/>
    <x v="22"/>
    <x v="20"/>
    <x v="24"/>
    <x v="24"/>
  </r>
  <r>
    <x v="31"/>
    <x v="2"/>
    <x v="18"/>
    <x v="25"/>
    <x v="25"/>
    <x v="23"/>
    <x v="18"/>
    <x v="25"/>
    <x v="25"/>
    <x v="23"/>
    <x v="21"/>
    <x v="25"/>
    <x v="25"/>
  </r>
  <r>
    <x v="32"/>
    <x v="1"/>
    <x v="19"/>
    <x v="26"/>
    <x v="26"/>
    <x v="24"/>
    <x v="19"/>
    <x v="26"/>
    <x v="26"/>
    <x v="24"/>
    <x v="22"/>
    <x v="26"/>
    <x v="26"/>
  </r>
  <r>
    <x v="33"/>
    <x v="1"/>
    <x v="20"/>
    <x v="27"/>
    <x v="27"/>
    <x v="25"/>
    <x v="20"/>
    <x v="27"/>
    <x v="27"/>
    <x v="25"/>
    <x v="23"/>
    <x v="27"/>
    <x v="27"/>
  </r>
  <r>
    <x v="34"/>
    <x v="3"/>
    <x v="21"/>
    <x v="28"/>
    <x v="28"/>
    <x v="26"/>
    <x v="21"/>
    <x v="28"/>
    <x v="28"/>
    <x v="26"/>
    <x v="24"/>
    <x v="28"/>
    <x v="28"/>
  </r>
  <r>
    <x v="35"/>
    <x v="2"/>
    <x v="17"/>
    <x v="24"/>
    <x v="24"/>
    <x v="22"/>
    <x v="17"/>
    <x v="24"/>
    <x v="24"/>
    <x v="22"/>
    <x v="20"/>
    <x v="24"/>
    <x v="24"/>
  </r>
  <r>
    <x v="36"/>
    <x v="3"/>
    <x v="22"/>
    <x v="29"/>
    <x v="29"/>
    <x v="27"/>
    <x v="22"/>
    <x v="29"/>
    <x v="29"/>
    <x v="27"/>
    <x v="25"/>
    <x v="29"/>
    <x v="29"/>
  </r>
  <r>
    <x v="37"/>
    <x v="3"/>
    <x v="23"/>
    <x v="30"/>
    <x v="30"/>
    <x v="28"/>
    <x v="23"/>
    <x v="30"/>
    <x v="30"/>
    <x v="28"/>
    <x v="26"/>
    <x v="30"/>
    <x v="30"/>
  </r>
  <r>
    <x v="38"/>
    <x v="3"/>
    <x v="24"/>
    <x v="31"/>
    <x v="31"/>
    <x v="29"/>
    <x v="24"/>
    <x v="31"/>
    <x v="31"/>
    <x v="29"/>
    <x v="27"/>
    <x v="31"/>
    <x v="31"/>
  </r>
  <r>
    <x v="39"/>
    <x v="3"/>
    <x v="25"/>
    <x v="32"/>
    <x v="32"/>
    <x v="30"/>
    <x v="25"/>
    <x v="32"/>
    <x v="32"/>
    <x v="30"/>
    <x v="28"/>
    <x v="32"/>
    <x v="32"/>
  </r>
  <r>
    <x v="40"/>
    <x v="2"/>
    <x v="26"/>
    <x v="33"/>
    <x v="33"/>
    <x v="31"/>
    <x v="26"/>
    <x v="33"/>
    <x v="33"/>
    <x v="31"/>
    <x v="29"/>
    <x v="33"/>
    <x v="33"/>
  </r>
  <r>
    <x v="41"/>
    <x v="2"/>
    <x v="18"/>
    <x v="25"/>
    <x v="25"/>
    <x v="23"/>
    <x v="18"/>
    <x v="25"/>
    <x v="25"/>
    <x v="23"/>
    <x v="21"/>
    <x v="25"/>
    <x v="25"/>
  </r>
  <r>
    <x v="42"/>
    <x v="1"/>
    <x v="18"/>
    <x v="34"/>
    <x v="34"/>
    <x v="32"/>
    <x v="18"/>
    <x v="34"/>
    <x v="34"/>
    <x v="32"/>
    <x v="30"/>
    <x v="34"/>
    <x v="34"/>
  </r>
  <r>
    <x v="43"/>
    <x v="0"/>
    <x v="27"/>
    <x v="35"/>
    <x v="35"/>
    <x v="33"/>
    <x v="27"/>
    <x v="35"/>
    <x v="35"/>
    <x v="33"/>
    <x v="31"/>
    <x v="35"/>
    <x v="35"/>
  </r>
  <r>
    <x v="44"/>
    <x v="4"/>
    <x v="28"/>
    <x v="36"/>
    <x v="36"/>
    <x v="34"/>
    <x v="28"/>
    <x v="36"/>
    <x v="36"/>
    <x v="34"/>
    <x v="32"/>
    <x v="36"/>
    <x v="36"/>
  </r>
  <r>
    <x v="45"/>
    <x v="4"/>
    <x v="29"/>
    <x v="37"/>
    <x v="37"/>
    <x v="35"/>
    <x v="29"/>
    <x v="37"/>
    <x v="37"/>
    <x v="35"/>
    <x v="33"/>
    <x v="37"/>
    <x v="37"/>
  </r>
  <r>
    <x v="46"/>
    <x v="2"/>
    <x v="30"/>
    <x v="38"/>
    <x v="38"/>
    <x v="19"/>
    <x v="30"/>
    <x v="38"/>
    <x v="38"/>
    <x v="19"/>
    <x v="34"/>
    <x v="38"/>
    <x v="38"/>
  </r>
  <r>
    <x v="47"/>
    <x v="4"/>
    <x v="2"/>
    <x v="39"/>
    <x v="39"/>
    <x v="36"/>
    <x v="2"/>
    <x v="39"/>
    <x v="39"/>
    <x v="36"/>
    <x v="4"/>
    <x v="39"/>
    <x v="39"/>
  </r>
  <r>
    <x v="47"/>
    <x v="4"/>
    <x v="2"/>
    <x v="39"/>
    <x v="39"/>
    <x v="36"/>
    <x v="2"/>
    <x v="39"/>
    <x v="39"/>
    <x v="36"/>
    <x v="4"/>
    <x v="39"/>
    <x v="39"/>
  </r>
  <r>
    <x v="47"/>
    <x v="4"/>
    <x v="2"/>
    <x v="39"/>
    <x v="39"/>
    <x v="36"/>
    <x v="2"/>
    <x v="39"/>
    <x v="39"/>
    <x v="36"/>
    <x v="4"/>
    <x v="39"/>
    <x v="39"/>
  </r>
  <r>
    <x v="47"/>
    <x v="4"/>
    <x v="2"/>
    <x v="39"/>
    <x v="39"/>
    <x v="36"/>
    <x v="2"/>
    <x v="39"/>
    <x v="39"/>
    <x v="36"/>
    <x v="4"/>
    <x v="39"/>
    <x v="39"/>
  </r>
  <r>
    <x v="47"/>
    <x v="4"/>
    <x v="2"/>
    <x v="39"/>
    <x v="39"/>
    <x v="36"/>
    <x v="2"/>
    <x v="39"/>
    <x v="39"/>
    <x v="36"/>
    <x v="4"/>
    <x v="39"/>
    <x v="39"/>
  </r>
  <r>
    <x v="47"/>
    <x v="4"/>
    <x v="2"/>
    <x v="39"/>
    <x v="39"/>
    <x v="36"/>
    <x v="2"/>
    <x v="39"/>
    <x v="39"/>
    <x v="36"/>
    <x v="4"/>
    <x v="39"/>
    <x v="39"/>
  </r>
  <r>
    <x v="47"/>
    <x v="4"/>
    <x v="2"/>
    <x v="39"/>
    <x v="39"/>
    <x v="36"/>
    <x v="2"/>
    <x v="39"/>
    <x v="39"/>
    <x v="36"/>
    <x v="4"/>
    <x v="39"/>
    <x v="39"/>
  </r>
  <r>
    <x v="47"/>
    <x v="4"/>
    <x v="2"/>
    <x v="39"/>
    <x v="39"/>
    <x v="36"/>
    <x v="2"/>
    <x v="39"/>
    <x v="39"/>
    <x v="36"/>
    <x v="4"/>
    <x v="39"/>
    <x v="39"/>
  </r>
  <r>
    <x v="47"/>
    <x v="4"/>
    <x v="2"/>
    <x v="39"/>
    <x v="39"/>
    <x v="36"/>
    <x v="2"/>
    <x v="39"/>
    <x v="39"/>
    <x v="36"/>
    <x v="4"/>
    <x v="39"/>
    <x v="39"/>
  </r>
  <r>
    <x v="47"/>
    <x v="4"/>
    <x v="2"/>
    <x v="39"/>
    <x v="39"/>
    <x v="36"/>
    <x v="2"/>
    <x v="39"/>
    <x v="39"/>
    <x v="36"/>
    <x v="4"/>
    <x v="39"/>
    <x v="39"/>
  </r>
  <r>
    <x v="47"/>
    <x v="4"/>
    <x v="2"/>
    <x v="39"/>
    <x v="39"/>
    <x v="36"/>
    <x v="2"/>
    <x v="39"/>
    <x v="39"/>
    <x v="36"/>
    <x v="4"/>
    <x v="39"/>
    <x v="39"/>
  </r>
  <r>
    <x v="47"/>
    <x v="4"/>
    <x v="2"/>
    <x v="39"/>
    <x v="39"/>
    <x v="36"/>
    <x v="2"/>
    <x v="39"/>
    <x v="39"/>
    <x v="36"/>
    <x v="4"/>
    <x v="39"/>
    <x v="39"/>
  </r>
  <r>
    <x v="47"/>
    <x v="4"/>
    <x v="2"/>
    <x v="39"/>
    <x v="39"/>
    <x v="36"/>
    <x v="2"/>
    <x v="39"/>
    <x v="39"/>
    <x v="36"/>
    <x v="4"/>
    <x v="39"/>
    <x v="39"/>
  </r>
  <r>
    <x v="47"/>
    <x v="4"/>
    <x v="2"/>
    <x v="39"/>
    <x v="39"/>
    <x v="36"/>
    <x v="2"/>
    <x v="39"/>
    <x v="39"/>
    <x v="36"/>
    <x v="4"/>
    <x v="39"/>
    <x v="39"/>
  </r>
  <r>
    <x v="47"/>
    <x v="4"/>
    <x v="2"/>
    <x v="39"/>
    <x v="39"/>
    <x v="36"/>
    <x v="2"/>
    <x v="39"/>
    <x v="39"/>
    <x v="36"/>
    <x v="4"/>
    <x v="39"/>
    <x v="39"/>
  </r>
  <r>
    <x v="47"/>
    <x v="4"/>
    <x v="2"/>
    <x v="39"/>
    <x v="39"/>
    <x v="36"/>
    <x v="2"/>
    <x v="39"/>
    <x v="39"/>
    <x v="36"/>
    <x v="4"/>
    <x v="39"/>
    <x v="39"/>
  </r>
  <r>
    <x v="47"/>
    <x v="4"/>
    <x v="2"/>
    <x v="39"/>
    <x v="39"/>
    <x v="36"/>
    <x v="2"/>
    <x v="39"/>
    <x v="39"/>
    <x v="36"/>
    <x v="4"/>
    <x v="39"/>
    <x v="39"/>
  </r>
  <r>
    <x v="47"/>
    <x v="4"/>
    <x v="2"/>
    <x v="39"/>
    <x v="39"/>
    <x v="36"/>
    <x v="2"/>
    <x v="39"/>
    <x v="39"/>
    <x v="36"/>
    <x v="4"/>
    <x v="39"/>
    <x v="39"/>
  </r>
  <r>
    <x v="47"/>
    <x v="4"/>
    <x v="2"/>
    <x v="39"/>
    <x v="39"/>
    <x v="36"/>
    <x v="2"/>
    <x v="39"/>
    <x v="39"/>
    <x v="36"/>
    <x v="4"/>
    <x v="39"/>
    <x v="39"/>
  </r>
  <r>
    <x v="47"/>
    <x v="4"/>
    <x v="2"/>
    <x v="39"/>
    <x v="39"/>
    <x v="36"/>
    <x v="2"/>
    <x v="39"/>
    <x v="39"/>
    <x v="36"/>
    <x v="4"/>
    <x v="39"/>
    <x v="39"/>
  </r>
  <r>
    <x v="47"/>
    <x v="4"/>
    <x v="2"/>
    <x v="39"/>
    <x v="39"/>
    <x v="36"/>
    <x v="2"/>
    <x v="39"/>
    <x v="39"/>
    <x v="36"/>
    <x v="4"/>
    <x v="39"/>
    <x v="39"/>
  </r>
  <r>
    <x v="47"/>
    <x v="4"/>
    <x v="2"/>
    <x v="39"/>
    <x v="39"/>
    <x v="36"/>
    <x v="2"/>
    <x v="39"/>
    <x v="39"/>
    <x v="36"/>
    <x v="4"/>
    <x v="39"/>
    <x v="39"/>
  </r>
  <r>
    <x v="47"/>
    <x v="4"/>
    <x v="2"/>
    <x v="39"/>
    <x v="39"/>
    <x v="36"/>
    <x v="2"/>
    <x v="39"/>
    <x v="39"/>
    <x v="36"/>
    <x v="4"/>
    <x v="39"/>
    <x v="39"/>
  </r>
  <r>
    <x v="47"/>
    <x v="4"/>
    <x v="2"/>
    <x v="39"/>
    <x v="39"/>
    <x v="36"/>
    <x v="2"/>
    <x v="39"/>
    <x v="39"/>
    <x v="36"/>
    <x v="4"/>
    <x v="39"/>
    <x v="39"/>
  </r>
  <r>
    <x v="47"/>
    <x v="4"/>
    <x v="2"/>
    <x v="39"/>
    <x v="39"/>
    <x v="36"/>
    <x v="2"/>
    <x v="39"/>
    <x v="39"/>
    <x v="36"/>
    <x v="4"/>
    <x v="39"/>
    <x v="39"/>
  </r>
  <r>
    <x v="47"/>
    <x v="4"/>
    <x v="2"/>
    <x v="39"/>
    <x v="39"/>
    <x v="36"/>
    <x v="2"/>
    <x v="39"/>
    <x v="39"/>
    <x v="36"/>
    <x v="4"/>
    <x v="39"/>
    <x v="39"/>
  </r>
  <r>
    <x v="47"/>
    <x v="4"/>
    <x v="2"/>
    <x v="39"/>
    <x v="39"/>
    <x v="36"/>
    <x v="2"/>
    <x v="39"/>
    <x v="39"/>
    <x v="36"/>
    <x v="4"/>
    <x v="39"/>
    <x v="39"/>
  </r>
  <r>
    <x v="47"/>
    <x v="4"/>
    <x v="2"/>
    <x v="39"/>
    <x v="39"/>
    <x v="36"/>
    <x v="2"/>
    <x v="39"/>
    <x v="39"/>
    <x v="36"/>
    <x v="4"/>
    <x v="39"/>
    <x v="39"/>
  </r>
  <r>
    <x v="47"/>
    <x v="4"/>
    <x v="2"/>
    <x v="39"/>
    <x v="39"/>
    <x v="36"/>
    <x v="2"/>
    <x v="39"/>
    <x v="39"/>
    <x v="36"/>
    <x v="4"/>
    <x v="39"/>
    <x v="39"/>
  </r>
  <r>
    <x v="47"/>
    <x v="4"/>
    <x v="2"/>
    <x v="39"/>
    <x v="39"/>
    <x v="36"/>
    <x v="2"/>
    <x v="39"/>
    <x v="39"/>
    <x v="36"/>
    <x v="4"/>
    <x v="39"/>
    <x v="39"/>
  </r>
  <r>
    <x v="47"/>
    <x v="4"/>
    <x v="2"/>
    <x v="39"/>
    <x v="39"/>
    <x v="36"/>
    <x v="2"/>
    <x v="39"/>
    <x v="39"/>
    <x v="36"/>
    <x v="4"/>
    <x v="39"/>
    <x v="39"/>
  </r>
  <r>
    <x v="47"/>
    <x v="4"/>
    <x v="2"/>
    <x v="39"/>
    <x v="39"/>
    <x v="36"/>
    <x v="2"/>
    <x v="39"/>
    <x v="39"/>
    <x v="36"/>
    <x v="4"/>
    <x v="39"/>
    <x v="39"/>
  </r>
  <r>
    <x v="47"/>
    <x v="4"/>
    <x v="2"/>
    <x v="39"/>
    <x v="39"/>
    <x v="36"/>
    <x v="2"/>
    <x v="39"/>
    <x v="39"/>
    <x v="36"/>
    <x v="4"/>
    <x v="39"/>
    <x v="39"/>
  </r>
  <r>
    <x v="47"/>
    <x v="4"/>
    <x v="2"/>
    <x v="39"/>
    <x v="39"/>
    <x v="36"/>
    <x v="2"/>
    <x v="39"/>
    <x v="39"/>
    <x v="36"/>
    <x v="4"/>
    <x v="39"/>
    <x v="39"/>
  </r>
  <r>
    <x v="47"/>
    <x v="4"/>
    <x v="2"/>
    <x v="39"/>
    <x v="39"/>
    <x v="36"/>
    <x v="2"/>
    <x v="39"/>
    <x v="39"/>
    <x v="36"/>
    <x v="4"/>
    <x v="39"/>
    <x v="39"/>
  </r>
  <r>
    <x v="47"/>
    <x v="4"/>
    <x v="2"/>
    <x v="39"/>
    <x v="39"/>
    <x v="36"/>
    <x v="2"/>
    <x v="39"/>
    <x v="39"/>
    <x v="36"/>
    <x v="4"/>
    <x v="39"/>
    <x v="39"/>
  </r>
  <r>
    <x v="47"/>
    <x v="4"/>
    <x v="2"/>
    <x v="39"/>
    <x v="39"/>
    <x v="36"/>
    <x v="2"/>
    <x v="39"/>
    <x v="39"/>
    <x v="36"/>
    <x v="4"/>
    <x v="39"/>
    <x v="39"/>
  </r>
  <r>
    <x v="47"/>
    <x v="4"/>
    <x v="2"/>
    <x v="39"/>
    <x v="39"/>
    <x v="36"/>
    <x v="2"/>
    <x v="39"/>
    <x v="39"/>
    <x v="36"/>
    <x v="4"/>
    <x v="39"/>
    <x v="39"/>
  </r>
  <r>
    <x v="47"/>
    <x v="4"/>
    <x v="2"/>
    <x v="39"/>
    <x v="39"/>
    <x v="36"/>
    <x v="2"/>
    <x v="39"/>
    <x v="39"/>
    <x v="36"/>
    <x v="4"/>
    <x v="39"/>
    <x v="39"/>
  </r>
  <r>
    <x v="47"/>
    <x v="4"/>
    <x v="2"/>
    <x v="39"/>
    <x v="39"/>
    <x v="36"/>
    <x v="2"/>
    <x v="39"/>
    <x v="39"/>
    <x v="36"/>
    <x v="4"/>
    <x v="39"/>
    <x v="39"/>
  </r>
  <r>
    <x v="47"/>
    <x v="4"/>
    <x v="2"/>
    <x v="39"/>
    <x v="39"/>
    <x v="36"/>
    <x v="2"/>
    <x v="39"/>
    <x v="39"/>
    <x v="36"/>
    <x v="4"/>
    <x v="39"/>
    <x v="39"/>
  </r>
  <r>
    <x v="47"/>
    <x v="4"/>
    <x v="2"/>
    <x v="39"/>
    <x v="39"/>
    <x v="36"/>
    <x v="2"/>
    <x v="39"/>
    <x v="39"/>
    <x v="36"/>
    <x v="4"/>
    <x v="39"/>
    <x v="39"/>
  </r>
  <r>
    <x v="47"/>
    <x v="4"/>
    <x v="2"/>
    <x v="39"/>
    <x v="39"/>
    <x v="36"/>
    <x v="2"/>
    <x v="39"/>
    <x v="39"/>
    <x v="36"/>
    <x v="4"/>
    <x v="39"/>
    <x v="39"/>
  </r>
  <r>
    <x v="47"/>
    <x v="4"/>
    <x v="2"/>
    <x v="39"/>
    <x v="39"/>
    <x v="36"/>
    <x v="2"/>
    <x v="39"/>
    <x v="39"/>
    <x v="36"/>
    <x v="4"/>
    <x v="39"/>
    <x v="39"/>
  </r>
  <r>
    <x v="47"/>
    <x v="4"/>
    <x v="2"/>
    <x v="39"/>
    <x v="39"/>
    <x v="36"/>
    <x v="2"/>
    <x v="39"/>
    <x v="39"/>
    <x v="36"/>
    <x v="4"/>
    <x v="39"/>
    <x v="39"/>
  </r>
  <r>
    <x v="47"/>
    <x v="4"/>
    <x v="2"/>
    <x v="39"/>
    <x v="39"/>
    <x v="36"/>
    <x v="2"/>
    <x v="39"/>
    <x v="39"/>
    <x v="36"/>
    <x v="4"/>
    <x v="39"/>
    <x v="39"/>
  </r>
  <r>
    <x v="47"/>
    <x v="4"/>
    <x v="2"/>
    <x v="39"/>
    <x v="39"/>
    <x v="36"/>
    <x v="2"/>
    <x v="39"/>
    <x v="39"/>
    <x v="36"/>
    <x v="4"/>
    <x v="39"/>
    <x v="39"/>
  </r>
  <r>
    <x v="47"/>
    <x v="4"/>
    <x v="2"/>
    <x v="39"/>
    <x v="39"/>
    <x v="36"/>
    <x v="2"/>
    <x v="39"/>
    <x v="39"/>
    <x v="36"/>
    <x v="4"/>
    <x v="39"/>
    <x v="39"/>
  </r>
  <r>
    <x v="47"/>
    <x v="4"/>
    <x v="2"/>
    <x v="39"/>
    <x v="39"/>
    <x v="36"/>
    <x v="2"/>
    <x v="39"/>
    <x v="39"/>
    <x v="36"/>
    <x v="4"/>
    <x v="39"/>
    <x v="39"/>
  </r>
  <r>
    <x v="47"/>
    <x v="4"/>
    <x v="2"/>
    <x v="39"/>
    <x v="39"/>
    <x v="36"/>
    <x v="2"/>
    <x v="39"/>
    <x v="39"/>
    <x v="36"/>
    <x v="4"/>
    <x v="39"/>
    <x v="39"/>
  </r>
  <r>
    <x v="47"/>
    <x v="4"/>
    <x v="2"/>
    <x v="39"/>
    <x v="39"/>
    <x v="36"/>
    <x v="2"/>
    <x v="39"/>
    <x v="39"/>
    <x v="36"/>
    <x v="4"/>
    <x v="39"/>
    <x v="39"/>
  </r>
  <r>
    <x v="47"/>
    <x v="4"/>
    <x v="2"/>
    <x v="39"/>
    <x v="39"/>
    <x v="36"/>
    <x v="2"/>
    <x v="39"/>
    <x v="39"/>
    <x v="36"/>
    <x v="4"/>
    <x v="39"/>
    <x v="39"/>
  </r>
  <r>
    <x v="48"/>
    <x v="5"/>
    <x v="31"/>
    <x v="40"/>
    <x v="40"/>
    <x v="37"/>
    <x v="31"/>
    <x v="40"/>
    <x v="40"/>
    <x v="37"/>
    <x v="35"/>
    <x v="40"/>
    <x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>
  <location ref="P52:T56" firstHeaderRow="0" firstDataRow="1" firstDataCol="1"/>
  <pivotFields count="13">
    <pivotField compact="0" showAll="0"/>
    <pivotField axis="axisRow" compact="0" multipleItemSelectionAllowed="1" showAll="0">
      <items count="7">
        <item h="1" x="4"/>
        <item x="2"/>
        <item x="0"/>
        <item x="1"/>
        <item x="3"/>
        <item h="1" x="5"/>
        <item t="default"/>
      </items>
    </pivotField>
    <pivotField compact="0" showAll="0">
      <items count="33">
        <item x="2"/>
        <item x="30"/>
        <item x="17"/>
        <item x="18"/>
        <item x="1"/>
        <item x="8"/>
        <item x="29"/>
        <item x="28"/>
        <item x="0"/>
        <item x="6"/>
        <item x="4"/>
        <item x="27"/>
        <item x="23"/>
        <item x="7"/>
        <item x="16"/>
        <item x="25"/>
        <item x="24"/>
        <item x="20"/>
        <item x="21"/>
        <item x="15"/>
        <item x="19"/>
        <item x="14"/>
        <item x="11"/>
        <item x="9"/>
        <item x="10"/>
        <item x="3"/>
        <item x="5"/>
        <item x="26"/>
        <item x="22"/>
        <item x="13"/>
        <item x="12"/>
        <item x="31"/>
        <item t="default"/>
      </items>
    </pivotField>
    <pivotField compact="0" showAll="0">
      <items count="42">
        <item x="39"/>
        <item x="21"/>
        <item x="38"/>
        <item x="24"/>
        <item x="25"/>
        <item x="3"/>
        <item x="37"/>
        <item x="20"/>
        <item x="11"/>
        <item x="6"/>
        <item x="2"/>
        <item x="13"/>
        <item x="0"/>
        <item x="10"/>
        <item x="8"/>
        <item x="35"/>
        <item x="12"/>
        <item x="33"/>
        <item x="7"/>
        <item x="34"/>
        <item x="1"/>
        <item x="27"/>
        <item x="22"/>
        <item x="26"/>
        <item x="4"/>
        <item x="36"/>
        <item x="30"/>
        <item x="23"/>
        <item x="32"/>
        <item x="31"/>
        <item x="28"/>
        <item x="19"/>
        <item x="16"/>
        <item x="14"/>
        <item x="15"/>
        <item x="5"/>
        <item x="9"/>
        <item x="29"/>
        <item x="18"/>
        <item x="17"/>
        <item x="40"/>
        <item t="default"/>
      </items>
    </pivotField>
    <pivotField compact="0" showAll="0"/>
    <pivotField compact="0" showAll="0"/>
    <pivotField dataField="1" compact="0" showAll="0"/>
    <pivotField dataField="1" compact="0" showAll="0"/>
    <pivotField dataField="1" compact="0" showAll="0"/>
    <pivotField dataField="1" compact="0" showAll="0"/>
    <pivotField compact="0" showAll="0"/>
    <pivotField compact="0" showAll="0"/>
    <pivotField compact="0" showAll="0"/>
  </pivotFields>
  <rowFields count="1">
    <field x="1"/>
  </rowFields>
  <rowItems count="4">
    <i>
      <x v="1"/>
    </i>
    <i>
      <x v="2"/>
    </i>
    <i>
      <x v="3"/>
    </i>
    <i>
      <x v="4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2021_AFC" fld="6" baseField="0" baseItem="0"/>
    <dataField name="Sum of 2022_AFC" fld="7" baseField="0" baseItem="0"/>
    <dataField name="Sum of 2023_AFC" fld="8" baseField="0" baseItem="0"/>
    <dataField name="Sum of 2024_AFC" fld="9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oharvest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12"/>
  <sheetViews>
    <sheetView tabSelected="1" zoomScale="90" zoomScaleNormal="90" topLeftCell="B9" workbookViewId="0">
      <selection activeCell="G14" sqref="G14"/>
    </sheetView>
  </sheetViews>
  <sheetFormatPr defaultColWidth="9" defaultRowHeight="15"/>
  <cols>
    <col min="1" max="1" width="16.7142857142857" customWidth="1"/>
    <col min="2" max="3" width="16.2857142857143" customWidth="1"/>
    <col min="4" max="4" width="19.1428571428571" customWidth="1"/>
    <col min="5" max="5" width="20.2857142857143" customWidth="1"/>
    <col min="6" max="6" width="19.2857142857143" customWidth="1"/>
    <col min="7" max="10" width="21.4285714285714" customWidth="1"/>
    <col min="11" max="13" width="24.4285714285714" customWidth="1"/>
    <col min="15" max="15" width="10.4285714285714" customWidth="1"/>
    <col min="16" max="16" width="7.28571428571429"/>
    <col min="17" max="20" width="17.4285714285714"/>
    <col min="21" max="22" width="16.1428571428571" customWidth="1"/>
    <col min="23" max="24" width="12.7142857142857" customWidth="1"/>
    <col min="25" max="25" width="11.2857142857143" customWidth="1"/>
    <col min="26" max="27" width="24.4285714285714" customWidth="1"/>
    <col min="28" max="28" width="28.4285714285714" customWidth="1"/>
    <col min="29" max="29" width="7.14285714285714" customWidth="1"/>
    <col min="30" max="30" width="11.5714285714286" customWidth="1"/>
  </cols>
  <sheetData>
    <row r="1" ht="21" spans="1:13">
      <c r="A1" s="10">
        <v>1</v>
      </c>
      <c r="B1" s="11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ht="21" spans="1:13">
      <c r="A2" s="10">
        <v>2</v>
      </c>
      <c r="B2" s="11" t="s">
        <v>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ht="21" spans="1:13">
      <c r="A3" s="10">
        <v>3</v>
      </c>
      <c r="B3" s="11" t="s">
        <v>2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ht="21" spans="1:13">
      <c r="A4" s="10">
        <v>4</v>
      </c>
      <c r="B4" s="11" t="s">
        <v>3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ht="21" spans="1:13">
      <c r="A5" s="10">
        <v>5</v>
      </c>
      <c r="B5" s="11" t="s">
        <v>4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ht="21" spans="1:13">
      <c r="A6" s="10">
        <v>6</v>
      </c>
      <c r="B6" s="11" t="s">
        <v>5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ht="21" spans="1:13">
      <c r="A7" s="10">
        <v>7</v>
      </c>
      <c r="B7" s="11" t="s">
        <v>6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ht="15.75"/>
    <row r="9" ht="21" spans="2:29">
      <c r="B9" s="12" t="s">
        <v>7</v>
      </c>
      <c r="C9" s="13" t="str">
        <f>[2]Overview!$B$4</f>
        <v>London Power Networks</v>
      </c>
      <c r="D9" s="13"/>
      <c r="E9" s="13"/>
      <c r="F9" s="13"/>
      <c r="G9" s="13"/>
      <c r="O9" s="19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58"/>
    </row>
    <row r="10" ht="21" spans="15:29">
      <c r="O10" s="21" t="s">
        <v>8</v>
      </c>
      <c r="P10" s="22"/>
      <c r="Q10" s="26"/>
      <c r="R10" s="43" t="s">
        <v>9</v>
      </c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59"/>
    </row>
    <row r="11" ht="38.25" spans="1:29">
      <c r="A11" s="14" t="s">
        <v>10</v>
      </c>
      <c r="B11" s="14" t="s">
        <v>11</v>
      </c>
      <c r="C11" s="14" t="s">
        <v>12</v>
      </c>
      <c r="D11" s="14" t="s">
        <v>13</v>
      </c>
      <c r="E11" s="14" t="s">
        <v>14</v>
      </c>
      <c r="F11" s="14" t="s">
        <v>15</v>
      </c>
      <c r="G11" s="15" t="s">
        <v>16</v>
      </c>
      <c r="H11" s="15" t="s">
        <v>17</v>
      </c>
      <c r="I11" s="15" t="s">
        <v>18</v>
      </c>
      <c r="J11" s="15" t="s">
        <v>19</v>
      </c>
      <c r="K11" s="23" t="s">
        <v>20</v>
      </c>
      <c r="L11" s="23" t="s">
        <v>21</v>
      </c>
      <c r="M11" s="24" t="s">
        <v>22</v>
      </c>
      <c r="O11" s="25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59"/>
    </row>
    <row r="12" customHeight="1" spans="2:31">
      <c r="B12">
        <v>8</v>
      </c>
      <c r="C12">
        <f>9</f>
        <v>9</v>
      </c>
      <c r="D12">
        <v>9</v>
      </c>
      <c r="E12">
        <v>10</v>
      </c>
      <c r="F12">
        <v>10</v>
      </c>
      <c r="O12" s="27" t="s">
        <v>23</v>
      </c>
      <c r="P12" s="28"/>
      <c r="Q12" s="28"/>
      <c r="R12" s="28"/>
      <c r="S12" s="28"/>
      <c r="T12" s="28"/>
      <c r="U12" s="28"/>
      <c r="V12" s="28"/>
      <c r="W12" s="28"/>
      <c r="X12" s="28"/>
      <c r="Y12" s="28" t="s">
        <v>24</v>
      </c>
      <c r="Z12" s="28"/>
      <c r="AA12" s="28"/>
      <c r="AB12" s="28"/>
      <c r="AC12" s="60"/>
      <c r="AD12" s="61"/>
      <c r="AE12" s="61"/>
    </row>
    <row r="13" ht="31.5" customHeight="1" spans="1:29">
      <c r="A13" s="14" t="s">
        <v>10</v>
      </c>
      <c r="B13" s="14" t="s">
        <v>25</v>
      </c>
      <c r="C13" s="14" t="s">
        <v>26</v>
      </c>
      <c r="D13" s="14" t="s">
        <v>27</v>
      </c>
      <c r="E13" s="14" t="s">
        <v>28</v>
      </c>
      <c r="F13" s="14" t="s">
        <v>29</v>
      </c>
      <c r="G13" s="15" t="s">
        <v>30</v>
      </c>
      <c r="H13" s="15" t="s">
        <v>31</v>
      </c>
      <c r="I13" s="15" t="s">
        <v>32</v>
      </c>
      <c r="J13" s="15" t="s">
        <v>33</v>
      </c>
      <c r="K13" s="23" t="s">
        <v>20</v>
      </c>
      <c r="L13" s="23" t="s">
        <v>21</v>
      </c>
      <c r="M13" s="24" t="s">
        <v>22</v>
      </c>
      <c r="O13" s="29" t="s">
        <v>34</v>
      </c>
      <c r="P13" s="30" t="s">
        <v>35</v>
      </c>
      <c r="Q13" s="30" t="s">
        <v>36</v>
      </c>
      <c r="R13" s="30" t="s">
        <v>37</v>
      </c>
      <c r="S13" s="30" t="s">
        <v>38</v>
      </c>
      <c r="T13" s="26"/>
      <c r="U13" s="26"/>
      <c r="V13" s="26"/>
      <c r="W13" s="26"/>
      <c r="X13" s="26"/>
      <c r="Y13" s="62" t="s">
        <v>34</v>
      </c>
      <c r="Z13" s="30" t="s">
        <v>20</v>
      </c>
      <c r="AA13" s="30" t="s">
        <v>21</v>
      </c>
      <c r="AB13" s="63" t="s">
        <v>22</v>
      </c>
      <c r="AC13" s="59"/>
    </row>
    <row r="14" spans="1:29">
      <c r="A14" s="16" t="str">
        <f>T('[2]Annex 2 EHV charges'!$A11)</f>
        <v>22BSHP</v>
      </c>
      <c r="B14" s="16">
        <f>IFERROR(VLOOKUP($A14,'[2]Annex 2 EHV charges'!$A$10:$P$1000,$B$12,FALSE),0)</f>
        <v>2</v>
      </c>
      <c r="C14" s="17">
        <f>IFERROR(VLOOKUP($A14,'[1]Annex 2 EHV charges'!$A$10:$O$1000,$C$12,FALSE),0)</f>
        <v>380.07</v>
      </c>
      <c r="D14" s="17">
        <f>IFERROR(VLOOKUP($A14,'[3]Annex 2 EHV charges'!$A$10:$O$1000,$D$12,FALSE),0)</f>
        <v>6147.17</v>
      </c>
      <c r="E14" s="17">
        <f>IFERROR(VLOOKUP($A14,'[2]Annex 2 EHV charges'!$A$10:$P$1000,$E$12,FALSE),0)</f>
        <v>4521.81</v>
      </c>
      <c r="F14" s="17">
        <f>IFERROR(VLOOKUP($A14,'[4]Annex 2 EHV charges'!$A$10:$P$1000,$F$12,FALSE),0)</f>
        <v>11326.24</v>
      </c>
      <c r="G14" s="18">
        <f>IFERROR(ROUND($C14*365/100,2),0)</f>
        <v>1387.26</v>
      </c>
      <c r="H14" s="18">
        <f>IFERROR(ROUND($D14*365/100,2),0)</f>
        <v>22437.17</v>
      </c>
      <c r="I14" s="18">
        <f>IFERROR(ROUND($E14*366/100,2),0)</f>
        <v>16549.82</v>
      </c>
      <c r="J14" s="18">
        <f>IFERROR(ROUND($F14*365/100,2),0)</f>
        <v>41340.78</v>
      </c>
      <c r="K14" s="31">
        <f>IFERROR($H14/$G14-1,0)</f>
        <v>15.1737309516601</v>
      </c>
      <c r="L14" s="31">
        <f>IFERROR($I14/$H14-1,0)</f>
        <v>-0.262392717085087</v>
      </c>
      <c r="M14" s="31">
        <f>IFERROR($J14/$I14-1,0)</f>
        <v>1.4979594944235</v>
      </c>
      <c r="O14" s="25">
        <v>1</v>
      </c>
      <c r="P14" s="32">
        <f>SUMIF($B$13:$B$112,$O14,$G$13:$G$112)</f>
        <v>32711.13</v>
      </c>
      <c r="Q14" s="32">
        <f>SUMIF($B$13:$B$112,$O14,$H$13:$H$112)</f>
        <v>67605.13</v>
      </c>
      <c r="R14" s="32">
        <f>SUMIFS($I$13:$I$112,$B$13:$B$112,$O14)</f>
        <v>64539.55</v>
      </c>
      <c r="S14" s="32">
        <f>SUMIFS($J$13:$J$112,$B$13:$B$112,$O14)</f>
        <v>133993.63</v>
      </c>
      <c r="T14" s="26"/>
      <c r="U14" s="26"/>
      <c r="V14" s="26"/>
      <c r="W14" s="26"/>
      <c r="X14" s="26"/>
      <c r="Y14" s="26">
        <v>1</v>
      </c>
      <c r="Z14" s="64">
        <f>$Q14/$P14-1</f>
        <v>1.06673172097693</v>
      </c>
      <c r="AA14" s="64">
        <f>$R14/$Q14-1</f>
        <v>-0.0453453754175164</v>
      </c>
      <c r="AB14" s="64">
        <f>$S14/$R14-1</f>
        <v>1.07614757152785</v>
      </c>
      <c r="AC14" s="59"/>
    </row>
    <row r="15" spans="1:29">
      <c r="A15" s="16" t="str">
        <f>T('[2]Annex 2 EHV charges'!$A12)</f>
        <v>BISHPC</v>
      </c>
      <c r="B15" s="16">
        <f>IFERROR(VLOOKUP($A15,'[2]Annex 2 EHV charges'!$A$10:$P$1000,$B$12,FALSE),0)</f>
        <v>3</v>
      </c>
      <c r="C15" s="17">
        <f>IFERROR(VLOOKUP($A15,'[1]Annex 2 EHV charges'!$A$10:$O$1000,$C$12,FALSE),0)</f>
        <v>380.07</v>
      </c>
      <c r="D15" s="17">
        <f>IFERROR(VLOOKUP($A15,'[3]Annex 2 EHV charges'!$A$10:$O$1000,$D$12,FALSE),0)</f>
        <v>17915.96</v>
      </c>
      <c r="E15" s="17">
        <f>IFERROR(VLOOKUP($A15,'[2]Annex 2 EHV charges'!$A$10:$P$1000,$E$12,FALSE),0)</f>
        <v>12601.27</v>
      </c>
      <c r="F15" s="17">
        <f>IFERROR(VLOOKUP($A15,'[4]Annex 2 EHV charges'!$A$10:$P$1000,$F$12,FALSE),0)</f>
        <v>23723.85</v>
      </c>
      <c r="G15" s="18">
        <f t="shared" ref="G15:G46" si="0">IFERROR(ROUND($C15*365/100,2),0)</f>
        <v>1387.26</v>
      </c>
      <c r="H15" s="18">
        <f t="shared" ref="H15:H46" si="1">IFERROR(ROUND($D15*365/100,2),0)</f>
        <v>65393.25</v>
      </c>
      <c r="I15" s="18">
        <f t="shared" ref="I15:I46" si="2">IFERROR(ROUND($E15*366/100,2),0)</f>
        <v>46120.65</v>
      </c>
      <c r="J15" s="18">
        <f t="shared" ref="J15:J46" si="3">IFERROR(ROUND($F15*365/100,2),0)</f>
        <v>86592.05</v>
      </c>
      <c r="K15" s="31">
        <f t="shared" ref="K15:K46" si="4">IFERROR($H15/$G15-1,0)</f>
        <v>46.1384239436011</v>
      </c>
      <c r="L15" s="31">
        <f t="shared" ref="L15:L46" si="5">IFERROR($I15/$H15-1,0)</f>
        <v>-0.294718491587434</v>
      </c>
      <c r="M15" s="31">
        <f t="shared" ref="M15:M46" si="6">IFERROR($J15/$I15-1,0)</f>
        <v>0.877511483467817</v>
      </c>
      <c r="O15" s="25">
        <v>2</v>
      </c>
      <c r="P15" s="32">
        <f>SUMIF($B$13:$B$112,$O15,$G$13:$G$112)</f>
        <v>16980.7</v>
      </c>
      <c r="Q15" s="32">
        <f>SUMIF($B$13:$B$112,$O15,$H$13:$H$112)</f>
        <v>288527.29</v>
      </c>
      <c r="R15" s="32">
        <f>SUMIFS($I$13:$I$112,$B$13:$B$112,$O15)</f>
        <v>211429.64</v>
      </c>
      <c r="S15" s="32">
        <f>SUMIFS($J$13:$J$112,$B$13:$B$112,$O15)</f>
        <v>531531.7</v>
      </c>
      <c r="T15" s="26"/>
      <c r="U15" s="26"/>
      <c r="V15" s="26"/>
      <c r="W15" s="26"/>
      <c r="X15" s="26"/>
      <c r="Y15" s="26">
        <v>2</v>
      </c>
      <c r="Z15" s="64">
        <f>$Q15/$P15-1</f>
        <v>15.9914838610894</v>
      </c>
      <c r="AA15" s="64">
        <f>$R15/$Q15-1</f>
        <v>-0.267210945626668</v>
      </c>
      <c r="AB15" s="64">
        <f>$S15/$R15-1</f>
        <v>1.51398857794962</v>
      </c>
      <c r="AC15" s="59"/>
    </row>
    <row r="16" spans="1:29">
      <c r="A16" s="16" t="str">
        <f>T('[2]Annex 2 EHV charges'!$A13)</f>
        <v>BLMBGN</v>
      </c>
      <c r="B16" s="16">
        <f>IFERROR(VLOOKUP($A16,'[2]Annex 2 EHV charges'!$A$10:$P$1000,$B$12,FALSE),0)</f>
        <v>2</v>
      </c>
      <c r="C16" s="17">
        <f>IFERROR(VLOOKUP($A16,'[1]Annex 2 EHV charges'!$A$10:$O$1000,$C$12,FALSE),0)</f>
        <v>190.04</v>
      </c>
      <c r="D16" s="17">
        <f>IFERROR(VLOOKUP($A16,'[3]Annex 2 EHV charges'!$A$10:$O$1000,$D$12,FALSE),0)</f>
        <v>5951.01</v>
      </c>
      <c r="E16" s="17">
        <f>IFERROR(VLOOKUP($A16,'[2]Annex 2 EHV charges'!$A$10:$P$1000,$E$12,FALSE),0)</f>
        <v>4291.34</v>
      </c>
      <c r="F16" s="17">
        <f>IFERROR(VLOOKUP($A16,'[4]Annex 2 EHV charges'!$A$10:$P$1000,$F$12,FALSE),0)</f>
        <v>11018.84</v>
      </c>
      <c r="G16" s="18">
        <f t="shared" si="0"/>
        <v>693.65</v>
      </c>
      <c r="H16" s="18">
        <f t="shared" si="1"/>
        <v>21721.19</v>
      </c>
      <c r="I16" s="18">
        <f t="shared" si="2"/>
        <v>15706.3</v>
      </c>
      <c r="J16" s="18">
        <f t="shared" si="3"/>
        <v>40218.77</v>
      </c>
      <c r="K16" s="31">
        <f t="shared" si="4"/>
        <v>30.3143372017588</v>
      </c>
      <c r="L16" s="31">
        <f t="shared" si="5"/>
        <v>-0.276913465606627</v>
      </c>
      <c r="M16" s="31">
        <f t="shared" si="6"/>
        <v>1.56067756250676</v>
      </c>
      <c r="O16" s="25">
        <v>3</v>
      </c>
      <c r="P16" s="32">
        <f>SUMIF($B$13:$B$112,$O16,$G$13:$G$112)</f>
        <v>58043.41</v>
      </c>
      <c r="Q16" s="32">
        <f>SUMIF($B$13:$B$112,$O16,$H$13:$H$112)</f>
        <v>443681.37</v>
      </c>
      <c r="R16" s="32">
        <f>SUMIFS($I$13:$I$112,$B$13:$B$112,$O16)</f>
        <v>337188.08</v>
      </c>
      <c r="S16" s="32">
        <f>SUMIFS($J$13:$J$112,$B$13:$B$112,$O16)</f>
        <v>599977.65</v>
      </c>
      <c r="T16" s="26"/>
      <c r="U16" s="26"/>
      <c r="V16" s="26"/>
      <c r="W16" s="26"/>
      <c r="X16" s="26"/>
      <c r="Y16" s="26">
        <v>3</v>
      </c>
      <c r="Z16" s="64">
        <f>$Q16/$P16-1</f>
        <v>6.64395768615248</v>
      </c>
      <c r="AA16" s="64">
        <f>$R16/$Q16-1</f>
        <v>-0.240022000472997</v>
      </c>
      <c r="AB16" s="64">
        <f>$S16/$R16-1</f>
        <v>0.779356049597008</v>
      </c>
      <c r="AC16" s="59"/>
    </row>
    <row r="17" spans="1:29">
      <c r="A17" s="16" t="str">
        <f>T('[2]Annex 2 EHV charges'!$A14)</f>
        <v>BLMBGS</v>
      </c>
      <c r="B17" s="16">
        <f>IFERROR(VLOOKUP($A17,'[2]Annex 2 EHV charges'!$A$10:$P$1000,$B$12,FALSE),0)</f>
        <v>1</v>
      </c>
      <c r="C17" s="17">
        <f>IFERROR(VLOOKUP($A17,'[1]Annex 2 EHV charges'!$A$10:$O$1000,$C$12,FALSE),0)</f>
        <v>190.04</v>
      </c>
      <c r="D17" s="17">
        <f>IFERROR(VLOOKUP($A17,'[3]Annex 2 EHV charges'!$A$10:$O$1000,$D$12,FALSE),0)</f>
        <v>1066.62</v>
      </c>
      <c r="E17" s="17">
        <f>IFERROR(VLOOKUP($A17,'[2]Annex 2 EHV charges'!$A$10:$P$1000,$E$12,FALSE),0)</f>
        <v>840.39</v>
      </c>
      <c r="F17" s="17">
        <f>IFERROR(VLOOKUP($A17,'[4]Annex 2 EHV charges'!$A$10:$P$1000,$F$12,FALSE),0)</f>
        <v>2445.1</v>
      </c>
      <c r="G17" s="18">
        <f t="shared" si="0"/>
        <v>693.65</v>
      </c>
      <c r="H17" s="18">
        <f t="shared" si="1"/>
        <v>3893.16</v>
      </c>
      <c r="I17" s="18">
        <f t="shared" si="2"/>
        <v>3075.83</v>
      </c>
      <c r="J17" s="18">
        <f t="shared" si="3"/>
        <v>8924.62</v>
      </c>
      <c r="K17" s="31">
        <f t="shared" si="4"/>
        <v>4.61257118143156</v>
      </c>
      <c r="L17" s="31">
        <f t="shared" si="5"/>
        <v>-0.209939997328648</v>
      </c>
      <c r="M17" s="31">
        <f t="shared" si="6"/>
        <v>1.90153226933868</v>
      </c>
      <c r="O17" s="25">
        <v>4</v>
      </c>
      <c r="P17" s="32">
        <f>SUMIF($B$13:$B$112,$O17,$G$13:$G$112)</f>
        <v>421624.8</v>
      </c>
      <c r="Q17" s="32">
        <f>SUMIF($B$13:$B$112,$O17,$H$13:$H$112)</f>
        <v>2996732.49</v>
      </c>
      <c r="R17" s="32">
        <f>SUMIFS($I$13:$I$112,$B$13:$B$112,$O17)</f>
        <v>2278327.78</v>
      </c>
      <c r="S17" s="32">
        <f>SUMIFS($J$13:$J$112,$B$13:$B$112,$O17)</f>
        <v>4321374.7</v>
      </c>
      <c r="T17" s="26"/>
      <c r="U17" s="26"/>
      <c r="V17" s="26"/>
      <c r="W17" s="26"/>
      <c r="X17" s="26"/>
      <c r="Y17" s="26">
        <v>4</v>
      </c>
      <c r="Z17" s="64">
        <f>$Q17/$P17-1</f>
        <v>6.10758117169578</v>
      </c>
      <c r="AA17" s="64">
        <f>$R17/$Q17-1</f>
        <v>-0.239729342674828</v>
      </c>
      <c r="AB17" s="64">
        <f>$S17/$R17-1</f>
        <v>0.89673089971277</v>
      </c>
      <c r="AC17" s="59"/>
    </row>
    <row r="18" spans="1:29">
      <c r="A18" s="16" t="str">
        <f>T('[2]Annex 2 EHV charges'!$A15)</f>
        <v>BRDGTE</v>
      </c>
      <c r="B18" s="16">
        <f>IFERROR(VLOOKUP($A18,'[2]Annex 2 EHV charges'!$A$10:$P$1000,$B$12,FALSE),0)</f>
        <v>2</v>
      </c>
      <c r="C18" s="17">
        <f>IFERROR(VLOOKUP($A18,'[1]Annex 2 EHV charges'!$A$10:$O$1000,$C$12,FALSE),0)</f>
        <v>190.04</v>
      </c>
      <c r="D18" s="17">
        <f>IFERROR(VLOOKUP($A18,'[3]Annex 2 EHV charges'!$A$10:$O$1000,$D$12,FALSE),0)</f>
        <v>5951.01</v>
      </c>
      <c r="E18" s="17">
        <f>IFERROR(VLOOKUP($A18,'[2]Annex 2 EHV charges'!$A$10:$P$1000,$E$12,FALSE),0)</f>
        <v>4291.34</v>
      </c>
      <c r="F18" s="17">
        <f>IFERROR(VLOOKUP($A18,'[4]Annex 2 EHV charges'!$A$10:$P$1000,$F$12,FALSE),0)</f>
        <v>11018.84</v>
      </c>
      <c r="G18" s="18">
        <f t="shared" si="0"/>
        <v>693.65</v>
      </c>
      <c r="H18" s="18">
        <f t="shared" si="1"/>
        <v>21721.19</v>
      </c>
      <c r="I18" s="18">
        <f t="shared" si="2"/>
        <v>15706.3</v>
      </c>
      <c r="J18" s="18">
        <f t="shared" si="3"/>
        <v>40218.77</v>
      </c>
      <c r="K18" s="31">
        <f t="shared" si="4"/>
        <v>30.3143372017588</v>
      </c>
      <c r="L18" s="31">
        <f t="shared" si="5"/>
        <v>-0.276913465606627</v>
      </c>
      <c r="M18" s="31">
        <f t="shared" si="6"/>
        <v>1.56067756250676</v>
      </c>
      <c r="O18" s="25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59"/>
    </row>
    <row r="19" ht="15.75" spans="1:29">
      <c r="A19" s="16" t="str">
        <f>T('[2]Annex 2 EHV charges'!$A16)</f>
        <v>BRKFLD</v>
      </c>
      <c r="B19" s="16">
        <f>IFERROR(VLOOKUP($A19,'[2]Annex 2 EHV charges'!$A$10:$P$1000,$B$12,FALSE),0)</f>
        <v>2</v>
      </c>
      <c r="C19" s="17">
        <f>IFERROR(VLOOKUP($A19,'[1]Annex 2 EHV charges'!$A$10:$O$1000,$C$12,FALSE),0)</f>
        <v>380.07</v>
      </c>
      <c r="D19" s="17">
        <f>IFERROR(VLOOKUP($A19,'[3]Annex 2 EHV charges'!$A$10:$O$1000,$D$12,FALSE),0)</f>
        <v>6147.17</v>
      </c>
      <c r="E19" s="17">
        <f>IFERROR(VLOOKUP($A19,'[2]Annex 2 EHV charges'!$A$10:$P$1000,$E$12,FALSE),0)</f>
        <v>4521.81</v>
      </c>
      <c r="F19" s="17">
        <f>IFERROR(VLOOKUP($A19,'[4]Annex 2 EHV charges'!$A$10:$P$1000,$F$12,FALSE),0)</f>
        <v>11326.24</v>
      </c>
      <c r="G19" s="18">
        <f t="shared" si="0"/>
        <v>1387.26</v>
      </c>
      <c r="H19" s="18">
        <f t="shared" si="1"/>
        <v>22437.17</v>
      </c>
      <c r="I19" s="18">
        <f t="shared" si="2"/>
        <v>16549.82</v>
      </c>
      <c r="J19" s="18">
        <f t="shared" si="3"/>
        <v>41340.78</v>
      </c>
      <c r="K19" s="31">
        <f t="shared" si="4"/>
        <v>15.1737309516601</v>
      </c>
      <c r="L19" s="31">
        <f t="shared" si="5"/>
        <v>-0.262392717085087</v>
      </c>
      <c r="M19" s="31">
        <f t="shared" si="6"/>
        <v>1.4979594944235</v>
      </c>
      <c r="O19" s="33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65"/>
    </row>
    <row r="20" spans="1:29">
      <c r="A20" s="16" t="str">
        <f>T('[2]Annex 2 EHV charges'!$A17)</f>
        <v>BRMLEY</v>
      </c>
      <c r="B20" s="16">
        <f>IFERROR(VLOOKUP($A20,'[2]Annex 2 EHV charges'!$A$10:$P$1000,$B$12,FALSE),0)</f>
        <v>4</v>
      </c>
      <c r="C20" s="17">
        <f>IFERROR(VLOOKUP($A20,'[1]Annex 2 EHV charges'!$A$10:$O$1000,$C$12,FALSE),0)</f>
        <v>0</v>
      </c>
      <c r="D20" s="17">
        <f>IFERROR(VLOOKUP($A20,'[3]Annex 2 EHV charges'!$A$10:$O$1000,$D$12,FALSE),0)</f>
        <v>43861.69</v>
      </c>
      <c r="E20" s="17">
        <f>IFERROR(VLOOKUP($A20,'[2]Annex 2 EHV charges'!$A$10:$P$1000,$E$12,FALSE),0)</f>
        <v>30150.11</v>
      </c>
      <c r="F20" s="17">
        <f>IFERROR(VLOOKUP($A20,'[4]Annex 2 EHV charges'!$A$10:$P$1000,$F$12,FALSE),0)</f>
        <v>62395.63</v>
      </c>
      <c r="G20" s="18">
        <f t="shared" si="0"/>
        <v>0</v>
      </c>
      <c r="H20" s="18">
        <f t="shared" si="1"/>
        <v>160095.17</v>
      </c>
      <c r="I20" s="18">
        <f t="shared" si="2"/>
        <v>110349.4</v>
      </c>
      <c r="J20" s="18">
        <f t="shared" si="3"/>
        <v>227744.05</v>
      </c>
      <c r="K20" s="31">
        <f t="shared" si="4"/>
        <v>0</v>
      </c>
      <c r="L20" s="31">
        <f t="shared" si="5"/>
        <v>-0.310726238649174</v>
      </c>
      <c r="M20" s="31">
        <f t="shared" si="6"/>
        <v>1.06384493255061</v>
      </c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</row>
    <row r="21" ht="15.75" spans="1:13">
      <c r="A21" s="16" t="str">
        <f>T('[2]Annex 2 EHV charges'!$A18)</f>
        <v>CRLIMM</v>
      </c>
      <c r="B21" s="16">
        <f>IFERROR(VLOOKUP($A21,'[2]Annex 2 EHV charges'!$A$10:$P$1000,$B$12,FALSE),0)</f>
        <v>4</v>
      </c>
      <c r="C21" s="17">
        <f>IFERROR(VLOOKUP($A21,'[1]Annex 2 EHV charges'!$A$10:$O$1000,$C$12,FALSE),0)</f>
        <v>7207.67</v>
      </c>
      <c r="D21" s="17">
        <f>IFERROR(VLOOKUP($A21,'[3]Annex 2 EHV charges'!$A$10:$O$1000,$D$12,FALSE),0)</f>
        <v>51301.59</v>
      </c>
      <c r="E21" s="17">
        <f>IFERROR(VLOOKUP($A21,'[2]Annex 2 EHV charges'!$A$10:$P$1000,$E$12,FALSE),0)</f>
        <v>38891.4</v>
      </c>
      <c r="F21" s="17">
        <f>IFERROR(VLOOKUP($A21,'[4]Annex 2 EHV charges'!$A$10:$P$1000,$F$12,FALSE),0)</f>
        <v>74054.54</v>
      </c>
      <c r="G21" s="18">
        <f t="shared" si="0"/>
        <v>26308</v>
      </c>
      <c r="H21" s="18">
        <f t="shared" si="1"/>
        <v>187250.8</v>
      </c>
      <c r="I21" s="18">
        <f t="shared" si="2"/>
        <v>142342.52</v>
      </c>
      <c r="J21" s="18">
        <f t="shared" si="3"/>
        <v>270299.07</v>
      </c>
      <c r="K21" s="31">
        <f t="shared" si="4"/>
        <v>6.1176372206173</v>
      </c>
      <c r="L21" s="31">
        <f t="shared" si="5"/>
        <v>-0.239829576162024</v>
      </c>
      <c r="M21" s="31">
        <f t="shared" si="6"/>
        <v>0.898934134368283</v>
      </c>
    </row>
    <row r="22" ht="18.75" spans="1:30">
      <c r="A22" s="16" t="str">
        <f>T('[2]Annex 2 EHV charges'!$A19)</f>
        <v>DART11</v>
      </c>
      <c r="B22" s="16">
        <f>IFERROR(VLOOKUP($A22,'[2]Annex 2 EHV charges'!$A$10:$P$1000,$B$12,FALSE),0)</f>
        <v>2</v>
      </c>
      <c r="C22" s="17">
        <f>IFERROR(VLOOKUP($A22,'[1]Annex 2 EHV charges'!$A$10:$O$1000,$C$12,FALSE),0)</f>
        <v>0</v>
      </c>
      <c r="D22" s="17">
        <f>IFERROR(VLOOKUP($A22,'[3]Annex 2 EHV charges'!$A$10:$O$1000,$D$12,FALSE),0)</f>
        <v>5754.85</v>
      </c>
      <c r="E22" s="17">
        <f>IFERROR(VLOOKUP($A22,'[2]Annex 2 EHV charges'!$A$10:$P$1000,$E$12,FALSE),0)</f>
        <v>4060.87</v>
      </c>
      <c r="F22" s="17">
        <f>IFERROR(VLOOKUP($A22,'[4]Annex 2 EHV charges'!$A$10:$P$1000,$F$12,FALSE),0)</f>
        <v>10711.44</v>
      </c>
      <c r="G22" s="18">
        <f t="shared" si="0"/>
        <v>0</v>
      </c>
      <c r="H22" s="18">
        <f t="shared" si="1"/>
        <v>21005.2</v>
      </c>
      <c r="I22" s="18">
        <f t="shared" si="2"/>
        <v>14862.78</v>
      </c>
      <c r="J22" s="18">
        <f t="shared" si="3"/>
        <v>39096.76</v>
      </c>
      <c r="K22" s="31">
        <f t="shared" si="4"/>
        <v>0</v>
      </c>
      <c r="L22" s="31">
        <f t="shared" si="5"/>
        <v>-0.292423780778093</v>
      </c>
      <c r="M22" s="31">
        <f t="shared" si="6"/>
        <v>1.63051461435882</v>
      </c>
      <c r="O22" s="35"/>
      <c r="P22" s="36"/>
      <c r="Q22" s="44" t="s">
        <v>39</v>
      </c>
      <c r="R22" s="44"/>
      <c r="S22" s="44"/>
      <c r="T22" s="36"/>
      <c r="U22" s="36"/>
      <c r="V22" s="36"/>
      <c r="W22" s="45"/>
      <c r="X22" s="36"/>
      <c r="Y22" s="44" t="s">
        <v>39</v>
      </c>
      <c r="Z22" s="44"/>
      <c r="AA22" s="44"/>
      <c r="AB22" s="44"/>
      <c r="AC22" s="44"/>
      <c r="AD22" s="58"/>
    </row>
    <row r="23" spans="1:30">
      <c r="A23" s="16" t="str">
        <f>T('[2]Annex 2 EHV charges'!$A20)</f>
        <v>DART33</v>
      </c>
      <c r="B23" s="16">
        <f>IFERROR(VLOOKUP($A23,'[2]Annex 2 EHV charges'!$A$10:$P$1000,$B$12,FALSE),0)</f>
        <v>3</v>
      </c>
      <c r="C23" s="17">
        <f>IFERROR(VLOOKUP($A23,'[1]Annex 2 EHV charges'!$A$10:$O$1000,$C$12,FALSE),0)</f>
        <v>0</v>
      </c>
      <c r="D23" s="17">
        <f>IFERROR(VLOOKUP($A23,'[3]Annex 2 EHV charges'!$A$10:$O$1000,$D$12,FALSE),0)</f>
        <v>17523.64</v>
      </c>
      <c r="E23" s="17">
        <f>IFERROR(VLOOKUP($A23,'[2]Annex 2 EHV charges'!$A$10:$P$1000,$E$12,FALSE),0)</f>
        <v>12140.32</v>
      </c>
      <c r="F23" s="17">
        <f>IFERROR(VLOOKUP($A23,'[4]Annex 2 EHV charges'!$A$10:$P$1000,$F$12,FALSE),0)</f>
        <v>23109.06</v>
      </c>
      <c r="G23" s="18">
        <f t="shared" si="0"/>
        <v>0</v>
      </c>
      <c r="H23" s="18">
        <f t="shared" si="1"/>
        <v>63961.29</v>
      </c>
      <c r="I23" s="18">
        <f t="shared" si="2"/>
        <v>44433.57</v>
      </c>
      <c r="J23" s="18">
        <f t="shared" si="3"/>
        <v>84348.07</v>
      </c>
      <c r="K23" s="31">
        <f t="shared" si="4"/>
        <v>0</v>
      </c>
      <c r="L23" s="31">
        <f t="shared" si="5"/>
        <v>-0.305305286994681</v>
      </c>
      <c r="M23" s="31">
        <f t="shared" si="6"/>
        <v>0.89829604058373</v>
      </c>
      <c r="O23" s="25"/>
      <c r="P23" s="26"/>
      <c r="Q23" s="26"/>
      <c r="R23" s="26"/>
      <c r="S23" s="26"/>
      <c r="T23" s="26"/>
      <c r="U23" s="26"/>
      <c r="V23" s="26"/>
      <c r="W23" s="46"/>
      <c r="X23" s="26"/>
      <c r="Y23" s="26"/>
      <c r="Z23" s="26"/>
      <c r="AA23" s="26"/>
      <c r="AB23" s="26"/>
      <c r="AC23" s="26"/>
      <c r="AD23" s="59"/>
    </row>
    <row r="24" spans="1:30">
      <c r="A24" s="16" t="str">
        <f>T('[2]Annex 2 EHV charges'!$A21)</f>
        <v>EPNLEI</v>
      </c>
      <c r="B24" s="16">
        <f>IFERROR(VLOOKUP($A24,'[2]Annex 2 EHV charges'!$A$10:$P$1000,$B$12,FALSE),0)</f>
        <v>4</v>
      </c>
      <c r="C24" s="17">
        <f>IFERROR(VLOOKUP($A24,'[1]Annex 2 EHV charges'!$A$10:$O$1000,$C$12,FALSE),0)</f>
        <v>0</v>
      </c>
      <c r="D24" s="17">
        <f>IFERROR(VLOOKUP($A24,'[3]Annex 2 EHV charges'!$A$10:$O$1000,$D$12,FALSE),0)</f>
        <v>43861.69</v>
      </c>
      <c r="E24" s="17">
        <f>IFERROR(VLOOKUP($A24,'[2]Annex 2 EHV charges'!$A$10:$P$1000,$E$12,FALSE),0)</f>
        <v>30150.11</v>
      </c>
      <c r="F24" s="17">
        <f>IFERROR(VLOOKUP($A24,'[4]Annex 2 EHV charges'!$A$10:$P$1000,$F$12,FALSE),0)</f>
        <v>62395.63</v>
      </c>
      <c r="G24" s="18">
        <f t="shared" si="0"/>
        <v>0</v>
      </c>
      <c r="H24" s="18">
        <f t="shared" si="1"/>
        <v>160095.17</v>
      </c>
      <c r="I24" s="18">
        <f t="shared" si="2"/>
        <v>110349.4</v>
      </c>
      <c r="J24" s="18">
        <f t="shared" si="3"/>
        <v>227744.05</v>
      </c>
      <c r="K24" s="31">
        <f t="shared" si="4"/>
        <v>0</v>
      </c>
      <c r="L24" s="31">
        <f t="shared" si="5"/>
        <v>-0.310726238649174</v>
      </c>
      <c r="M24" s="31">
        <f t="shared" si="6"/>
        <v>1.06384493255061</v>
      </c>
      <c r="O24" s="25"/>
      <c r="P24" s="26"/>
      <c r="Q24" s="26"/>
      <c r="R24" s="26"/>
      <c r="S24" s="26"/>
      <c r="T24" s="26"/>
      <c r="U24" s="26"/>
      <c r="V24" s="26"/>
      <c r="W24" s="46"/>
      <c r="X24" s="26"/>
      <c r="Y24" s="26"/>
      <c r="Z24" s="26"/>
      <c r="AA24" s="26"/>
      <c r="AB24" s="26"/>
      <c r="AC24" s="26"/>
      <c r="AD24" s="59"/>
    </row>
    <row r="25" spans="1:30">
      <c r="A25" s="16" t="str">
        <f>T('[2]Annex 2 EHV charges'!$A22)</f>
        <v>FENAVE</v>
      </c>
      <c r="B25" s="16">
        <f>IFERROR(VLOOKUP($A25,'[2]Annex 2 EHV charges'!$A$10:$P$1000,$B$12,FALSE),0)</f>
        <v>2</v>
      </c>
      <c r="C25" s="17">
        <f>IFERROR(VLOOKUP($A25,'[1]Annex 2 EHV charges'!$A$10:$O$1000,$C$12,FALSE),0)</f>
        <v>380.07</v>
      </c>
      <c r="D25" s="17">
        <f>IFERROR(VLOOKUP($A25,'[3]Annex 2 EHV charges'!$A$10:$O$1000,$D$12,FALSE),0)</f>
        <v>6147.17</v>
      </c>
      <c r="E25" s="17">
        <f>IFERROR(VLOOKUP($A25,'[2]Annex 2 EHV charges'!$A$10:$P$1000,$E$12,FALSE),0)</f>
        <v>4521.81</v>
      </c>
      <c r="F25" s="17">
        <f>IFERROR(VLOOKUP($A25,'[4]Annex 2 EHV charges'!$A$10:$P$1000,$F$12,FALSE),0)</f>
        <v>11326.24</v>
      </c>
      <c r="G25" s="18">
        <f t="shared" si="0"/>
        <v>1387.26</v>
      </c>
      <c r="H25" s="18">
        <f t="shared" si="1"/>
        <v>22437.17</v>
      </c>
      <c r="I25" s="18">
        <f t="shared" si="2"/>
        <v>16549.82</v>
      </c>
      <c r="J25" s="18">
        <f t="shared" si="3"/>
        <v>41340.78</v>
      </c>
      <c r="K25" s="31">
        <f t="shared" si="4"/>
        <v>15.1737309516601</v>
      </c>
      <c r="L25" s="31">
        <f t="shared" si="5"/>
        <v>-0.262392717085087</v>
      </c>
      <c r="M25" s="31">
        <f t="shared" si="6"/>
        <v>1.4979594944235</v>
      </c>
      <c r="O25" s="25"/>
      <c r="P25" s="26"/>
      <c r="Q25" s="26"/>
      <c r="R25" s="26"/>
      <c r="S25" s="26"/>
      <c r="T25" s="26"/>
      <c r="U25" s="26"/>
      <c r="V25" s="26"/>
      <c r="W25" s="46"/>
      <c r="X25" s="26"/>
      <c r="Y25" s="26"/>
      <c r="Z25" s="26"/>
      <c r="AA25" s="26"/>
      <c r="AB25" s="26"/>
      <c r="AC25" s="26"/>
      <c r="AD25" s="59"/>
    </row>
    <row r="26" spans="1:30">
      <c r="A26" s="16" t="str">
        <f>T('[2]Annex 2 EHV charges'!$A23)</f>
        <v>FENCHS</v>
      </c>
      <c r="B26" s="16">
        <f>IFERROR(VLOOKUP($A26,'[2]Annex 2 EHV charges'!$A$10:$P$1000,$B$12,FALSE),0)</f>
        <v>2</v>
      </c>
      <c r="C26" s="17">
        <f>IFERROR(VLOOKUP($A26,'[1]Annex 2 EHV charges'!$A$10:$O$1000,$C$12,FALSE),0)</f>
        <v>495.34</v>
      </c>
      <c r="D26" s="17">
        <f>IFERROR(VLOOKUP($A26,'[3]Annex 2 EHV charges'!$A$10:$O$1000,$D$12,FALSE),0)</f>
        <v>6266.15</v>
      </c>
      <c r="E26" s="17">
        <f>IFERROR(VLOOKUP($A26,'[2]Annex 2 EHV charges'!$A$10:$P$1000,$E$12,FALSE),0)</f>
        <v>4661.6</v>
      </c>
      <c r="F26" s="17">
        <f>IFERROR(VLOOKUP($A26,'[4]Annex 2 EHV charges'!$A$10:$P$1000,$F$12,FALSE),0)</f>
        <v>11326.24</v>
      </c>
      <c r="G26" s="18">
        <f t="shared" si="0"/>
        <v>1807.99</v>
      </c>
      <c r="H26" s="18">
        <f t="shared" si="1"/>
        <v>22871.45</v>
      </c>
      <c r="I26" s="18">
        <f t="shared" si="2"/>
        <v>17061.46</v>
      </c>
      <c r="J26" s="18">
        <f t="shared" si="3"/>
        <v>41340.78</v>
      </c>
      <c r="K26" s="31">
        <f t="shared" si="4"/>
        <v>11.6502082423022</v>
      </c>
      <c r="L26" s="31">
        <f t="shared" si="5"/>
        <v>-0.254028056813189</v>
      </c>
      <c r="M26" s="31">
        <f t="shared" si="6"/>
        <v>1.42305054784292</v>
      </c>
      <c r="O26" s="25"/>
      <c r="P26" s="26"/>
      <c r="Q26" s="26"/>
      <c r="R26" s="26"/>
      <c r="S26" s="26"/>
      <c r="T26" s="26"/>
      <c r="U26" s="26"/>
      <c r="V26" s="26"/>
      <c r="W26" s="46"/>
      <c r="X26" s="26"/>
      <c r="Y26" s="26"/>
      <c r="Z26" s="26"/>
      <c r="AA26" s="26"/>
      <c r="AB26" s="26"/>
      <c r="AC26" s="26"/>
      <c r="AD26" s="59"/>
    </row>
    <row r="27" spans="1:30">
      <c r="A27" s="16" t="str">
        <f>T('[2]Annex 2 EHV charges'!$A24)</f>
        <v>GBLSWI</v>
      </c>
      <c r="B27" s="16">
        <f>IFERROR(VLOOKUP($A27,'[2]Annex 2 EHV charges'!$A$10:$P$1000,$B$12,FALSE),0)</f>
        <v>4</v>
      </c>
      <c r="C27" s="17">
        <f>IFERROR(VLOOKUP($A27,'[1]Annex 2 EHV charges'!$A$10:$O$1000,$C$12,FALSE),0)</f>
        <v>7315.91</v>
      </c>
      <c r="D27" s="17">
        <f>IFERROR(VLOOKUP($A27,'[3]Annex 2 EHV charges'!$A$10:$O$1000,$D$12,FALSE),0)</f>
        <v>51413.33</v>
      </c>
      <c r="E27" s="17">
        <f>IFERROR(VLOOKUP($A27,'[2]Annex 2 EHV charges'!$A$10:$P$1000,$E$12,FALSE),0)</f>
        <v>39022.68</v>
      </c>
      <c r="F27" s="17">
        <f>IFERROR(VLOOKUP($A27,'[4]Annex 2 EHV charges'!$A$10:$P$1000,$F$12,FALSE),0)</f>
        <v>74229.64</v>
      </c>
      <c r="G27" s="18">
        <f t="shared" si="0"/>
        <v>26703.07</v>
      </c>
      <c r="H27" s="18">
        <f t="shared" si="1"/>
        <v>187658.65</v>
      </c>
      <c r="I27" s="18">
        <f t="shared" si="2"/>
        <v>142823.01</v>
      </c>
      <c r="J27" s="18">
        <f t="shared" si="3"/>
        <v>270938.19</v>
      </c>
      <c r="K27" s="31">
        <f t="shared" si="4"/>
        <v>6.02760581461233</v>
      </c>
      <c r="L27" s="31">
        <f t="shared" si="5"/>
        <v>-0.238921254096201</v>
      </c>
      <c r="M27" s="31">
        <f t="shared" si="6"/>
        <v>0.897020585128405</v>
      </c>
      <c r="O27" s="25"/>
      <c r="P27" s="26"/>
      <c r="Q27" s="26"/>
      <c r="R27" s="26"/>
      <c r="S27" s="26"/>
      <c r="T27" s="26"/>
      <c r="U27" s="26"/>
      <c r="V27" s="26"/>
      <c r="W27" s="46"/>
      <c r="X27" s="26"/>
      <c r="Y27" s="26"/>
      <c r="Z27" s="26"/>
      <c r="AA27" s="26"/>
      <c r="AB27" s="26"/>
      <c r="AC27" s="26"/>
      <c r="AD27" s="59"/>
    </row>
    <row r="28" spans="1:30">
      <c r="A28" s="16" t="str">
        <f>T('[2]Annex 2 EHV charges'!$A25)</f>
        <v>KNGLPN</v>
      </c>
      <c r="B28" s="16">
        <f>IFERROR(VLOOKUP($A28,'[2]Annex 2 EHV charges'!$A$10:$P$1000,$B$12,FALSE),0)</f>
        <v>2</v>
      </c>
      <c r="C28" s="17">
        <f>IFERROR(VLOOKUP($A28,'[1]Annex 2 EHV charges'!$A$10:$O$1000,$C$12,FALSE),0)</f>
        <v>0</v>
      </c>
      <c r="D28" s="17">
        <f>IFERROR(VLOOKUP($A28,'[3]Annex 2 EHV charges'!$A$10:$O$1000,$D$12,FALSE),0)</f>
        <v>5754.85</v>
      </c>
      <c r="E28" s="17">
        <f>IFERROR(VLOOKUP($A28,'[2]Annex 2 EHV charges'!$A$10:$P$1000,$E$12,FALSE),0)</f>
        <v>4060.87</v>
      </c>
      <c r="F28" s="17">
        <f>IFERROR(VLOOKUP($A28,'[4]Annex 2 EHV charges'!$A$10:$P$1000,$F$12,FALSE),0)</f>
        <v>10711.44</v>
      </c>
      <c r="G28" s="18">
        <f t="shared" si="0"/>
        <v>0</v>
      </c>
      <c r="H28" s="18">
        <f t="shared" si="1"/>
        <v>21005.2</v>
      </c>
      <c r="I28" s="18">
        <f t="shared" si="2"/>
        <v>14862.78</v>
      </c>
      <c r="J28" s="18">
        <f t="shared" si="3"/>
        <v>39096.76</v>
      </c>
      <c r="K28" s="31">
        <f t="shared" si="4"/>
        <v>0</v>
      </c>
      <c r="L28" s="31">
        <f t="shared" si="5"/>
        <v>-0.292423780778093</v>
      </c>
      <c r="M28" s="31">
        <f t="shared" si="6"/>
        <v>1.63051461435882</v>
      </c>
      <c r="O28" s="25"/>
      <c r="P28" s="26"/>
      <c r="Q28" s="26"/>
      <c r="R28" s="26"/>
      <c r="S28" s="26"/>
      <c r="T28" s="26"/>
      <c r="U28" s="26"/>
      <c r="V28" s="26"/>
      <c r="W28" s="46"/>
      <c r="X28" s="26"/>
      <c r="Y28" s="26"/>
      <c r="Z28" s="26"/>
      <c r="AA28" s="26"/>
      <c r="AB28" s="26"/>
      <c r="AC28" s="26"/>
      <c r="AD28" s="59"/>
    </row>
    <row r="29" spans="1:30">
      <c r="A29" s="16" t="str">
        <f>T('[2]Annex 2 EHV charges'!$A26)</f>
        <v>LEDNHS</v>
      </c>
      <c r="B29" s="16">
        <f>IFERROR(VLOOKUP($A29,'[2]Annex 2 EHV charges'!$A$10:$P$1000,$B$12,FALSE),0)</f>
        <v>2</v>
      </c>
      <c r="C29" s="17">
        <f>IFERROR(VLOOKUP($A29,'[1]Annex 2 EHV charges'!$A$10:$O$1000,$C$12,FALSE),0)</f>
        <v>426.18</v>
      </c>
      <c r="D29" s="17">
        <f>IFERROR(VLOOKUP($A29,'[3]Annex 2 EHV charges'!$A$10:$O$1000,$D$12,FALSE),0)</f>
        <v>6194.76</v>
      </c>
      <c r="E29" s="17">
        <f>IFERROR(VLOOKUP($A29,'[2]Annex 2 EHV charges'!$A$10:$P$1000,$E$12,FALSE),0)</f>
        <v>4577.73</v>
      </c>
      <c r="F29" s="17">
        <f>IFERROR(VLOOKUP($A29,'[4]Annex 2 EHV charges'!$A$10:$P$1000,$F$12,FALSE),0)</f>
        <v>11326.24</v>
      </c>
      <c r="G29" s="18">
        <f t="shared" si="0"/>
        <v>1555.56</v>
      </c>
      <c r="H29" s="18">
        <f t="shared" si="1"/>
        <v>22610.87</v>
      </c>
      <c r="I29" s="18">
        <f t="shared" si="2"/>
        <v>16754.49</v>
      </c>
      <c r="J29" s="18">
        <f t="shared" si="3"/>
        <v>41340.78</v>
      </c>
      <c r="K29" s="31">
        <f t="shared" si="4"/>
        <v>13.5355177556636</v>
      </c>
      <c r="L29" s="31">
        <f t="shared" si="5"/>
        <v>-0.259007282780362</v>
      </c>
      <c r="M29" s="31">
        <f t="shared" si="6"/>
        <v>1.46744484612781</v>
      </c>
      <c r="O29" s="25"/>
      <c r="P29" s="26"/>
      <c r="Q29" s="26"/>
      <c r="R29" s="26"/>
      <c r="S29" s="26"/>
      <c r="T29" s="26"/>
      <c r="U29" s="26"/>
      <c r="V29" s="26"/>
      <c r="W29" s="46"/>
      <c r="X29" s="26"/>
      <c r="Y29" s="26"/>
      <c r="Z29" s="26"/>
      <c r="AA29" s="26"/>
      <c r="AB29" s="26"/>
      <c r="AC29" s="26"/>
      <c r="AD29" s="59"/>
    </row>
    <row r="30" spans="1:30">
      <c r="A30" s="16" t="str">
        <f>T('[2]Annex 2 EHV charges'!$A27)</f>
        <v>LIMEST</v>
      </c>
      <c r="B30" s="16">
        <f>IFERROR(VLOOKUP($A30,'[2]Annex 2 EHV charges'!$A$10:$P$1000,$B$12,FALSE),0)</f>
        <v>2</v>
      </c>
      <c r="C30" s="17">
        <f>IFERROR(VLOOKUP($A30,'[1]Annex 2 EHV charges'!$A$10:$O$1000,$C$12,FALSE),0)</f>
        <v>380.07</v>
      </c>
      <c r="D30" s="17">
        <f>IFERROR(VLOOKUP($A30,'[3]Annex 2 EHV charges'!$A$10:$O$1000,$D$12,FALSE),0)</f>
        <v>6147.17</v>
      </c>
      <c r="E30" s="17">
        <f>IFERROR(VLOOKUP($A30,'[2]Annex 2 EHV charges'!$A$10:$P$1000,$E$12,FALSE),0)</f>
        <v>4521.81</v>
      </c>
      <c r="F30" s="17">
        <f>IFERROR(VLOOKUP($A30,'[4]Annex 2 EHV charges'!$A$10:$P$1000,$F$12,FALSE),0)</f>
        <v>11326.24</v>
      </c>
      <c r="G30" s="18">
        <f t="shared" si="0"/>
        <v>1387.26</v>
      </c>
      <c r="H30" s="18">
        <f t="shared" si="1"/>
        <v>22437.17</v>
      </c>
      <c r="I30" s="18">
        <f t="shared" si="2"/>
        <v>16549.82</v>
      </c>
      <c r="J30" s="18">
        <f t="shared" si="3"/>
        <v>41340.78</v>
      </c>
      <c r="K30" s="31">
        <f t="shared" si="4"/>
        <v>15.1737309516601</v>
      </c>
      <c r="L30" s="31">
        <f t="shared" si="5"/>
        <v>-0.262392717085087</v>
      </c>
      <c r="M30" s="31">
        <f t="shared" si="6"/>
        <v>1.4979594944235</v>
      </c>
      <c r="O30" s="25"/>
      <c r="P30" s="26"/>
      <c r="Q30" s="26"/>
      <c r="R30" s="26"/>
      <c r="S30" s="26"/>
      <c r="T30" s="26"/>
      <c r="U30" s="26"/>
      <c r="V30" s="26"/>
      <c r="W30" s="46"/>
      <c r="X30" s="26"/>
      <c r="Y30" s="26"/>
      <c r="Z30" s="26"/>
      <c r="AA30" s="26"/>
      <c r="AB30" s="26"/>
      <c r="AC30" s="26"/>
      <c r="AD30" s="59"/>
    </row>
    <row r="31" spans="1:30">
      <c r="A31" s="16" t="str">
        <f>T('[2]Annex 2 EHV charges'!$A28)</f>
        <v>LNWAL1</v>
      </c>
      <c r="B31" s="16">
        <f>IFERROR(VLOOKUP($A31,'[2]Annex 2 EHV charges'!$A$10:$P$1000,$B$12,FALSE),0)</f>
        <v>1</v>
      </c>
      <c r="C31" s="17">
        <f>IFERROR(VLOOKUP($A31,'[1]Annex 2 EHV charges'!$A$10:$O$1000,$C$12,FALSE),0)</f>
        <v>0</v>
      </c>
      <c r="D31" s="17">
        <f>IFERROR(VLOOKUP($A31,'[3]Annex 2 EHV charges'!$A$10:$O$1000,$D$12,FALSE),0)</f>
        <v>1437.08</v>
      </c>
      <c r="E31" s="17">
        <f>IFERROR(VLOOKUP($A31,'[2]Annex 2 EHV charges'!$A$10:$P$1000,$E$12,FALSE),0)</f>
        <v>1275.65</v>
      </c>
      <c r="F31" s="17">
        <f>IFERROR(VLOOKUP($A31,'[4]Annex 2 EHV charges'!$A$10:$P$1000,$F$12,FALSE),0)</f>
        <v>3025.65</v>
      </c>
      <c r="G31" s="18">
        <f t="shared" si="0"/>
        <v>0</v>
      </c>
      <c r="H31" s="18">
        <f t="shared" si="1"/>
        <v>5245.34</v>
      </c>
      <c r="I31" s="18">
        <f t="shared" si="2"/>
        <v>4668.88</v>
      </c>
      <c r="J31" s="18">
        <f t="shared" si="3"/>
        <v>11043.62</v>
      </c>
      <c r="K31" s="31">
        <f t="shared" si="4"/>
        <v>0</v>
      </c>
      <c r="L31" s="31">
        <f t="shared" si="5"/>
        <v>-0.109899453610252</v>
      </c>
      <c r="M31" s="31">
        <f t="shared" si="6"/>
        <v>1.36536813968232</v>
      </c>
      <c r="O31" s="25"/>
      <c r="P31" s="26"/>
      <c r="Q31" s="26"/>
      <c r="R31" s="26"/>
      <c r="S31" s="26"/>
      <c r="T31" s="26"/>
      <c r="U31" s="26"/>
      <c r="V31" s="26"/>
      <c r="W31" s="46"/>
      <c r="X31" s="26"/>
      <c r="Y31" s="26"/>
      <c r="Z31" s="26"/>
      <c r="AA31" s="26"/>
      <c r="AB31" s="26"/>
      <c r="AC31" s="26"/>
      <c r="AD31" s="59"/>
    </row>
    <row r="32" spans="1:30">
      <c r="A32" s="16" t="str">
        <f>T('[2]Annex 2 EHV charges'!$A29)</f>
        <v>LNWALL</v>
      </c>
      <c r="B32" s="16">
        <f>IFERROR(VLOOKUP($A32,'[2]Annex 2 EHV charges'!$A$10:$P$1000,$B$12,FALSE),0)</f>
        <v>2</v>
      </c>
      <c r="C32" s="17">
        <f>IFERROR(VLOOKUP($A32,'[1]Annex 2 EHV charges'!$A$10:$O$1000,$C$12,FALSE),0)</f>
        <v>1097.87</v>
      </c>
      <c r="D32" s="17">
        <f>IFERROR(VLOOKUP($A32,'[3]Annex 2 EHV charges'!$A$10:$O$1000,$D$12,FALSE),0)</f>
        <v>6321.47</v>
      </c>
      <c r="E32" s="17">
        <f>IFERROR(VLOOKUP($A32,'[2]Annex 2 EHV charges'!$A$10:$P$1000,$E$12,FALSE),0)</f>
        <v>4726.6</v>
      </c>
      <c r="F32" s="17">
        <f>IFERROR(VLOOKUP($A32,'[4]Annex 2 EHV charges'!$A$10:$P$1000,$F$12,FALSE),0)</f>
        <v>11599.38</v>
      </c>
      <c r="G32" s="18">
        <f t="shared" si="0"/>
        <v>4007.23</v>
      </c>
      <c r="H32" s="18">
        <f t="shared" si="1"/>
        <v>23073.37</v>
      </c>
      <c r="I32" s="18">
        <f t="shared" si="2"/>
        <v>17299.36</v>
      </c>
      <c r="J32" s="18">
        <f t="shared" si="3"/>
        <v>42337.74</v>
      </c>
      <c r="K32" s="31">
        <f t="shared" si="4"/>
        <v>4.75793503242888</v>
      </c>
      <c r="L32" s="31">
        <f t="shared" si="5"/>
        <v>-0.25024562948542</v>
      </c>
      <c r="M32" s="31">
        <f t="shared" si="6"/>
        <v>1.44735874621951</v>
      </c>
      <c r="O32" s="25"/>
      <c r="P32" s="26"/>
      <c r="Q32" s="26"/>
      <c r="R32" s="26"/>
      <c r="S32" s="26"/>
      <c r="T32" s="26"/>
      <c r="U32" s="26"/>
      <c r="V32" s="26"/>
      <c r="W32" s="46"/>
      <c r="X32" s="26"/>
      <c r="Y32" s="26"/>
      <c r="Z32" s="26"/>
      <c r="AA32" s="26"/>
      <c r="AB32" s="26"/>
      <c r="AC32" s="26"/>
      <c r="AD32" s="59"/>
    </row>
    <row r="33" spans="1:30">
      <c r="A33" s="16" t="str">
        <f>T('[2]Annex 2 EHV charges'!$A30)</f>
        <v>LU_ACT</v>
      </c>
      <c r="B33" s="16">
        <f>IFERROR(VLOOKUP($A33,'[2]Annex 2 EHV charges'!$A$10:$P$1000,$B$12,FALSE),0)</f>
        <v>2</v>
      </c>
      <c r="C33" s="17">
        <f>IFERROR(VLOOKUP($A33,'[1]Annex 2 EHV charges'!$A$10:$O$1000,$C$12,FALSE),0)</f>
        <v>198.73</v>
      </c>
      <c r="D33" s="17">
        <f>IFERROR(VLOOKUP($A33,'[3]Annex 2 EHV charges'!$A$10:$O$1000,$D$12,FALSE),0)</f>
        <v>5959.98</v>
      </c>
      <c r="E33" s="17">
        <f>IFERROR(VLOOKUP($A33,'[2]Annex 2 EHV charges'!$A$10:$P$1000,$E$12,FALSE),0)</f>
        <v>4301.88</v>
      </c>
      <c r="F33" s="17">
        <f>IFERROR(VLOOKUP($A33,'[4]Annex 2 EHV charges'!$A$10:$P$1000,$F$12,FALSE),0)</f>
        <v>11032.9</v>
      </c>
      <c r="G33" s="18">
        <f t="shared" si="0"/>
        <v>725.36</v>
      </c>
      <c r="H33" s="18">
        <f t="shared" si="1"/>
        <v>21753.93</v>
      </c>
      <c r="I33" s="18">
        <f t="shared" si="2"/>
        <v>15744.88</v>
      </c>
      <c r="J33" s="18">
        <f t="shared" si="3"/>
        <v>40270.09</v>
      </c>
      <c r="K33" s="31">
        <f t="shared" si="4"/>
        <v>28.9905288408514</v>
      </c>
      <c r="L33" s="31">
        <f t="shared" si="5"/>
        <v>-0.27622824933242</v>
      </c>
      <c r="M33" s="31">
        <f t="shared" si="6"/>
        <v>1.55766255443039</v>
      </c>
      <c r="O33" s="25"/>
      <c r="P33" s="26"/>
      <c r="Q33" s="26"/>
      <c r="R33" s="26"/>
      <c r="S33" s="26"/>
      <c r="T33" s="26"/>
      <c r="U33" s="26"/>
      <c r="V33" s="26"/>
      <c r="W33" s="46"/>
      <c r="X33" s="26"/>
      <c r="Y33" s="26"/>
      <c r="Z33" s="26"/>
      <c r="AA33" s="26"/>
      <c r="AB33" s="26"/>
      <c r="AC33" s="26"/>
      <c r="AD33" s="59"/>
    </row>
    <row r="34" spans="1:30">
      <c r="A34" s="16" t="str">
        <f>T('[2]Annex 2 EHV charges'!$A31)</f>
        <v>LU_CAN</v>
      </c>
      <c r="B34" s="16">
        <f>IFERROR(VLOOKUP($A34,'[2]Annex 2 EHV charges'!$A$10:$P$1000,$B$12,FALSE),0)</f>
        <v>4</v>
      </c>
      <c r="C34" s="17">
        <f>IFERROR(VLOOKUP($A34,'[1]Annex 2 EHV charges'!$A$10:$O$1000,$C$12,FALSE),0)</f>
        <v>6413.3</v>
      </c>
      <c r="D34" s="17">
        <f>IFERROR(VLOOKUP($A34,'[3]Annex 2 EHV charges'!$A$10:$O$1000,$D$12,FALSE),0)</f>
        <v>50481.63</v>
      </c>
      <c r="E34" s="17">
        <f>IFERROR(VLOOKUP($A34,'[2]Annex 2 EHV charges'!$A$10:$P$1000,$E$12,FALSE),0)</f>
        <v>37928.01</v>
      </c>
      <c r="F34" s="17">
        <f>IFERROR(VLOOKUP($A34,'[4]Annex 2 EHV charges'!$A$10:$P$1000,$F$12,FALSE),0)</f>
        <v>72769.6</v>
      </c>
      <c r="G34" s="18">
        <f t="shared" si="0"/>
        <v>23408.55</v>
      </c>
      <c r="H34" s="18">
        <f t="shared" si="1"/>
        <v>184257.95</v>
      </c>
      <c r="I34" s="18">
        <f t="shared" si="2"/>
        <v>138816.52</v>
      </c>
      <c r="J34" s="18">
        <f t="shared" si="3"/>
        <v>265609.04</v>
      </c>
      <c r="K34" s="31">
        <f t="shared" si="4"/>
        <v>6.87139528078416</v>
      </c>
      <c r="L34" s="31">
        <f t="shared" si="5"/>
        <v>-0.246618558385134</v>
      </c>
      <c r="M34" s="31">
        <f t="shared" si="6"/>
        <v>0.91338206720641</v>
      </c>
      <c r="O34" s="25"/>
      <c r="P34" s="26"/>
      <c r="Q34" s="26"/>
      <c r="R34" s="26"/>
      <c r="S34" s="26"/>
      <c r="T34" s="26"/>
      <c r="U34" s="26"/>
      <c r="V34" s="26"/>
      <c r="W34" s="46"/>
      <c r="X34" s="26"/>
      <c r="Y34" s="26"/>
      <c r="Z34" s="26"/>
      <c r="AA34" s="26"/>
      <c r="AB34" s="26"/>
      <c r="AC34" s="26"/>
      <c r="AD34" s="59"/>
    </row>
    <row r="35" spans="1:30">
      <c r="A35" s="16" t="str">
        <f>T('[2]Annex 2 EHV charges'!$A32)</f>
        <v>LU_CHA</v>
      </c>
      <c r="B35" s="16">
        <f>IFERROR(VLOOKUP($A35,'[2]Annex 2 EHV charges'!$A$10:$P$1000,$B$12,FALSE),0)</f>
        <v>4</v>
      </c>
      <c r="C35" s="17">
        <f>IFERROR(VLOOKUP($A35,'[1]Annex 2 EHV charges'!$A$10:$O$1000,$C$12,FALSE),0)</f>
        <v>7011.55</v>
      </c>
      <c r="D35" s="17">
        <f>IFERROR(VLOOKUP($A35,'[3]Annex 2 EHV charges'!$A$10:$O$1000,$D$12,FALSE),0)</f>
        <v>51099.15</v>
      </c>
      <c r="E35" s="17">
        <f>IFERROR(VLOOKUP($A35,'[2]Annex 2 EHV charges'!$A$10:$P$1000,$E$12,FALSE),0)</f>
        <v>38653.54</v>
      </c>
      <c r="F35" s="17">
        <f>IFERROR(VLOOKUP($A35,'[4]Annex 2 EHV charges'!$A$10:$P$1000,$F$12,FALSE),0)</f>
        <v>73737.3</v>
      </c>
      <c r="G35" s="18">
        <f t="shared" si="0"/>
        <v>25592.16</v>
      </c>
      <c r="H35" s="18">
        <f t="shared" si="1"/>
        <v>186511.9</v>
      </c>
      <c r="I35" s="18">
        <f t="shared" si="2"/>
        <v>141471.96</v>
      </c>
      <c r="J35" s="18">
        <f t="shared" si="3"/>
        <v>269141.15</v>
      </c>
      <c r="K35" s="31">
        <f t="shared" si="4"/>
        <v>6.28785299873086</v>
      </c>
      <c r="L35" s="31">
        <f t="shared" si="5"/>
        <v>-0.241485610301541</v>
      </c>
      <c r="M35" s="31">
        <f t="shared" si="6"/>
        <v>0.902434588451309</v>
      </c>
      <c r="O35" s="25"/>
      <c r="P35" s="26"/>
      <c r="Q35" s="26"/>
      <c r="R35" s="26"/>
      <c r="S35" s="26"/>
      <c r="T35" s="26"/>
      <c r="U35" s="26"/>
      <c r="V35" s="26"/>
      <c r="W35" s="46"/>
      <c r="X35" s="26"/>
      <c r="Y35" s="26"/>
      <c r="Z35" s="26"/>
      <c r="AA35" s="26"/>
      <c r="AB35" s="26"/>
      <c r="AC35" s="26"/>
      <c r="AD35" s="59"/>
    </row>
    <row r="36" spans="1:30">
      <c r="A36" s="16" t="str">
        <f>T('[2]Annex 2 EHV charges'!$A33)</f>
        <v>LU_HOX</v>
      </c>
      <c r="B36" s="16">
        <f>IFERROR(VLOOKUP($A36,'[2]Annex 2 EHV charges'!$A$10:$P$1000,$B$12,FALSE),0)</f>
        <v>4</v>
      </c>
      <c r="C36" s="17">
        <f>IFERROR(VLOOKUP($A36,'[1]Annex 2 EHV charges'!$A$10:$O$1000,$C$12,FALSE),0)</f>
        <v>6322.23</v>
      </c>
      <c r="D36" s="17">
        <f>IFERROR(VLOOKUP($A36,'[3]Annex 2 EHV charges'!$A$10:$O$1000,$D$12,FALSE),0)</f>
        <v>50387.62</v>
      </c>
      <c r="E36" s="17">
        <f>IFERROR(VLOOKUP($A36,'[2]Annex 2 EHV charges'!$A$10:$P$1000,$E$12,FALSE),0)</f>
        <v>37817.55</v>
      </c>
      <c r="F36" s="17">
        <f>IFERROR(VLOOKUP($A36,'[4]Annex 2 EHV charges'!$A$10:$P$1000,$F$12,FALSE),0)</f>
        <v>72622.27</v>
      </c>
      <c r="G36" s="18">
        <f t="shared" si="0"/>
        <v>23076.14</v>
      </c>
      <c r="H36" s="18">
        <f t="shared" si="1"/>
        <v>183914.81</v>
      </c>
      <c r="I36" s="18">
        <f t="shared" si="2"/>
        <v>138412.23</v>
      </c>
      <c r="J36" s="18">
        <f t="shared" si="3"/>
        <v>265071.29</v>
      </c>
      <c r="K36" s="31">
        <f t="shared" si="4"/>
        <v>6.96991221235441</v>
      </c>
      <c r="L36" s="31">
        <f t="shared" si="5"/>
        <v>-0.247411179121464</v>
      </c>
      <c r="M36" s="31">
        <f t="shared" si="6"/>
        <v>0.915085755066586</v>
      </c>
      <c r="O36" s="25"/>
      <c r="P36" s="26"/>
      <c r="Q36" s="26"/>
      <c r="R36" s="26"/>
      <c r="S36" s="26"/>
      <c r="T36" s="26"/>
      <c r="U36" s="26"/>
      <c r="V36" s="26"/>
      <c r="W36" s="46"/>
      <c r="X36" s="26"/>
      <c r="Y36" s="26"/>
      <c r="Z36" s="26"/>
      <c r="AA36" s="26"/>
      <c r="AB36" s="26"/>
      <c r="AC36" s="26"/>
      <c r="AD36" s="59"/>
    </row>
    <row r="37" spans="1:30">
      <c r="A37" s="16" t="str">
        <f>T('[2]Annex 2 EHV charges'!$A34)</f>
        <v>LU_LOT</v>
      </c>
      <c r="B37" s="16">
        <f>IFERROR(VLOOKUP($A37,'[2]Annex 2 EHV charges'!$A$10:$P$1000,$B$12,FALSE),0)</f>
        <v>4</v>
      </c>
      <c r="C37" s="17">
        <f>IFERROR(VLOOKUP($A37,'[1]Annex 2 EHV charges'!$A$10:$O$1000,$C$12,FALSE),0)</f>
        <v>31434.21</v>
      </c>
      <c r="D37" s="17">
        <f>IFERROR(VLOOKUP($A37,'[3]Annex 2 EHV charges'!$A$10:$O$1000,$D$12,FALSE),0)</f>
        <v>76308.74</v>
      </c>
      <c r="E37" s="17">
        <f>IFERROR(VLOOKUP($A37,'[2]Annex 2 EHV charges'!$A$10:$P$1000,$E$12,FALSE),0)</f>
        <v>68272.77</v>
      </c>
      <c r="F37" s="17">
        <f>IFERROR(VLOOKUP($A37,'[4]Annex 2 EHV charges'!$A$10:$P$1000,$F$12,FALSE),0)</f>
        <v>113242.67</v>
      </c>
      <c r="G37" s="18">
        <f t="shared" si="0"/>
        <v>114734.87</v>
      </c>
      <c r="H37" s="18">
        <f t="shared" si="1"/>
        <v>278526.9</v>
      </c>
      <c r="I37" s="18">
        <f t="shared" si="2"/>
        <v>249878.34</v>
      </c>
      <c r="J37" s="18">
        <f t="shared" si="3"/>
        <v>413335.75</v>
      </c>
      <c r="K37" s="31">
        <f t="shared" si="4"/>
        <v>1.42756975277002</v>
      </c>
      <c r="L37" s="31">
        <f t="shared" si="5"/>
        <v>-0.102857425979322</v>
      </c>
      <c r="M37" s="31">
        <f t="shared" si="6"/>
        <v>0.654147974570345</v>
      </c>
      <c r="O37" s="25"/>
      <c r="P37" s="26"/>
      <c r="Q37" s="26"/>
      <c r="R37" s="26"/>
      <c r="S37" s="26"/>
      <c r="T37" s="26"/>
      <c r="U37" s="26"/>
      <c r="V37" s="26"/>
      <c r="W37" s="46"/>
      <c r="X37" s="26"/>
      <c r="Y37" s="26"/>
      <c r="Z37" s="26"/>
      <c r="AA37" s="26"/>
      <c r="AB37" s="26"/>
      <c r="AC37" s="26"/>
      <c r="AD37" s="59"/>
    </row>
    <row r="38" spans="1:30">
      <c r="A38" s="16" t="str">
        <f>T('[2]Annex 2 EHV charges'!$A35)</f>
        <v>LU_MAN</v>
      </c>
      <c r="B38" s="16">
        <f>IFERROR(VLOOKUP($A38,'[2]Annex 2 EHV charges'!$A$10:$P$1000,$B$12,FALSE),0)</f>
        <v>4</v>
      </c>
      <c r="C38" s="17">
        <f>IFERROR(VLOOKUP($A38,'[1]Annex 2 EHV charges'!$A$10:$O$1000,$C$12,FALSE),0)</f>
        <v>22098.51</v>
      </c>
      <c r="D38" s="17">
        <f>IFERROR(VLOOKUP($A38,'[3]Annex 2 EHV charges'!$A$10:$O$1000,$D$12,FALSE),0)</f>
        <v>66672.24</v>
      </c>
      <c r="E38" s="17">
        <f>IFERROR(VLOOKUP($A38,'[2]Annex 2 EHV charges'!$A$10:$P$1000,$E$12,FALSE),0)</f>
        <v>56950.66</v>
      </c>
      <c r="F38" s="17">
        <f>IFERROR(VLOOKUP($A38,'[4]Annex 2 EHV charges'!$A$10:$P$1000,$F$12,FALSE),0)</f>
        <v>98141.52</v>
      </c>
      <c r="G38" s="18">
        <f t="shared" si="0"/>
        <v>80659.56</v>
      </c>
      <c r="H38" s="18">
        <f t="shared" si="1"/>
        <v>243353.68</v>
      </c>
      <c r="I38" s="18">
        <f t="shared" si="2"/>
        <v>208439.42</v>
      </c>
      <c r="J38" s="18">
        <f t="shared" si="3"/>
        <v>358216.55</v>
      </c>
      <c r="K38" s="31">
        <f t="shared" si="4"/>
        <v>2.01704695636822</v>
      </c>
      <c r="L38" s="31">
        <f t="shared" si="5"/>
        <v>-0.143471263717894</v>
      </c>
      <c r="M38" s="31">
        <f t="shared" si="6"/>
        <v>0.718564319551455</v>
      </c>
      <c r="O38" s="25"/>
      <c r="P38" s="26"/>
      <c r="Q38" s="26"/>
      <c r="R38" s="26"/>
      <c r="S38" s="26"/>
      <c r="T38" s="26"/>
      <c r="U38" s="26"/>
      <c r="V38" s="26"/>
      <c r="W38" s="46"/>
      <c r="X38" s="26"/>
      <c r="Y38" s="26"/>
      <c r="Z38" s="26"/>
      <c r="AA38" s="26"/>
      <c r="AB38" s="26"/>
      <c r="AC38" s="26"/>
      <c r="AD38" s="59"/>
    </row>
    <row r="39" spans="1:30">
      <c r="A39" s="16" t="str">
        <f>T('[2]Annex 2 EHV charges'!$A36)</f>
        <v>LU_STE</v>
      </c>
      <c r="B39" s="16">
        <f>IFERROR(VLOOKUP($A39,'[2]Annex 2 EHV charges'!$A$10:$P$1000,$B$12,FALSE),0)</f>
        <v>4</v>
      </c>
      <c r="C39" s="17">
        <f>IFERROR(VLOOKUP($A39,'[1]Annex 2 EHV charges'!$A$10:$O$1000,$C$12,FALSE),0)</f>
        <v>5950.57</v>
      </c>
      <c r="D39" s="17">
        <f>IFERROR(VLOOKUP($A39,'[3]Annex 2 EHV charges'!$A$10:$O$1000,$D$12,FALSE),0)</f>
        <v>50003.99</v>
      </c>
      <c r="E39" s="17">
        <f>IFERROR(VLOOKUP($A39,'[2]Annex 2 EHV charges'!$A$10:$P$1000,$E$12,FALSE),0)</f>
        <v>37366.82</v>
      </c>
      <c r="F39" s="17">
        <f>IFERROR(VLOOKUP($A39,'[4]Annex 2 EHV charges'!$A$10:$P$1000,$F$12,FALSE),0)</f>
        <v>72021.1</v>
      </c>
      <c r="G39" s="18">
        <f t="shared" si="0"/>
        <v>21719.58</v>
      </c>
      <c r="H39" s="18">
        <f t="shared" si="1"/>
        <v>182514.56</v>
      </c>
      <c r="I39" s="18">
        <f t="shared" si="2"/>
        <v>136762.56</v>
      </c>
      <c r="J39" s="18">
        <f t="shared" si="3"/>
        <v>262877.02</v>
      </c>
      <c r="K39" s="31">
        <f t="shared" si="4"/>
        <v>7.40322695006073</v>
      </c>
      <c r="L39" s="31">
        <f t="shared" si="5"/>
        <v>-0.250675891282317</v>
      </c>
      <c r="M39" s="31">
        <f t="shared" si="6"/>
        <v>0.922141703109389</v>
      </c>
      <c r="O39" s="25"/>
      <c r="P39" s="26"/>
      <c r="Q39" s="26"/>
      <c r="R39" s="26"/>
      <c r="S39" s="26"/>
      <c r="T39" s="26"/>
      <c r="U39" s="26"/>
      <c r="V39" s="26"/>
      <c r="W39" s="46"/>
      <c r="X39" s="26"/>
      <c r="Y39" s="26"/>
      <c r="Z39" s="26"/>
      <c r="AA39" s="26"/>
      <c r="AB39" s="26"/>
      <c r="AC39" s="26"/>
      <c r="AD39" s="59"/>
    </row>
    <row r="40" spans="1:30">
      <c r="A40" s="16" t="str">
        <f>T('[2]Annex 2 EHV charges'!$A37)</f>
        <v>MRKLNE</v>
      </c>
      <c r="B40" s="16">
        <f>IFERROR(VLOOKUP($A40,'[2]Annex 2 EHV charges'!$A$10:$P$1000,$B$12,FALSE),0)</f>
        <v>1</v>
      </c>
      <c r="C40" s="17">
        <f>IFERROR(VLOOKUP($A40,'[1]Annex 2 EHV charges'!$A$10:$O$1000,$C$12,FALSE),0)</f>
        <v>380.07</v>
      </c>
      <c r="D40" s="17">
        <f>IFERROR(VLOOKUP($A40,'[3]Annex 2 EHV charges'!$A$10:$O$1000,$D$12,FALSE),0)</f>
        <v>1262.78</v>
      </c>
      <c r="E40" s="17">
        <f>IFERROR(VLOOKUP($A40,'[2]Annex 2 EHV charges'!$A$10:$P$1000,$E$12,FALSE),0)</f>
        <v>1070.86</v>
      </c>
      <c r="F40" s="17">
        <f>IFERROR(VLOOKUP($A40,'[4]Annex 2 EHV charges'!$A$10:$P$1000,$F$12,FALSE),0)</f>
        <v>2752.5</v>
      </c>
      <c r="G40" s="18">
        <f t="shared" si="0"/>
        <v>1387.26</v>
      </c>
      <c r="H40" s="18">
        <f t="shared" si="1"/>
        <v>4609.15</v>
      </c>
      <c r="I40" s="18">
        <f t="shared" si="2"/>
        <v>3919.35</v>
      </c>
      <c r="J40" s="18">
        <f t="shared" si="3"/>
        <v>10046.63</v>
      </c>
      <c r="K40" s="31">
        <f t="shared" si="4"/>
        <v>2.32248460995055</v>
      </c>
      <c r="L40" s="31">
        <f t="shared" si="5"/>
        <v>-0.149658830803944</v>
      </c>
      <c r="M40" s="31">
        <f t="shared" si="6"/>
        <v>1.5633408600916</v>
      </c>
      <c r="O40" s="25"/>
      <c r="P40" s="26"/>
      <c r="Q40" s="26"/>
      <c r="R40" s="26"/>
      <c r="S40" s="26"/>
      <c r="T40" s="26"/>
      <c r="U40" s="26"/>
      <c r="V40" s="26"/>
      <c r="W40" s="46"/>
      <c r="X40" s="26"/>
      <c r="Y40" s="26"/>
      <c r="Z40" s="26"/>
      <c r="AA40" s="26"/>
      <c r="AB40" s="26"/>
      <c r="AC40" s="26"/>
      <c r="AD40" s="59"/>
    </row>
    <row r="41" spans="1:30">
      <c r="A41" s="16" t="str">
        <f>T('[2]Annex 2 EHV charges'!$A38)</f>
        <v>NGC_BA</v>
      </c>
      <c r="B41" s="16">
        <f>IFERROR(VLOOKUP($A41,'[2]Annex 2 EHV charges'!$A$10:$P$1000,$B$12,FALSE),0)</f>
        <v>1</v>
      </c>
      <c r="C41" s="17">
        <f>IFERROR(VLOOKUP($A41,'[1]Annex 2 EHV charges'!$A$10:$O$1000,$C$12,FALSE),0)</f>
        <v>0</v>
      </c>
      <c r="D41" s="17">
        <f>IFERROR(VLOOKUP($A41,'[3]Annex 2 EHV charges'!$A$10:$O$1000,$D$12,FALSE),0)</f>
        <v>870.46</v>
      </c>
      <c r="E41" s="17">
        <f>IFERROR(VLOOKUP($A41,'[2]Annex 2 EHV charges'!$A$10:$P$1000,$E$12,FALSE),0)</f>
        <v>609.92</v>
      </c>
      <c r="F41" s="17">
        <f>IFERROR(VLOOKUP($A41,'[4]Annex 2 EHV charges'!$A$10:$P$1000,$F$12,FALSE),0)</f>
        <v>2137.71</v>
      </c>
      <c r="G41" s="18">
        <f t="shared" si="0"/>
        <v>0</v>
      </c>
      <c r="H41" s="18">
        <f t="shared" si="1"/>
        <v>3177.18</v>
      </c>
      <c r="I41" s="18">
        <f t="shared" si="2"/>
        <v>2232.31</v>
      </c>
      <c r="J41" s="18">
        <f t="shared" si="3"/>
        <v>7802.64</v>
      </c>
      <c r="K41" s="31">
        <f t="shared" si="4"/>
        <v>0</v>
      </c>
      <c r="L41" s="31">
        <f t="shared" si="5"/>
        <v>-0.297392656380816</v>
      </c>
      <c r="M41" s="31">
        <f t="shared" si="6"/>
        <v>2.49532099036424</v>
      </c>
      <c r="O41" s="25"/>
      <c r="P41" s="26"/>
      <c r="Q41" s="26"/>
      <c r="R41" s="26"/>
      <c r="S41" s="26"/>
      <c r="T41" s="26"/>
      <c r="U41" s="26"/>
      <c r="V41" s="26"/>
      <c r="W41" s="46"/>
      <c r="X41" s="26"/>
      <c r="Y41" s="26"/>
      <c r="Z41" s="26"/>
      <c r="AA41" s="26"/>
      <c r="AB41" s="26"/>
      <c r="AC41" s="26"/>
      <c r="AD41" s="59"/>
    </row>
    <row r="42" spans="1:30">
      <c r="A42" s="16" t="str">
        <f>T('[2]Annex 2 EHV charges'!$A39)</f>
        <v>NR_BOW</v>
      </c>
      <c r="B42" s="16">
        <f>IFERROR(VLOOKUP($A42,'[2]Annex 2 EHV charges'!$A$10:$P$1000,$B$12,FALSE),0)</f>
        <v>3</v>
      </c>
      <c r="C42" s="17">
        <f>IFERROR(VLOOKUP($A42,'[1]Annex 2 EHV charges'!$A$10:$O$1000,$C$12,FALSE),0)</f>
        <v>5143.9</v>
      </c>
      <c r="D42" s="17">
        <f>IFERROR(VLOOKUP($A42,'[3]Annex 2 EHV charges'!$A$10:$O$1000,$D$12,FALSE),0)</f>
        <v>22833.28</v>
      </c>
      <c r="E42" s="17">
        <f>IFERROR(VLOOKUP($A42,'[2]Annex 2 EHV charges'!$A$10:$P$1000,$E$12,FALSE),0)</f>
        <v>18378.72</v>
      </c>
      <c r="F42" s="17">
        <f>IFERROR(VLOOKUP($A42,'[4]Annex 2 EHV charges'!$A$10:$P$1000,$F$12,FALSE),0)</f>
        <v>31429.67</v>
      </c>
      <c r="G42" s="18">
        <f t="shared" si="0"/>
        <v>18775.24</v>
      </c>
      <c r="H42" s="18">
        <f t="shared" si="1"/>
        <v>83341.47</v>
      </c>
      <c r="I42" s="18">
        <f t="shared" si="2"/>
        <v>67266.12</v>
      </c>
      <c r="J42" s="18">
        <f t="shared" si="3"/>
        <v>114718.3</v>
      </c>
      <c r="K42" s="31">
        <f t="shared" si="4"/>
        <v>3.43890304464816</v>
      </c>
      <c r="L42" s="31">
        <f t="shared" si="5"/>
        <v>-0.192885366672798</v>
      </c>
      <c r="M42" s="31">
        <f t="shared" si="6"/>
        <v>0.705439528844536</v>
      </c>
      <c r="O42" s="25"/>
      <c r="P42" s="26"/>
      <c r="Q42" s="26"/>
      <c r="R42" s="26"/>
      <c r="S42" s="26"/>
      <c r="T42" s="26"/>
      <c r="U42" s="26"/>
      <c r="V42" s="26"/>
      <c r="W42" s="46"/>
      <c r="X42" s="26"/>
      <c r="Y42" s="26"/>
      <c r="Z42" s="26"/>
      <c r="AA42" s="26"/>
      <c r="AB42" s="26"/>
      <c r="AC42" s="26"/>
      <c r="AD42" s="59"/>
    </row>
    <row r="43" spans="1:30">
      <c r="A43" s="16" t="str">
        <f>T('[2]Annex 2 EHV charges'!$A40)</f>
        <v>NR_BRO</v>
      </c>
      <c r="B43" s="16">
        <f>IFERROR(VLOOKUP($A43,'[2]Annex 2 EHV charges'!$A$10:$P$1000,$B$12,FALSE),0)</f>
        <v>4</v>
      </c>
      <c r="C43" s="17">
        <f>IFERROR(VLOOKUP($A43,'[1]Annex 2 EHV charges'!$A$10:$O$1000,$C$12,FALSE),0)</f>
        <v>2109.04</v>
      </c>
      <c r="D43" s="17">
        <f>IFERROR(VLOOKUP($A43,'[3]Annex 2 EHV charges'!$A$10:$O$1000,$D$12,FALSE),0)</f>
        <v>46038.69</v>
      </c>
      <c r="E43" s="17">
        <f>IFERROR(VLOOKUP($A43,'[2]Annex 2 EHV charges'!$A$10:$P$1000,$E$12,FALSE),0)</f>
        <v>32707.91</v>
      </c>
      <c r="F43" s="17">
        <f>IFERROR(VLOOKUP($A43,'[4]Annex 2 EHV charges'!$A$10:$P$1000,$F$12,FALSE),0)</f>
        <v>65807.16</v>
      </c>
      <c r="G43" s="18">
        <f t="shared" si="0"/>
        <v>7698</v>
      </c>
      <c r="H43" s="18">
        <f t="shared" si="1"/>
        <v>168041.22</v>
      </c>
      <c r="I43" s="18">
        <f t="shared" si="2"/>
        <v>119710.95</v>
      </c>
      <c r="J43" s="18">
        <f t="shared" si="3"/>
        <v>240196.13</v>
      </c>
      <c r="K43" s="31">
        <f t="shared" si="4"/>
        <v>20.8292049883087</v>
      </c>
      <c r="L43" s="31">
        <f t="shared" si="5"/>
        <v>-0.287609611498893</v>
      </c>
      <c r="M43" s="31">
        <f t="shared" si="6"/>
        <v>1.00646749524584</v>
      </c>
      <c r="O43" s="25"/>
      <c r="P43" s="26"/>
      <c r="Q43" s="26"/>
      <c r="R43" s="26"/>
      <c r="S43" s="26"/>
      <c r="T43" s="26"/>
      <c r="U43" s="26"/>
      <c r="V43" s="26"/>
      <c r="W43" s="46"/>
      <c r="X43" s="26"/>
      <c r="Y43" s="26"/>
      <c r="Z43" s="26"/>
      <c r="AA43" s="26"/>
      <c r="AB43" s="26"/>
      <c r="AC43" s="26"/>
      <c r="AD43" s="59"/>
    </row>
    <row r="44" spans="1:30">
      <c r="A44" s="16" t="str">
        <f>T('[2]Annex 2 EHV charges'!$A41)</f>
        <v>NR_CIT</v>
      </c>
      <c r="B44" s="16">
        <f>IFERROR(VLOOKUP($A44,'[2]Annex 2 EHV charges'!$A$10:$P$1000,$B$12,FALSE),0)</f>
        <v>1</v>
      </c>
      <c r="C44" s="17">
        <f>IFERROR(VLOOKUP($A44,'[1]Annex 2 EHV charges'!$A$10:$O$1000,$C$12,FALSE),0)</f>
        <v>66.24</v>
      </c>
      <c r="D44" s="17">
        <f>IFERROR(VLOOKUP($A44,'[3]Annex 2 EHV charges'!$A$10:$O$1000,$D$12,FALSE),0)</f>
        <v>938.84</v>
      </c>
      <c r="E44" s="17">
        <f>IFERROR(VLOOKUP($A44,'[2]Annex 2 EHV charges'!$A$10:$P$1000,$E$12,FALSE),0)</f>
        <v>690.25</v>
      </c>
      <c r="F44" s="17">
        <f>IFERROR(VLOOKUP($A44,'[4]Annex 2 EHV charges'!$A$10:$P$1000,$F$12,FALSE),0)</f>
        <v>2244.86</v>
      </c>
      <c r="G44" s="18">
        <f t="shared" si="0"/>
        <v>241.78</v>
      </c>
      <c r="H44" s="18">
        <f t="shared" si="1"/>
        <v>3426.77</v>
      </c>
      <c r="I44" s="18">
        <f t="shared" si="2"/>
        <v>2526.32</v>
      </c>
      <c r="J44" s="18">
        <f t="shared" si="3"/>
        <v>8193.74</v>
      </c>
      <c r="K44" s="31">
        <f t="shared" si="4"/>
        <v>13.1730912399702</v>
      </c>
      <c r="L44" s="31">
        <f t="shared" si="5"/>
        <v>-0.262769313376737</v>
      </c>
      <c r="M44" s="31">
        <f t="shared" si="6"/>
        <v>2.24335001108331</v>
      </c>
      <c r="O44" s="25"/>
      <c r="P44" s="26"/>
      <c r="Q44" s="26"/>
      <c r="R44" s="26"/>
      <c r="S44" s="26"/>
      <c r="T44" s="26"/>
      <c r="U44" s="26"/>
      <c r="V44" s="26"/>
      <c r="W44" s="46"/>
      <c r="X44" s="26"/>
      <c r="Y44" s="26"/>
      <c r="Z44" s="26"/>
      <c r="AA44" s="26"/>
      <c r="AB44" s="26"/>
      <c r="AC44" s="26"/>
      <c r="AD44" s="59"/>
    </row>
    <row r="45" spans="1:30">
      <c r="A45" s="16" t="str">
        <f>T('[2]Annex 2 EHV charges'!$A42)</f>
        <v>NR_MAD</v>
      </c>
      <c r="B45" s="16">
        <f>IFERROR(VLOOKUP($A45,'[2]Annex 2 EHV charges'!$A$10:$P$1000,$B$12,FALSE),0)</f>
        <v>1</v>
      </c>
      <c r="C45" s="17">
        <f>IFERROR(VLOOKUP($A45,'[1]Annex 2 EHV charges'!$A$10:$O$1000,$C$12,FALSE),0)</f>
        <v>132.48</v>
      </c>
      <c r="D45" s="17">
        <f>IFERROR(VLOOKUP($A45,'[3]Annex 2 EHV charges'!$A$10:$O$1000,$D$12,FALSE),0)</f>
        <v>1007.21</v>
      </c>
      <c r="E45" s="17">
        <f>IFERROR(VLOOKUP($A45,'[2]Annex 2 EHV charges'!$A$10:$P$1000,$E$12,FALSE),0)</f>
        <v>770.59</v>
      </c>
      <c r="F45" s="17">
        <f>IFERROR(VLOOKUP($A45,'[4]Annex 2 EHV charges'!$A$10:$P$1000,$F$12,FALSE),0)</f>
        <v>2352.01</v>
      </c>
      <c r="G45" s="18">
        <f t="shared" si="0"/>
        <v>483.55</v>
      </c>
      <c r="H45" s="18">
        <f t="shared" si="1"/>
        <v>3676.32</v>
      </c>
      <c r="I45" s="18">
        <f t="shared" si="2"/>
        <v>2820.36</v>
      </c>
      <c r="J45" s="18">
        <f t="shared" si="3"/>
        <v>8584.84</v>
      </c>
      <c r="K45" s="31">
        <f t="shared" si="4"/>
        <v>6.60277117154379</v>
      </c>
      <c r="L45" s="31">
        <f t="shared" si="5"/>
        <v>-0.2328306567437</v>
      </c>
      <c r="M45" s="31">
        <f t="shared" si="6"/>
        <v>2.04388092300274</v>
      </c>
      <c r="O45" s="25"/>
      <c r="P45" s="26"/>
      <c r="Q45" s="26"/>
      <c r="R45" s="26"/>
      <c r="S45" s="26"/>
      <c r="T45" s="26"/>
      <c r="U45" s="26"/>
      <c r="V45" s="26"/>
      <c r="W45" s="46"/>
      <c r="X45" s="26"/>
      <c r="Y45" s="26"/>
      <c r="Z45" s="26"/>
      <c r="AA45" s="26"/>
      <c r="AB45" s="26"/>
      <c r="AC45" s="26"/>
      <c r="AD45" s="59"/>
    </row>
    <row r="46" spans="1:30">
      <c r="A46" s="16" t="str">
        <f>T('[2]Annex 2 EHV charges'!$A43)</f>
        <v>NR_W11</v>
      </c>
      <c r="B46" s="16">
        <f>IFERROR(VLOOKUP($A46,'[2]Annex 2 EHV charges'!$A$10:$P$1000,$B$12,FALSE),0)</f>
        <v>3</v>
      </c>
      <c r="C46" s="17">
        <f>IFERROR(VLOOKUP($A46,'[1]Annex 2 EHV charges'!$A$10:$O$1000,$C$12,FALSE),0)</f>
        <v>5522.95</v>
      </c>
      <c r="D46" s="17">
        <f>IFERROR(VLOOKUP($A46,'[3]Annex 2 EHV charges'!$A$10:$O$1000,$D$12,FALSE),0)</f>
        <v>23224.55</v>
      </c>
      <c r="E46" s="17">
        <f>IFERROR(VLOOKUP($A46,'[2]Annex 2 EHV charges'!$A$10:$P$1000,$E$12,FALSE),0)</f>
        <v>18838.43</v>
      </c>
      <c r="F46" s="17">
        <f>IFERROR(VLOOKUP($A46,'[4]Annex 2 EHV charges'!$A$10:$P$1000,$F$12,FALSE),0)</f>
        <v>32042.82</v>
      </c>
      <c r="G46" s="18">
        <f t="shared" si="0"/>
        <v>20158.77</v>
      </c>
      <c r="H46" s="18">
        <f t="shared" si="1"/>
        <v>84769.61</v>
      </c>
      <c r="I46" s="18">
        <f t="shared" si="2"/>
        <v>68948.65</v>
      </c>
      <c r="J46" s="18">
        <f t="shared" si="3"/>
        <v>116956.29</v>
      </c>
      <c r="K46" s="31">
        <f t="shared" si="4"/>
        <v>3.20509832693165</v>
      </c>
      <c r="L46" s="31">
        <f t="shared" si="5"/>
        <v>-0.186634809337922</v>
      </c>
      <c r="M46" s="31">
        <f t="shared" si="6"/>
        <v>0.696281072943415</v>
      </c>
      <c r="O46" s="25"/>
      <c r="P46" s="26"/>
      <c r="Q46" s="26"/>
      <c r="R46" s="26"/>
      <c r="S46" s="26"/>
      <c r="T46" s="26"/>
      <c r="U46" s="26"/>
      <c r="V46" s="26"/>
      <c r="W46" s="46"/>
      <c r="X46" s="26"/>
      <c r="Y46" s="26"/>
      <c r="Z46" s="26"/>
      <c r="AA46" s="26"/>
      <c r="AB46" s="26"/>
      <c r="AC46" s="26"/>
      <c r="AD46" s="59"/>
    </row>
    <row r="47" ht="15.75" spans="1:30">
      <c r="A47" s="16" t="str">
        <f>T('[2]Annex 2 EHV charges'!$A44)</f>
        <v>NR_W25</v>
      </c>
      <c r="B47" s="16">
        <f>IFERROR(VLOOKUP($A47,'[2]Annex 2 EHV charges'!$A$10:$P$1000,$B$12,FALSE),0)</f>
        <v>3</v>
      </c>
      <c r="C47" s="17">
        <f>IFERROR(VLOOKUP($A47,'[1]Annex 2 EHV charges'!$A$10:$O$1000,$C$12,FALSE),0)</f>
        <v>4722.9</v>
      </c>
      <c r="D47" s="17">
        <f>IFERROR(VLOOKUP($A47,'[3]Annex 2 EHV charges'!$A$10:$O$1000,$D$12,FALSE),0)</f>
        <v>22398.72</v>
      </c>
      <c r="E47" s="17">
        <f>IFERROR(VLOOKUP($A47,'[2]Annex 2 EHV charges'!$A$10:$P$1000,$E$12,FALSE),0)</f>
        <v>17868.15</v>
      </c>
      <c r="F47" s="17">
        <f>IFERROR(VLOOKUP($A47,'[4]Annex 2 EHV charges'!$A$10:$P$1000,$F$12,FALSE),0)</f>
        <v>30748.68</v>
      </c>
      <c r="G47" s="18">
        <f t="shared" ref="G47:G78" si="7">IFERROR(ROUND($C47*365/100,2),0)</f>
        <v>17238.59</v>
      </c>
      <c r="H47" s="18">
        <f t="shared" ref="H47:H78" si="8">IFERROR(ROUND($D47*365/100,2),0)</f>
        <v>81755.33</v>
      </c>
      <c r="I47" s="18">
        <f t="shared" ref="I47:I78" si="9">IFERROR(ROUND($E47*366/100,2),0)</f>
        <v>65397.43</v>
      </c>
      <c r="J47" s="18">
        <f t="shared" ref="J47:J78" si="10">IFERROR(ROUND($F47*365/100,2),0)</f>
        <v>112232.68</v>
      </c>
      <c r="K47" s="31">
        <f t="shared" ref="K47:K78" si="11">IFERROR($H47/$G47-1,0)</f>
        <v>3.74257639400902</v>
      </c>
      <c r="L47" s="31">
        <f t="shared" ref="L47:L78" si="12">IFERROR($I47/$H47-1,0)</f>
        <v>-0.200083590880252</v>
      </c>
      <c r="M47" s="31">
        <f t="shared" ref="M47:M78" si="13">IFERROR($J47/$I47-1,0)</f>
        <v>0.716163463915937</v>
      </c>
      <c r="O47" s="33"/>
      <c r="P47" s="34"/>
      <c r="Q47" s="34"/>
      <c r="R47" s="34"/>
      <c r="S47" s="34"/>
      <c r="T47" s="34"/>
      <c r="U47" s="34"/>
      <c r="V47" s="34"/>
      <c r="W47" s="47"/>
      <c r="X47" s="34"/>
      <c r="Y47" s="34"/>
      <c r="Z47" s="34"/>
      <c r="AA47" s="34"/>
      <c r="AB47" s="34"/>
      <c r="AC47" s="34"/>
      <c r="AD47" s="65"/>
    </row>
    <row r="48" spans="1:13">
      <c r="A48" s="16" t="str">
        <f>T('[2]Annex 2 EHV charges'!$A45)</f>
        <v>NR_WES</v>
      </c>
      <c r="B48" s="16">
        <f>IFERROR(VLOOKUP($A48,'[2]Annex 2 EHV charges'!$A$10:$P$1000,$B$12,FALSE),0)</f>
        <v>4</v>
      </c>
      <c r="C48" s="17">
        <f>IFERROR(VLOOKUP($A48,'[1]Annex 2 EHV charges'!$A$10:$O$1000,$C$12,FALSE),0)</f>
        <v>4727.76</v>
      </c>
      <c r="D48" s="17">
        <f>IFERROR(VLOOKUP($A48,'[3]Annex 2 EHV charges'!$A$10:$O$1000,$D$12,FALSE),0)</f>
        <v>48741.78</v>
      </c>
      <c r="E48" s="17">
        <f>IFERROR(VLOOKUP($A48,'[2]Annex 2 EHV charges'!$A$10:$P$1000,$E$12,FALSE),0)</f>
        <v>35883.82</v>
      </c>
      <c r="F48" s="17">
        <f>IFERROR(VLOOKUP($A48,'[4]Annex 2 EHV charges'!$A$10:$P$1000,$F$12,FALSE),0)</f>
        <v>70043.11</v>
      </c>
      <c r="G48" s="18">
        <f t="shared" si="7"/>
        <v>17256.32</v>
      </c>
      <c r="H48" s="18">
        <f t="shared" si="8"/>
        <v>177907.5</v>
      </c>
      <c r="I48" s="18">
        <f t="shared" si="9"/>
        <v>131334.78</v>
      </c>
      <c r="J48" s="18">
        <f t="shared" si="10"/>
        <v>255657.35</v>
      </c>
      <c r="K48" s="31">
        <f t="shared" si="11"/>
        <v>9.30970102547936</v>
      </c>
      <c r="L48" s="31">
        <f t="shared" si="12"/>
        <v>-0.261780532018043</v>
      </c>
      <c r="M48" s="31">
        <f t="shared" si="13"/>
        <v>0.946608126194752</v>
      </c>
    </row>
    <row r="49" ht="26.25" customHeight="1" spans="1:13">
      <c r="A49" s="16" t="str">
        <f>T('[2]Annex 2 EHV charges'!$A46)</f>
        <v>NR_WHI</v>
      </c>
      <c r="B49" s="16">
        <f>IFERROR(VLOOKUP($A49,'[2]Annex 2 EHV charges'!$A$10:$P$1000,$B$12,FALSE),0)</f>
        <v>1</v>
      </c>
      <c r="C49" s="17">
        <f>IFERROR(VLOOKUP($A49,'[1]Annex 2 EHV charges'!$A$10:$O$1000,$C$12,FALSE),0)</f>
        <v>66.24</v>
      </c>
      <c r="D49" s="17">
        <f>IFERROR(VLOOKUP($A49,'[3]Annex 2 EHV charges'!$A$10:$O$1000,$D$12,FALSE),0)</f>
        <v>938.84</v>
      </c>
      <c r="E49" s="17">
        <f>IFERROR(VLOOKUP($A49,'[2]Annex 2 EHV charges'!$A$10:$P$1000,$E$12,FALSE),0)</f>
        <v>690.25</v>
      </c>
      <c r="F49" s="17">
        <f>IFERROR(VLOOKUP($A49,'[4]Annex 2 EHV charges'!$A$10:$P$1000,$F$12,FALSE),0)</f>
        <v>2244.86</v>
      </c>
      <c r="G49" s="18">
        <f t="shared" si="7"/>
        <v>241.78</v>
      </c>
      <c r="H49" s="18">
        <f t="shared" si="8"/>
        <v>3426.77</v>
      </c>
      <c r="I49" s="18">
        <f t="shared" si="9"/>
        <v>2526.32</v>
      </c>
      <c r="J49" s="18">
        <f t="shared" si="10"/>
        <v>8193.74</v>
      </c>
      <c r="K49" s="31">
        <f t="shared" si="11"/>
        <v>13.1730912399702</v>
      </c>
      <c r="L49" s="31">
        <f t="shared" si="12"/>
        <v>-0.262769313376737</v>
      </c>
      <c r="M49" s="31">
        <f t="shared" si="13"/>
        <v>2.24335001108331</v>
      </c>
    </row>
    <row r="50" customHeight="1" spans="1:30">
      <c r="A50" s="16" t="str">
        <f>T('[2]Annex 2 EHV charges'!$A47)</f>
        <v>NR_WIM</v>
      </c>
      <c r="B50" s="16">
        <f>IFERROR(VLOOKUP($A50,'[2]Annex 2 EHV charges'!$A$10:$P$1000,$B$12,FALSE),0)</f>
        <v>4</v>
      </c>
      <c r="C50" s="17">
        <f>IFERROR(VLOOKUP($A50,'[1]Annex 2 EHV charges'!$A$10:$O$1000,$C$12,FALSE),0)</f>
        <v>8002.01</v>
      </c>
      <c r="D50" s="17">
        <f>IFERROR(VLOOKUP($A50,'[3]Annex 2 EHV charges'!$A$10:$O$1000,$D$12,FALSE),0)</f>
        <v>52121.53</v>
      </c>
      <c r="E50" s="17">
        <f>IFERROR(VLOOKUP($A50,'[2]Annex 2 EHV charges'!$A$10:$P$1000,$E$12,FALSE),0)</f>
        <v>39854.76</v>
      </c>
      <c r="F50" s="17">
        <f>IFERROR(VLOOKUP($A50,'[4]Annex 2 EHV charges'!$A$10:$P$1000,$F$12,FALSE),0)</f>
        <v>75339.45</v>
      </c>
      <c r="G50" s="18">
        <f t="shared" si="7"/>
        <v>29207.34</v>
      </c>
      <c r="H50" s="18">
        <f t="shared" si="8"/>
        <v>190243.58</v>
      </c>
      <c r="I50" s="18">
        <f t="shared" si="9"/>
        <v>145868.42</v>
      </c>
      <c r="J50" s="18">
        <f t="shared" si="10"/>
        <v>274988.99</v>
      </c>
      <c r="K50" s="31">
        <f t="shared" si="11"/>
        <v>5.5135537847678</v>
      </c>
      <c r="L50" s="31">
        <f t="shared" si="12"/>
        <v>-0.23325444149022</v>
      </c>
      <c r="M50" s="31">
        <f t="shared" si="13"/>
        <v>0.885185223779074</v>
      </c>
      <c r="O50" s="37" t="s">
        <v>40</v>
      </c>
      <c r="P50" s="38"/>
      <c r="Q50" s="20"/>
      <c r="R50" s="48"/>
      <c r="S50" s="49"/>
      <c r="T50" s="49" t="s">
        <v>41</v>
      </c>
      <c r="U50" s="49"/>
      <c r="V50" s="49"/>
      <c r="W50" s="49"/>
      <c r="X50" s="49"/>
      <c r="Y50" s="49"/>
      <c r="Z50" s="49"/>
      <c r="AA50" s="49"/>
      <c r="AB50" s="66"/>
      <c r="AC50" s="20"/>
      <c r="AD50" s="58"/>
    </row>
    <row r="51" ht="25.5" spans="1:30">
      <c r="A51" s="16" t="str">
        <f>T('[2]Annex 2 EHV charges'!$A48)</f>
        <v>TELEHW</v>
      </c>
      <c r="B51" s="16">
        <f>IFERROR(VLOOKUP($A51,'[2]Annex 2 EHV charges'!$A$10:$P$1000,$B$12,FALSE),0)</f>
        <v>4</v>
      </c>
      <c r="C51" s="17">
        <f>IFERROR(VLOOKUP($A51,'[1]Annex 2 EHV charges'!$A$10:$O$1000,$C$12,FALSE),0)</f>
        <v>930.26</v>
      </c>
      <c r="D51" s="17">
        <f>IFERROR(VLOOKUP($A51,'[3]Annex 2 EHV charges'!$A$10:$O$1000,$D$12,FALSE),0)</f>
        <v>44821.92</v>
      </c>
      <c r="E51" s="17">
        <f>IFERROR(VLOOKUP($A51,'[2]Annex 2 EHV charges'!$A$10:$P$1000,$E$12,FALSE),0)</f>
        <v>31278.3</v>
      </c>
      <c r="F51" s="17">
        <f>IFERROR(VLOOKUP($A51,'[4]Annex 2 EHV charges'!$A$10:$P$1000,$F$12,FALSE),0)</f>
        <v>63900.39</v>
      </c>
      <c r="G51" s="18">
        <f t="shared" si="7"/>
        <v>3395.45</v>
      </c>
      <c r="H51" s="18">
        <f t="shared" si="8"/>
        <v>163600.01</v>
      </c>
      <c r="I51" s="18">
        <f t="shared" si="9"/>
        <v>114478.58</v>
      </c>
      <c r="J51" s="18">
        <f t="shared" si="10"/>
        <v>233236.42</v>
      </c>
      <c r="K51" s="31">
        <f t="shared" si="11"/>
        <v>47.1821290256078</v>
      </c>
      <c r="L51" s="31">
        <f t="shared" si="12"/>
        <v>-0.300253221255916</v>
      </c>
      <c r="M51" s="31">
        <f t="shared" si="13"/>
        <v>1.03738044269941</v>
      </c>
      <c r="O51" s="39"/>
      <c r="P51" s="40" t="s">
        <v>34</v>
      </c>
      <c r="Q51" s="30" t="s">
        <v>35</v>
      </c>
      <c r="R51" s="30" t="s">
        <v>36</v>
      </c>
      <c r="S51" s="30" t="s">
        <v>37</v>
      </c>
      <c r="T51" s="30" t="s">
        <v>38</v>
      </c>
      <c r="U51" s="26"/>
      <c r="V51" s="26"/>
      <c r="W51" s="50"/>
      <c r="X51" s="50"/>
      <c r="Y51" s="62" t="s">
        <v>34</v>
      </c>
      <c r="Z51" s="30" t="s">
        <v>20</v>
      </c>
      <c r="AA51" s="30" t="s">
        <v>21</v>
      </c>
      <c r="AB51" s="30" t="s">
        <v>22</v>
      </c>
      <c r="AC51" s="26"/>
      <c r="AD51" s="59"/>
    </row>
    <row r="52" spans="1:30">
      <c r="A52" s="16" t="str">
        <f>T('[2]Annex 2 EHV charges'!$A49)</f>
        <v>THAMEB</v>
      </c>
      <c r="B52" s="16">
        <f>IFERROR(VLOOKUP($A52,'[2]Annex 2 EHV charges'!$A$10:$P$1000,$B$12,FALSE),0)</f>
        <v>4</v>
      </c>
      <c r="C52" s="17">
        <f>IFERROR(VLOOKUP($A52,'[1]Annex 2 EHV charges'!$A$10:$O$1000,$C$12,FALSE),0)</f>
        <v>3194.94</v>
      </c>
      <c r="D52" s="17">
        <f>IFERROR(VLOOKUP($A52,'[3]Annex 2 EHV charges'!$A$10:$O$1000,$D$12,FALSE),0)</f>
        <v>47159.57</v>
      </c>
      <c r="E52" s="17">
        <f>IFERROR(VLOOKUP($A52,'[2]Annex 2 EHV charges'!$A$10:$P$1000,$E$12,FALSE),0)</f>
        <v>34024.85</v>
      </c>
      <c r="F52" s="17">
        <f>IFERROR(VLOOKUP($A52,'[4]Annex 2 EHV charges'!$A$10:$P$1000,$F$12,FALSE),0)</f>
        <v>67563.67</v>
      </c>
      <c r="G52" s="18">
        <f t="shared" si="7"/>
        <v>11661.53</v>
      </c>
      <c r="H52" s="18">
        <f t="shared" si="8"/>
        <v>172132.43</v>
      </c>
      <c r="I52" s="18">
        <f t="shared" si="9"/>
        <v>124530.95</v>
      </c>
      <c r="J52" s="18">
        <f t="shared" si="10"/>
        <v>246607.4</v>
      </c>
      <c r="K52" s="31">
        <f t="shared" si="11"/>
        <v>13.7607072142335</v>
      </c>
      <c r="L52" s="31">
        <f t="shared" si="12"/>
        <v>-0.276539871074846</v>
      </c>
      <c r="M52" s="31">
        <f t="shared" si="13"/>
        <v>0.9802900403474</v>
      </c>
      <c r="O52" s="39"/>
      <c r="P52" t="s">
        <v>25</v>
      </c>
      <c r="Q52" t="s">
        <v>42</v>
      </c>
      <c r="R52" t="s">
        <v>43</v>
      </c>
      <c r="S52" t="s">
        <v>44</v>
      </c>
      <c r="T52" t="s">
        <v>45</v>
      </c>
      <c r="U52" s="26"/>
      <c r="V52" s="26"/>
      <c r="W52" s="50"/>
      <c r="X52" s="50"/>
      <c r="Y52" s="26"/>
      <c r="Z52" s="26"/>
      <c r="AA52" s="50"/>
      <c r="AB52" s="50"/>
      <c r="AC52" s="50"/>
      <c r="AD52" s="59"/>
    </row>
    <row r="53" spans="1:30">
      <c r="A53" s="16" t="str">
        <f>T('[2]Annex 2 EHV charges'!$A50)</f>
        <v>THAMEC</v>
      </c>
      <c r="B53" s="16">
        <f>IFERROR(VLOOKUP($A53,'[2]Annex 2 EHV charges'!$A$10:$P$1000,$B$12,FALSE),0)</f>
        <v>4</v>
      </c>
      <c r="C53" s="17">
        <f>IFERROR(VLOOKUP($A53,'[1]Annex 2 EHV charges'!$A$10:$O$1000,$C$12,FALSE),0)</f>
        <v>2795.68</v>
      </c>
      <c r="D53" s="17">
        <f>IFERROR(VLOOKUP($A53,'[3]Annex 2 EHV charges'!$A$10:$O$1000,$D$12,FALSE),0)</f>
        <v>46747.44</v>
      </c>
      <c r="E53" s="17">
        <f>IFERROR(VLOOKUP($A53,'[2]Annex 2 EHV charges'!$A$10:$P$1000,$E$12,FALSE),0)</f>
        <v>33540.64</v>
      </c>
      <c r="F53" s="17">
        <f>IFERROR(VLOOKUP($A53,'[4]Annex 2 EHV charges'!$A$10:$P$1000,$F$12,FALSE),0)</f>
        <v>65674.59</v>
      </c>
      <c r="G53" s="18">
        <f t="shared" si="7"/>
        <v>10204.23</v>
      </c>
      <c r="H53" s="18">
        <f t="shared" si="8"/>
        <v>170628.16</v>
      </c>
      <c r="I53" s="18">
        <f t="shared" si="9"/>
        <v>122758.74</v>
      </c>
      <c r="J53" s="18">
        <f t="shared" si="10"/>
        <v>239712.25</v>
      </c>
      <c r="K53" s="31">
        <f t="shared" si="11"/>
        <v>15.7213165520573</v>
      </c>
      <c r="L53" s="31">
        <f t="shared" si="12"/>
        <v>-0.28054818149595</v>
      </c>
      <c r="M53" s="31">
        <f t="shared" si="13"/>
        <v>0.952710251017565</v>
      </c>
      <c r="O53" s="39"/>
      <c r="P53">
        <v>1</v>
      </c>
      <c r="Q53" s="51">
        <v>32711.13</v>
      </c>
      <c r="R53" s="51">
        <v>67605.13</v>
      </c>
      <c r="S53" s="51">
        <v>64539.55</v>
      </c>
      <c r="T53" s="51">
        <v>133993.63</v>
      </c>
      <c r="U53" s="26"/>
      <c r="V53" s="26"/>
      <c r="W53" s="50"/>
      <c r="X53" s="50"/>
      <c r="Y53" s="67">
        <v>1</v>
      </c>
      <c r="Z53" s="68">
        <f>$R53/$Q53-1</f>
        <v>1.06673172097693</v>
      </c>
      <c r="AA53" s="68">
        <f>$S53/$R53-1</f>
        <v>-0.0453453754175164</v>
      </c>
      <c r="AB53" s="68">
        <f>$T53/$S53-1</f>
        <v>1.07614757152785</v>
      </c>
      <c r="AC53" s="50"/>
      <c r="AD53" s="59"/>
    </row>
    <row r="54" spans="1:30">
      <c r="A54" s="16" t="str">
        <f>T('[2]Annex 2 EHV charges'!$A51)</f>
        <v>TWCHST</v>
      </c>
      <c r="B54" s="16">
        <f>IFERROR(VLOOKUP($A54,'[2]Annex 2 EHV charges'!$A$10:$P$1000,$B$12,FALSE),0)</f>
        <v>1</v>
      </c>
      <c r="C54" s="17">
        <f>IFERROR(VLOOKUP($A54,'[1]Annex 2 EHV charges'!$A$10:$O$1000,$C$12,FALSE),0)</f>
        <v>7962.85</v>
      </c>
      <c r="D54" s="17">
        <f>IFERROR(VLOOKUP($A54,'[3]Annex 2 EHV charges'!$A$10:$O$1000,$D$12,FALSE),0)</f>
        <v>9089.88</v>
      </c>
      <c r="E54" s="17">
        <f>IFERROR(VLOOKUP($A54,'[2]Annex 2 EHV charges'!$A$10:$P$1000,$E$12,FALSE),0)</f>
        <v>10267.07</v>
      </c>
      <c r="F54" s="17">
        <f>IFERROR(VLOOKUP($A54,'[4]Annex 2 EHV charges'!$A$10:$P$1000,$F$12,FALSE),0)</f>
        <v>15018.17</v>
      </c>
      <c r="G54" s="18">
        <f t="shared" si="7"/>
        <v>29064.4</v>
      </c>
      <c r="H54" s="18">
        <f t="shared" si="8"/>
        <v>33178.06</v>
      </c>
      <c r="I54" s="18">
        <f t="shared" si="9"/>
        <v>37577.48</v>
      </c>
      <c r="J54" s="18">
        <f t="shared" si="10"/>
        <v>54816.32</v>
      </c>
      <c r="K54" s="31">
        <f t="shared" si="11"/>
        <v>0.141536037213911</v>
      </c>
      <c r="L54" s="31">
        <f t="shared" si="12"/>
        <v>0.132600278617858</v>
      </c>
      <c r="M54" s="31">
        <f t="shared" si="13"/>
        <v>0.458754551928442</v>
      </c>
      <c r="O54" s="39"/>
      <c r="P54">
        <v>2</v>
      </c>
      <c r="Q54" s="51">
        <v>16980.7</v>
      </c>
      <c r="R54" s="51">
        <v>288527.29</v>
      </c>
      <c r="S54" s="51">
        <v>211429.64</v>
      </c>
      <c r="T54" s="51">
        <v>531531.7</v>
      </c>
      <c r="U54" s="52"/>
      <c r="V54" s="52"/>
      <c r="W54" s="50"/>
      <c r="X54" s="50"/>
      <c r="Y54" s="67">
        <v>2</v>
      </c>
      <c r="Z54" s="68">
        <f>$R54/$Q54-1</f>
        <v>15.9914838610894</v>
      </c>
      <c r="AA54" s="68">
        <f>$S54/$R54-1</f>
        <v>-0.267210945626668</v>
      </c>
      <c r="AB54" s="68">
        <f>$T54/$S54-1</f>
        <v>1.51398857794962</v>
      </c>
      <c r="AC54" s="50"/>
      <c r="AD54" s="59"/>
    </row>
    <row r="55" spans="1:30">
      <c r="A55" s="16" t="str">
        <f>T('[2]Annex 2 EHV charges'!$A52)</f>
        <v>TWGNCH</v>
      </c>
      <c r="B55" s="16">
        <f>IFERROR(VLOOKUP($A55,'[2]Annex 2 EHV charges'!$A$10:$P$1000,$B$12,FALSE),0)</f>
        <v>1</v>
      </c>
      <c r="C55" s="17">
        <f>IFERROR(VLOOKUP($A55,'[1]Annex 2 EHV charges'!$A$10:$O$1000,$C$12,FALSE),0)</f>
        <v>132.48</v>
      </c>
      <c r="D55" s="17">
        <f>IFERROR(VLOOKUP($A55,'[3]Annex 2 EHV charges'!$A$10:$O$1000,$D$12,FALSE),0)</f>
        <v>1007.21</v>
      </c>
      <c r="E55" s="17">
        <f>IFERROR(VLOOKUP($A55,'[2]Annex 2 EHV charges'!$A$10:$P$1000,$E$12,FALSE),0)</f>
        <v>770.59</v>
      </c>
      <c r="F55" s="17">
        <f>IFERROR(VLOOKUP($A55,'[4]Annex 2 EHV charges'!$A$10:$P$1000,$F$12,FALSE),0)</f>
        <v>2352.01</v>
      </c>
      <c r="G55" s="18">
        <f t="shared" si="7"/>
        <v>483.55</v>
      </c>
      <c r="H55" s="18">
        <f t="shared" si="8"/>
        <v>3676.32</v>
      </c>
      <c r="I55" s="18">
        <f t="shared" si="9"/>
        <v>2820.36</v>
      </c>
      <c r="J55" s="18">
        <f t="shared" si="10"/>
        <v>8584.84</v>
      </c>
      <c r="K55" s="31">
        <f t="shared" si="11"/>
        <v>6.60277117154379</v>
      </c>
      <c r="L55" s="31">
        <f t="shared" si="12"/>
        <v>-0.2328306567437</v>
      </c>
      <c r="M55" s="31">
        <f t="shared" si="13"/>
        <v>2.04388092300274</v>
      </c>
      <c r="O55" s="39"/>
      <c r="P55">
        <v>3</v>
      </c>
      <c r="Q55" s="51">
        <v>58043.41</v>
      </c>
      <c r="R55" s="51">
        <v>443681.37</v>
      </c>
      <c r="S55" s="51">
        <v>337188.08</v>
      </c>
      <c r="T55" s="51">
        <v>599977.65</v>
      </c>
      <c r="U55" s="52"/>
      <c r="V55" s="52"/>
      <c r="W55" s="50"/>
      <c r="X55" s="50"/>
      <c r="Y55" s="67">
        <v>3</v>
      </c>
      <c r="Z55" s="68">
        <f>$R55/$Q55-1</f>
        <v>6.64395768615248</v>
      </c>
      <c r="AA55" s="68">
        <f>$S55/$R55-1</f>
        <v>-0.240022000472997</v>
      </c>
      <c r="AB55" s="68">
        <f>$T55/$S55-1</f>
        <v>0.779356049597008</v>
      </c>
      <c r="AC55" s="50"/>
      <c r="AD55" s="59"/>
    </row>
    <row r="56" spans="1:30">
      <c r="A56" s="16" t="str">
        <f>T('[2]Annex 2 EHV charges'!$A53)</f>
        <v>TWKIRT</v>
      </c>
      <c r="B56" s="16">
        <f>IFERROR(VLOOKUP($A56,'[2]Annex 2 EHV charges'!$A$10:$P$1000,$B$12,FALSE),0)</f>
        <v>3</v>
      </c>
      <c r="C56" s="17">
        <f>IFERROR(VLOOKUP($A56,'[1]Annex 2 EHV charges'!$A$10:$O$1000,$C$12,FALSE),0)</f>
        <v>132.48</v>
      </c>
      <c r="D56" s="17">
        <f>IFERROR(VLOOKUP($A56,'[3]Annex 2 EHV charges'!$A$10:$O$1000,$D$12,FALSE),0)</f>
        <v>17660.39</v>
      </c>
      <c r="E56" s="17">
        <f>IFERROR(VLOOKUP($A56,'[2]Annex 2 EHV charges'!$A$10:$P$1000,$E$12,FALSE),0)</f>
        <v>12301</v>
      </c>
      <c r="F56" s="17">
        <f>IFERROR(VLOOKUP($A56,'[4]Annex 2 EHV charges'!$A$10:$P$1000,$F$12,FALSE),0)</f>
        <v>23323.36</v>
      </c>
      <c r="G56" s="18">
        <f t="shared" si="7"/>
        <v>483.55</v>
      </c>
      <c r="H56" s="18">
        <f t="shared" si="8"/>
        <v>64460.42</v>
      </c>
      <c r="I56" s="18">
        <f t="shared" si="9"/>
        <v>45021.66</v>
      </c>
      <c r="J56" s="18">
        <f t="shared" si="10"/>
        <v>85130.26</v>
      </c>
      <c r="K56" s="31">
        <f t="shared" si="11"/>
        <v>132.306628063282</v>
      </c>
      <c r="L56" s="31">
        <f t="shared" si="12"/>
        <v>-0.301561175059052</v>
      </c>
      <c r="M56" s="31">
        <f t="shared" si="13"/>
        <v>0.890873415151729</v>
      </c>
      <c r="O56" s="39"/>
      <c r="P56">
        <v>4</v>
      </c>
      <c r="Q56" s="51">
        <v>421624.8</v>
      </c>
      <c r="R56" s="51">
        <v>2996732.49</v>
      </c>
      <c r="S56" s="51">
        <v>2278327.78</v>
      </c>
      <c r="T56" s="51">
        <v>4321374.7</v>
      </c>
      <c r="U56" s="52"/>
      <c r="V56" s="52"/>
      <c r="W56" s="50"/>
      <c r="X56" s="50"/>
      <c r="Y56" s="67">
        <v>4</v>
      </c>
      <c r="Z56" s="68">
        <f>$R56/$Q56-1</f>
        <v>6.10758117169578</v>
      </c>
      <c r="AA56" s="68">
        <f>$S56/$R56-1</f>
        <v>-0.239729342674828</v>
      </c>
      <c r="AB56" s="68">
        <f>$T56/$S56-1</f>
        <v>0.896730899712771</v>
      </c>
      <c r="AC56" s="50"/>
      <c r="AD56" s="59"/>
    </row>
    <row r="57" spans="1:30">
      <c r="A57" s="16" t="str">
        <f>T('[2]Annex 2 EHV charges'!$A54)</f>
        <v>VOLTDC</v>
      </c>
      <c r="B57" s="16">
        <f>IFERROR(VLOOKUP($A57,'[2]Annex 2 EHV charges'!$A$10:$P$1000,$B$12,FALSE),0)</f>
        <v>2</v>
      </c>
      <c r="C57" s="17">
        <f>IFERROR(VLOOKUP($A57,'[1]Annex 2 EHV charges'!$A$10:$O$1000,$C$12,FALSE),0)</f>
        <v>533.76</v>
      </c>
      <c r="D57" s="17">
        <f>IFERROR(VLOOKUP($A57,'[3]Annex 2 EHV charges'!$A$10:$O$1000,$D$12,FALSE),0)</f>
        <v>6305.81</v>
      </c>
      <c r="E57" s="17">
        <f>IFERROR(VLOOKUP($A57,'[2]Annex 2 EHV charges'!$A$10:$P$1000,$E$12,FALSE),0)</f>
        <v>4708.2</v>
      </c>
      <c r="F57" s="17">
        <f>IFERROR(VLOOKUP($A57,'[4]Annex 2 EHV charges'!$A$10:$P$1000,$F$12,FALSE),0)</f>
        <v>11574.83</v>
      </c>
      <c r="G57" s="18">
        <f t="shared" si="7"/>
        <v>1948.22</v>
      </c>
      <c r="H57" s="18">
        <f t="shared" si="8"/>
        <v>23016.21</v>
      </c>
      <c r="I57" s="18">
        <f t="shared" si="9"/>
        <v>17232.01</v>
      </c>
      <c r="J57" s="18">
        <f t="shared" si="10"/>
        <v>42248.13</v>
      </c>
      <c r="K57" s="31">
        <f t="shared" si="11"/>
        <v>10.8139686483046</v>
      </c>
      <c r="L57" s="31">
        <f t="shared" si="12"/>
        <v>-0.251309837718721</v>
      </c>
      <c r="M57" s="31">
        <f t="shared" si="13"/>
        <v>1.45172385577771</v>
      </c>
      <c r="O57" s="39"/>
      <c r="P57"/>
      <c r="Q57"/>
      <c r="R57"/>
      <c r="S57"/>
      <c r="T57"/>
      <c r="U57" s="52"/>
      <c r="V57" s="52"/>
      <c r="W57" s="50"/>
      <c r="X57" s="50"/>
      <c r="AC57" s="50"/>
      <c r="AD57" s="59"/>
    </row>
    <row r="58" spans="1:30">
      <c r="A58" s="16" t="str">
        <f>T('[2]Annex 2 EHV charges'!$A55)</f>
        <v>BELVED</v>
      </c>
      <c r="B58" s="16">
        <f>IFERROR(VLOOKUP($A58,'[2]Annex 2 EHV charges'!$A$10:$P$1000,$B$12,FALSE),0)</f>
        <v>0</v>
      </c>
      <c r="C58" s="17">
        <f>IFERROR(VLOOKUP($A58,'[1]Annex 2 EHV charges'!$A$10:$O$1000,$C$12,FALSE),0)</f>
        <v>321.43</v>
      </c>
      <c r="D58" s="17">
        <f>IFERROR(VLOOKUP($A58,'[3]Annex 2 EHV charges'!$A$10:$O$1000,$D$12,FALSE),0)</f>
        <v>44193.47</v>
      </c>
      <c r="E58" s="17">
        <f>IFERROR(VLOOKUP($A58,'[2]Annex 2 EHV charges'!$A$10:$P$1000,$E$12,FALSE),0)</f>
        <v>389.82</v>
      </c>
      <c r="F58" s="17">
        <f>IFERROR(VLOOKUP($A58,'[4]Annex 2 EHV charges'!$A$10:$P$1000,$F$12,FALSE),0)</f>
        <v>519.94</v>
      </c>
      <c r="G58" s="18">
        <f t="shared" si="7"/>
        <v>1173.22</v>
      </c>
      <c r="H58" s="18">
        <f t="shared" si="8"/>
        <v>161306.17</v>
      </c>
      <c r="I58" s="18">
        <f t="shared" si="9"/>
        <v>1426.74</v>
      </c>
      <c r="J58" s="18">
        <f t="shared" si="10"/>
        <v>1897.78</v>
      </c>
      <c r="K58" s="31">
        <f t="shared" si="11"/>
        <v>136.49012972844</v>
      </c>
      <c r="L58" s="31">
        <f t="shared" si="12"/>
        <v>-0.991155081048667</v>
      </c>
      <c r="M58" s="31">
        <f t="shared" si="13"/>
        <v>0.330151253907509</v>
      </c>
      <c r="O58" s="39"/>
      <c r="P58"/>
      <c r="Q58"/>
      <c r="R58"/>
      <c r="U58" s="52"/>
      <c r="V58" s="52"/>
      <c r="W58" s="50"/>
      <c r="X58" s="50"/>
      <c r="Y58" s="50"/>
      <c r="Z58" s="50"/>
      <c r="AA58" s="50"/>
      <c r="AB58" s="50"/>
      <c r="AC58" s="50"/>
      <c r="AD58" s="59"/>
    </row>
    <row r="59" spans="1:30">
      <c r="A59" s="16" t="str">
        <f>T('[2]Annex 2 EHV charges'!$A56)</f>
        <v>SELCHP</v>
      </c>
      <c r="B59" s="16">
        <f>IFERROR(VLOOKUP($A59,'[2]Annex 2 EHV charges'!$A$10:$P$1000,$B$12,FALSE),0)</f>
        <v>0</v>
      </c>
      <c r="C59" s="17">
        <f>IFERROR(VLOOKUP($A59,'[1]Annex 2 EHV charges'!$A$10:$O$1000,$C$12,FALSE),0)</f>
        <v>283.72</v>
      </c>
      <c r="D59" s="17">
        <f>IFERROR(VLOOKUP($A59,'[3]Annex 2 EHV charges'!$A$10:$O$1000,$D$12,FALSE),0)</f>
        <v>1163.32</v>
      </c>
      <c r="E59" s="17">
        <f>IFERROR(VLOOKUP($A59,'[2]Annex 2 EHV charges'!$A$10:$P$1000,$E$12,FALSE),0)</f>
        <v>344.09</v>
      </c>
      <c r="F59" s="17">
        <f>IFERROR(VLOOKUP($A59,'[4]Annex 2 EHV charges'!$A$10:$P$1000,$F$12,FALSE),0)</f>
        <v>458.93</v>
      </c>
      <c r="G59" s="18">
        <f t="shared" si="7"/>
        <v>1035.58</v>
      </c>
      <c r="H59" s="18">
        <f t="shared" si="8"/>
        <v>4246.12</v>
      </c>
      <c r="I59" s="18">
        <f t="shared" si="9"/>
        <v>1259.37</v>
      </c>
      <c r="J59" s="18">
        <f t="shared" si="10"/>
        <v>1675.09</v>
      </c>
      <c r="K59" s="31">
        <f t="shared" si="11"/>
        <v>3.10023368547094</v>
      </c>
      <c r="L59" s="31">
        <f t="shared" si="12"/>
        <v>-0.703406874982337</v>
      </c>
      <c r="M59" s="31">
        <f t="shared" si="13"/>
        <v>0.330101558715866</v>
      </c>
      <c r="O59" s="39"/>
      <c r="P59"/>
      <c r="Q59"/>
      <c r="R59"/>
      <c r="U59" s="52"/>
      <c r="V59" s="52"/>
      <c r="W59" s="50"/>
      <c r="X59" s="50"/>
      <c r="Y59" s="50"/>
      <c r="Z59" s="50"/>
      <c r="AA59" s="50"/>
      <c r="AB59" s="50"/>
      <c r="AC59" s="50"/>
      <c r="AD59" s="59"/>
    </row>
    <row r="60" spans="1:30">
      <c r="A60" s="16" t="str">
        <f>T('[2]Annex 2 EHV charges'!$A57)</f>
        <v>TLRSLN</v>
      </c>
      <c r="B60" s="16">
        <f>IFERROR(VLOOKUP($A60,'[2]Annex 2 EHV charges'!$A$10:$P$1000,$B$12,FALSE),0)</f>
        <v>1</v>
      </c>
      <c r="C60" s="17">
        <f>IFERROR(VLOOKUP($A60,'[1]Annex 2 EHV charges'!$A$10:$O$1000,$C$12,FALSE),0)</f>
        <v>31.55</v>
      </c>
      <c r="D60" s="17">
        <f>IFERROR(VLOOKUP($A60,'[3]Annex 2 EHV charges'!$A$10:$O$1000,$D$12,FALSE),0)</f>
        <v>903.03</v>
      </c>
      <c r="E60" s="17">
        <f>IFERROR(VLOOKUP($A60,'[2]Annex 2 EHV charges'!$A$10:$P$1000,$E$12,FALSE),0)</f>
        <v>648.18</v>
      </c>
      <c r="F60" s="17">
        <f>IFERROR(VLOOKUP($A60,'[4]Annex 2 EHV charges'!$A$10:$P$1000,$F$12,FALSE),0)</f>
        <v>2137.71</v>
      </c>
      <c r="G60" s="18">
        <f t="shared" si="7"/>
        <v>115.16</v>
      </c>
      <c r="H60" s="18">
        <f t="shared" si="8"/>
        <v>3296.06</v>
      </c>
      <c r="I60" s="18">
        <f t="shared" si="9"/>
        <v>2372.34</v>
      </c>
      <c r="J60" s="18">
        <f t="shared" si="10"/>
        <v>7802.64</v>
      </c>
      <c r="K60" s="31">
        <f t="shared" si="11"/>
        <v>27.6215699895797</v>
      </c>
      <c r="L60" s="31">
        <f t="shared" si="12"/>
        <v>-0.280249752735084</v>
      </c>
      <c r="M60" s="31">
        <f t="shared" si="13"/>
        <v>2.28900579174992</v>
      </c>
      <c r="O60" s="39"/>
      <c r="P60"/>
      <c r="Q60"/>
      <c r="R60"/>
      <c r="S60" s="26"/>
      <c r="T60" s="26"/>
      <c r="U60" s="50"/>
      <c r="V60" s="50"/>
      <c r="W60" s="50"/>
      <c r="X60" s="50"/>
      <c r="Y60" s="50"/>
      <c r="Z60" s="50"/>
      <c r="AA60" s="50"/>
      <c r="AB60" s="50"/>
      <c r="AC60" s="50"/>
      <c r="AD60" s="59"/>
    </row>
    <row r="61" ht="15.75" spans="1:30">
      <c r="A61" s="16" t="str">
        <f>T('[2]Annex 2 EHV charges'!$A58)</f>
        <v/>
      </c>
      <c r="B61" s="16">
        <f>IFERROR(VLOOKUP($A61,'[2]Annex 2 EHV charges'!$A$10:$P$1000,$B$12,FALSE),0)</f>
        <v>0</v>
      </c>
      <c r="C61" s="17">
        <f>IFERROR(VLOOKUP($A61,'[1]Annex 2 EHV charges'!$A$10:$O$1000,$C$12,FALSE),0)</f>
        <v>0</v>
      </c>
      <c r="D61" s="17">
        <f>IFERROR(VLOOKUP($A61,'[3]Annex 2 EHV charges'!$A$10:$O$1000,$D$12,FALSE),0)</f>
        <v>0</v>
      </c>
      <c r="E61" s="17">
        <f>IFERROR(VLOOKUP($A61,'[2]Annex 2 EHV charges'!$A$10:$P$1000,$E$12,FALSE),0)</f>
        <v>0</v>
      </c>
      <c r="F61" s="17">
        <f>IFERROR(VLOOKUP($A61,'[4]Annex 2 EHV charges'!$A$10:$P$1000,$F$12,FALSE),0)</f>
        <v>0</v>
      </c>
      <c r="G61" s="18">
        <f t="shared" si="7"/>
        <v>0</v>
      </c>
      <c r="H61" s="18">
        <f t="shared" si="8"/>
        <v>0</v>
      </c>
      <c r="I61" s="18">
        <f t="shared" si="9"/>
        <v>0</v>
      </c>
      <c r="J61" s="18">
        <f t="shared" si="10"/>
        <v>0</v>
      </c>
      <c r="K61" s="31">
        <f t="shared" si="11"/>
        <v>0</v>
      </c>
      <c r="L61" s="31">
        <f t="shared" si="12"/>
        <v>0</v>
      </c>
      <c r="M61" s="31">
        <f t="shared" si="13"/>
        <v>0</v>
      </c>
      <c r="O61" s="41"/>
      <c r="P61"/>
      <c r="Q61"/>
      <c r="R61"/>
      <c r="S61" s="34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65"/>
    </row>
    <row r="62" spans="1:13">
      <c r="A62" s="16" t="str">
        <f>T('[2]Annex 2 EHV charges'!$A59)</f>
        <v/>
      </c>
      <c r="B62" s="16">
        <f>IFERROR(VLOOKUP($A62,'[2]Annex 2 EHV charges'!$A$10:$P$1000,$B$12,FALSE),0)</f>
        <v>0</v>
      </c>
      <c r="C62" s="17">
        <f>IFERROR(VLOOKUP($A62,'[1]Annex 2 EHV charges'!$A$10:$O$1000,$C$12,FALSE),0)</f>
        <v>0</v>
      </c>
      <c r="D62" s="17">
        <f>IFERROR(VLOOKUP($A62,'[3]Annex 2 EHV charges'!$A$10:$O$1000,$D$12,FALSE),0)</f>
        <v>0</v>
      </c>
      <c r="E62" s="17">
        <f>IFERROR(VLOOKUP($A62,'[2]Annex 2 EHV charges'!$A$10:$P$1000,$E$12,FALSE),0)</f>
        <v>0</v>
      </c>
      <c r="F62" s="17">
        <f>IFERROR(VLOOKUP($A62,'[4]Annex 2 EHV charges'!$A$10:$P$1000,$F$12,FALSE),0)</f>
        <v>0</v>
      </c>
      <c r="G62" s="18">
        <f t="shared" si="7"/>
        <v>0</v>
      </c>
      <c r="H62" s="18">
        <f t="shared" si="8"/>
        <v>0</v>
      </c>
      <c r="I62" s="18">
        <f t="shared" si="9"/>
        <v>0</v>
      </c>
      <c r="J62" s="18">
        <f t="shared" si="10"/>
        <v>0</v>
      </c>
      <c r="K62" s="31">
        <f t="shared" si="11"/>
        <v>0</v>
      </c>
      <c r="L62" s="31">
        <f t="shared" si="12"/>
        <v>0</v>
      </c>
      <c r="M62" s="31">
        <f t="shared" si="13"/>
        <v>0</v>
      </c>
    </row>
    <row r="63" ht="15.75" spans="1:13">
      <c r="A63" s="16" t="str">
        <f>T('[2]Annex 2 EHV charges'!$A60)</f>
        <v/>
      </c>
      <c r="B63" s="16">
        <f>IFERROR(VLOOKUP($A63,'[2]Annex 2 EHV charges'!$A$10:$P$1000,$B$12,FALSE),0)</f>
        <v>0</v>
      </c>
      <c r="C63" s="17">
        <f>IFERROR(VLOOKUP($A63,'[1]Annex 2 EHV charges'!$A$10:$O$1000,$C$12,FALSE),0)</f>
        <v>0</v>
      </c>
      <c r="D63" s="17">
        <f>IFERROR(VLOOKUP($A63,'[3]Annex 2 EHV charges'!$A$10:$O$1000,$D$12,FALSE),0)</f>
        <v>0</v>
      </c>
      <c r="E63" s="17">
        <f>IFERROR(VLOOKUP($A63,'[2]Annex 2 EHV charges'!$A$10:$P$1000,$E$12,FALSE),0)</f>
        <v>0</v>
      </c>
      <c r="F63" s="17">
        <f>IFERROR(VLOOKUP($A63,'[4]Annex 2 EHV charges'!$A$10:$P$1000,$F$12,FALSE),0)</f>
        <v>0</v>
      </c>
      <c r="G63" s="18">
        <f t="shared" si="7"/>
        <v>0</v>
      </c>
      <c r="H63" s="18">
        <f t="shared" si="8"/>
        <v>0</v>
      </c>
      <c r="I63" s="18">
        <f t="shared" si="9"/>
        <v>0</v>
      </c>
      <c r="J63" s="18">
        <f t="shared" si="10"/>
        <v>0</v>
      </c>
      <c r="K63" s="31">
        <f t="shared" si="11"/>
        <v>0</v>
      </c>
      <c r="L63" s="31">
        <f t="shared" si="12"/>
        <v>0</v>
      </c>
      <c r="M63" s="31">
        <f t="shared" si="13"/>
        <v>0</v>
      </c>
    </row>
    <row r="64" ht="19.5" spans="1:30">
      <c r="A64" s="16" t="str">
        <f>T('[2]Annex 2 EHV charges'!$A61)</f>
        <v/>
      </c>
      <c r="B64" s="16">
        <f>IFERROR(VLOOKUP($A64,'[2]Annex 2 EHV charges'!$A$10:$P$1000,$B$12,FALSE),0)</f>
        <v>0</v>
      </c>
      <c r="C64" s="17">
        <f>IFERROR(VLOOKUP($A64,'[1]Annex 2 EHV charges'!$A$10:$O$1000,$C$12,FALSE),0)</f>
        <v>0</v>
      </c>
      <c r="D64" s="17">
        <f>IFERROR(VLOOKUP($A64,'[3]Annex 2 EHV charges'!$A$10:$O$1000,$D$12,FALSE),0)</f>
        <v>0</v>
      </c>
      <c r="E64" s="17">
        <f>IFERROR(VLOOKUP($A64,'[2]Annex 2 EHV charges'!$A$10:$P$1000,$E$12,FALSE),0)</f>
        <v>0</v>
      </c>
      <c r="F64" s="17">
        <f>IFERROR(VLOOKUP($A64,'[4]Annex 2 EHV charges'!$A$10:$P$1000,$F$12,FALSE),0)</f>
        <v>0</v>
      </c>
      <c r="G64" s="18">
        <f t="shared" si="7"/>
        <v>0</v>
      </c>
      <c r="H64" s="18">
        <f t="shared" si="8"/>
        <v>0</v>
      </c>
      <c r="I64" s="18">
        <f t="shared" si="9"/>
        <v>0</v>
      </c>
      <c r="J64" s="18">
        <f t="shared" si="10"/>
        <v>0</v>
      </c>
      <c r="K64" s="31">
        <f t="shared" si="11"/>
        <v>0</v>
      </c>
      <c r="L64" s="31">
        <f t="shared" si="12"/>
        <v>0</v>
      </c>
      <c r="M64" s="31">
        <f t="shared" si="13"/>
        <v>0</v>
      </c>
      <c r="O64" s="42"/>
      <c r="P64"/>
      <c r="Q64"/>
      <c r="R64"/>
      <c r="S64" s="54"/>
      <c r="T64" s="55"/>
      <c r="U64" s="55"/>
      <c r="V64" s="56"/>
      <c r="W64" s="55"/>
      <c r="X64" s="57" t="s">
        <v>46</v>
      </c>
      <c r="Y64" s="69"/>
      <c r="Z64" s="69"/>
      <c r="AA64" s="69"/>
      <c r="AB64" s="69"/>
      <c r="AC64" s="69"/>
      <c r="AD64" s="56"/>
    </row>
    <row r="65" spans="1:30">
      <c r="A65" s="16" t="str">
        <f>T('[2]Annex 2 EHV charges'!$A62)</f>
        <v/>
      </c>
      <c r="B65" s="16">
        <f>IFERROR(VLOOKUP($A65,'[2]Annex 2 EHV charges'!$A$10:$P$1000,$B$12,FALSE),0)</f>
        <v>0</v>
      </c>
      <c r="C65" s="17">
        <f>IFERROR(VLOOKUP($A65,'[1]Annex 2 EHV charges'!$A$10:$O$1000,$C$12,FALSE),0)</f>
        <v>0</v>
      </c>
      <c r="D65" s="17">
        <f>IFERROR(VLOOKUP($A65,'[3]Annex 2 EHV charges'!$A$10:$O$1000,$D$12,FALSE),0)</f>
        <v>0</v>
      </c>
      <c r="E65" s="17">
        <f>IFERROR(VLOOKUP($A65,'[2]Annex 2 EHV charges'!$A$10:$P$1000,$E$12,FALSE),0)</f>
        <v>0</v>
      </c>
      <c r="F65" s="17">
        <f>IFERROR(VLOOKUP($A65,'[4]Annex 2 EHV charges'!$A$10:$P$1000,$F$12,FALSE),0)</f>
        <v>0</v>
      </c>
      <c r="G65" s="18">
        <f t="shared" si="7"/>
        <v>0</v>
      </c>
      <c r="H65" s="18">
        <f t="shared" si="8"/>
        <v>0</v>
      </c>
      <c r="I65" s="18">
        <f t="shared" si="9"/>
        <v>0</v>
      </c>
      <c r="J65" s="18">
        <f t="shared" si="10"/>
        <v>0</v>
      </c>
      <c r="K65" s="31">
        <f t="shared" si="11"/>
        <v>0</v>
      </c>
      <c r="L65" s="31">
        <f t="shared" si="12"/>
        <v>0</v>
      </c>
      <c r="M65" s="31">
        <f t="shared" si="13"/>
        <v>0</v>
      </c>
      <c r="O65" s="25"/>
      <c r="P65"/>
      <c r="Q65"/>
      <c r="R65"/>
      <c r="S65" s="26"/>
      <c r="T65" s="26"/>
      <c r="U65" s="26"/>
      <c r="V65" s="59"/>
      <c r="W65" s="26"/>
      <c r="X65" s="25"/>
      <c r="Y65" s="26"/>
      <c r="Z65" s="26"/>
      <c r="AA65" s="26"/>
      <c r="AB65" s="26"/>
      <c r="AC65" s="26"/>
      <c r="AD65" s="59"/>
    </row>
    <row r="66" spans="1:30">
      <c r="A66" s="16" t="str">
        <f>T('[2]Annex 2 EHV charges'!$A63)</f>
        <v/>
      </c>
      <c r="B66" s="16">
        <f>IFERROR(VLOOKUP($A66,'[2]Annex 2 EHV charges'!$A$10:$P$1000,$B$12,FALSE),0)</f>
        <v>0</v>
      </c>
      <c r="C66" s="17">
        <f>IFERROR(VLOOKUP($A66,'[1]Annex 2 EHV charges'!$A$10:$O$1000,$C$12,FALSE),0)</f>
        <v>0</v>
      </c>
      <c r="D66" s="17">
        <f>IFERROR(VLOOKUP($A66,'[3]Annex 2 EHV charges'!$A$10:$O$1000,$D$12,FALSE),0)</f>
        <v>0</v>
      </c>
      <c r="E66" s="17">
        <f>IFERROR(VLOOKUP($A66,'[2]Annex 2 EHV charges'!$A$10:$P$1000,$E$12,FALSE),0)</f>
        <v>0</v>
      </c>
      <c r="F66" s="17">
        <f>IFERROR(VLOOKUP($A66,'[4]Annex 2 EHV charges'!$A$10:$P$1000,$F$12,FALSE),0)</f>
        <v>0</v>
      </c>
      <c r="G66" s="18">
        <f t="shared" si="7"/>
        <v>0</v>
      </c>
      <c r="H66" s="18">
        <f t="shared" si="8"/>
        <v>0</v>
      </c>
      <c r="I66" s="18">
        <f t="shared" si="9"/>
        <v>0</v>
      </c>
      <c r="J66" s="18">
        <f t="shared" si="10"/>
        <v>0</v>
      </c>
      <c r="K66" s="31">
        <f t="shared" si="11"/>
        <v>0</v>
      </c>
      <c r="L66" s="31">
        <f t="shared" si="12"/>
        <v>0</v>
      </c>
      <c r="M66" s="31">
        <f t="shared" si="13"/>
        <v>0</v>
      </c>
      <c r="O66" s="25"/>
      <c r="P66"/>
      <c r="Q66"/>
      <c r="R66"/>
      <c r="S66" s="26"/>
      <c r="T66" s="26"/>
      <c r="U66" s="26"/>
      <c r="V66" s="59"/>
      <c r="W66" s="26"/>
      <c r="X66" s="25"/>
      <c r="Y66" s="26"/>
      <c r="Z66" s="26"/>
      <c r="AA66" s="26"/>
      <c r="AB66" s="26"/>
      <c r="AC66" s="26"/>
      <c r="AD66" s="59"/>
    </row>
    <row r="67" spans="1:30">
      <c r="A67" s="16" t="str">
        <f>T('[2]Annex 2 EHV charges'!$A64)</f>
        <v/>
      </c>
      <c r="B67" s="16">
        <f>IFERROR(VLOOKUP($A67,'[2]Annex 2 EHV charges'!$A$10:$P$1000,$B$12,FALSE),0)</f>
        <v>0</v>
      </c>
      <c r="C67" s="17">
        <f>IFERROR(VLOOKUP($A67,'[1]Annex 2 EHV charges'!$A$10:$O$1000,$C$12,FALSE),0)</f>
        <v>0</v>
      </c>
      <c r="D67" s="17">
        <f>IFERROR(VLOOKUP($A67,'[3]Annex 2 EHV charges'!$A$10:$O$1000,$D$12,FALSE),0)</f>
        <v>0</v>
      </c>
      <c r="E67" s="17">
        <f>IFERROR(VLOOKUP($A67,'[2]Annex 2 EHV charges'!$A$10:$P$1000,$E$12,FALSE),0)</f>
        <v>0</v>
      </c>
      <c r="F67" s="17">
        <f>IFERROR(VLOOKUP($A67,'[4]Annex 2 EHV charges'!$A$10:$P$1000,$F$12,FALSE),0)</f>
        <v>0</v>
      </c>
      <c r="G67" s="18">
        <f t="shared" si="7"/>
        <v>0</v>
      </c>
      <c r="H67" s="18">
        <f t="shared" si="8"/>
        <v>0</v>
      </c>
      <c r="I67" s="18">
        <f t="shared" si="9"/>
        <v>0</v>
      </c>
      <c r="J67" s="18">
        <f t="shared" si="10"/>
        <v>0</v>
      </c>
      <c r="K67" s="31">
        <f t="shared" si="11"/>
        <v>0</v>
      </c>
      <c r="L67" s="31">
        <f t="shared" si="12"/>
        <v>0</v>
      </c>
      <c r="M67" s="31">
        <f t="shared" si="13"/>
        <v>0</v>
      </c>
      <c r="O67" s="25"/>
      <c r="P67"/>
      <c r="Q67"/>
      <c r="R67"/>
      <c r="S67" s="26"/>
      <c r="T67" s="26"/>
      <c r="U67" s="26"/>
      <c r="V67" s="59"/>
      <c r="W67" s="26"/>
      <c r="X67" s="25"/>
      <c r="Y67" s="26"/>
      <c r="Z67" s="26"/>
      <c r="AA67" s="26"/>
      <c r="AB67" s="26"/>
      <c r="AC67" s="26"/>
      <c r="AD67" s="59"/>
    </row>
    <row r="68" spans="1:30">
      <c r="A68" s="16" t="str">
        <f>T('[2]Annex 2 EHV charges'!$A65)</f>
        <v/>
      </c>
      <c r="B68" s="16">
        <f>IFERROR(VLOOKUP($A68,'[2]Annex 2 EHV charges'!$A$10:$P$1000,$B$12,FALSE),0)</f>
        <v>0</v>
      </c>
      <c r="C68" s="17">
        <f>IFERROR(VLOOKUP($A68,'[1]Annex 2 EHV charges'!$A$10:$O$1000,$C$12,FALSE),0)</f>
        <v>0</v>
      </c>
      <c r="D68" s="17">
        <f>IFERROR(VLOOKUP($A68,'[3]Annex 2 EHV charges'!$A$10:$O$1000,$D$12,FALSE),0)</f>
        <v>0</v>
      </c>
      <c r="E68" s="17">
        <f>IFERROR(VLOOKUP($A68,'[2]Annex 2 EHV charges'!$A$10:$P$1000,$E$12,FALSE),0)</f>
        <v>0</v>
      </c>
      <c r="F68" s="17">
        <f>IFERROR(VLOOKUP($A68,'[4]Annex 2 EHV charges'!$A$10:$P$1000,$F$12,FALSE),0)</f>
        <v>0</v>
      </c>
      <c r="G68" s="18">
        <f t="shared" si="7"/>
        <v>0</v>
      </c>
      <c r="H68" s="18">
        <f t="shared" si="8"/>
        <v>0</v>
      </c>
      <c r="I68" s="18">
        <f t="shared" si="9"/>
        <v>0</v>
      </c>
      <c r="J68" s="18">
        <f t="shared" si="10"/>
        <v>0</v>
      </c>
      <c r="K68" s="31">
        <f t="shared" si="11"/>
        <v>0</v>
      </c>
      <c r="L68" s="31">
        <f t="shared" si="12"/>
        <v>0</v>
      </c>
      <c r="M68" s="31">
        <f t="shared" si="13"/>
        <v>0</v>
      </c>
      <c r="O68" s="25"/>
      <c r="P68"/>
      <c r="Q68"/>
      <c r="R68"/>
      <c r="S68" s="26"/>
      <c r="T68" s="26"/>
      <c r="U68" s="26"/>
      <c r="V68" s="59"/>
      <c r="W68" s="26"/>
      <c r="X68" s="25"/>
      <c r="Y68" s="26"/>
      <c r="Z68" s="26"/>
      <c r="AA68" s="26"/>
      <c r="AB68" s="26"/>
      <c r="AC68" s="26"/>
      <c r="AD68" s="59"/>
    </row>
    <row r="69" spans="1:30">
      <c r="A69" s="16" t="str">
        <f>T('[2]Annex 2 EHV charges'!$A66)</f>
        <v/>
      </c>
      <c r="B69" s="16">
        <f>IFERROR(VLOOKUP($A69,'[2]Annex 2 EHV charges'!$A$10:$P$1000,$B$12,FALSE),0)</f>
        <v>0</v>
      </c>
      <c r="C69" s="17">
        <f>IFERROR(VLOOKUP($A69,'[1]Annex 2 EHV charges'!$A$10:$O$1000,$C$12,FALSE),0)</f>
        <v>0</v>
      </c>
      <c r="D69" s="17">
        <f>IFERROR(VLOOKUP($A69,'[3]Annex 2 EHV charges'!$A$10:$O$1000,$D$12,FALSE),0)</f>
        <v>0</v>
      </c>
      <c r="E69" s="17">
        <f>IFERROR(VLOOKUP($A69,'[2]Annex 2 EHV charges'!$A$10:$P$1000,$E$12,FALSE),0)</f>
        <v>0</v>
      </c>
      <c r="F69" s="17">
        <f>IFERROR(VLOOKUP($A69,'[4]Annex 2 EHV charges'!$A$10:$P$1000,$F$12,FALSE),0)</f>
        <v>0</v>
      </c>
      <c r="G69" s="18">
        <f t="shared" si="7"/>
        <v>0</v>
      </c>
      <c r="H69" s="18">
        <f t="shared" si="8"/>
        <v>0</v>
      </c>
      <c r="I69" s="18">
        <f t="shared" si="9"/>
        <v>0</v>
      </c>
      <c r="J69" s="18">
        <f t="shared" si="10"/>
        <v>0</v>
      </c>
      <c r="K69" s="31">
        <f t="shared" si="11"/>
        <v>0</v>
      </c>
      <c r="L69" s="31">
        <f t="shared" si="12"/>
        <v>0</v>
      </c>
      <c r="M69" s="31">
        <f t="shared" si="13"/>
        <v>0</v>
      </c>
      <c r="O69" s="25"/>
      <c r="P69"/>
      <c r="Q69"/>
      <c r="R69"/>
      <c r="S69" s="26"/>
      <c r="T69" s="26"/>
      <c r="U69" s="26"/>
      <c r="V69" s="59"/>
      <c r="W69" s="26"/>
      <c r="X69" s="25"/>
      <c r="Y69" s="26"/>
      <c r="Z69" s="26"/>
      <c r="AA69" s="26"/>
      <c r="AB69" s="26"/>
      <c r="AC69" s="26"/>
      <c r="AD69" s="59"/>
    </row>
    <row r="70" spans="1:30">
      <c r="A70" s="16" t="str">
        <f>T('[2]Annex 2 EHV charges'!$A67)</f>
        <v/>
      </c>
      <c r="B70" s="16">
        <f>IFERROR(VLOOKUP($A70,'[2]Annex 2 EHV charges'!$A$10:$P$1000,$B$12,FALSE),0)</f>
        <v>0</v>
      </c>
      <c r="C70" s="17">
        <f>IFERROR(VLOOKUP($A70,'[1]Annex 2 EHV charges'!$A$10:$O$1000,$C$12,FALSE),0)</f>
        <v>0</v>
      </c>
      <c r="D70" s="17">
        <f>IFERROR(VLOOKUP($A70,'[3]Annex 2 EHV charges'!$A$10:$O$1000,$D$12,FALSE),0)</f>
        <v>0</v>
      </c>
      <c r="E70" s="17">
        <f>IFERROR(VLOOKUP($A70,'[2]Annex 2 EHV charges'!$A$10:$P$1000,$E$12,FALSE),0)</f>
        <v>0</v>
      </c>
      <c r="F70" s="17">
        <f>IFERROR(VLOOKUP($A70,'[4]Annex 2 EHV charges'!$A$10:$P$1000,$F$12,FALSE),0)</f>
        <v>0</v>
      </c>
      <c r="G70" s="18">
        <f t="shared" si="7"/>
        <v>0</v>
      </c>
      <c r="H70" s="18">
        <f t="shared" si="8"/>
        <v>0</v>
      </c>
      <c r="I70" s="18">
        <f t="shared" si="9"/>
        <v>0</v>
      </c>
      <c r="J70" s="18">
        <f t="shared" si="10"/>
        <v>0</v>
      </c>
      <c r="K70" s="31">
        <f t="shared" si="11"/>
        <v>0</v>
      </c>
      <c r="L70" s="31">
        <f t="shared" si="12"/>
        <v>0</v>
      </c>
      <c r="M70" s="31">
        <f t="shared" si="13"/>
        <v>0</v>
      </c>
      <c r="O70" s="25"/>
      <c r="P70"/>
      <c r="Q70"/>
      <c r="R70"/>
      <c r="S70" s="26"/>
      <c r="T70" s="26"/>
      <c r="U70" s="26"/>
      <c r="V70" s="59"/>
      <c r="W70" s="26"/>
      <c r="X70" s="25"/>
      <c r="Y70" s="26"/>
      <c r="Z70" s="26"/>
      <c r="AA70" s="26"/>
      <c r="AB70" s="26"/>
      <c r="AC70" s="26"/>
      <c r="AD70" s="59"/>
    </row>
    <row r="71" spans="1:30">
      <c r="A71" s="16" t="str">
        <f>T('[2]Annex 2 EHV charges'!$A68)</f>
        <v/>
      </c>
      <c r="B71" s="16">
        <f>IFERROR(VLOOKUP($A71,'[2]Annex 2 EHV charges'!$A$10:$P$1000,$B$12,FALSE),0)</f>
        <v>0</v>
      </c>
      <c r="C71" s="17">
        <f>IFERROR(VLOOKUP($A71,'[1]Annex 2 EHV charges'!$A$10:$O$1000,$C$12,FALSE),0)</f>
        <v>0</v>
      </c>
      <c r="D71" s="17">
        <f>IFERROR(VLOOKUP($A71,'[3]Annex 2 EHV charges'!$A$10:$O$1000,$D$12,FALSE),0)</f>
        <v>0</v>
      </c>
      <c r="E71" s="17">
        <f>IFERROR(VLOOKUP($A71,'[2]Annex 2 EHV charges'!$A$10:$P$1000,$E$12,FALSE),0)</f>
        <v>0</v>
      </c>
      <c r="F71" s="17">
        <f>IFERROR(VLOOKUP($A71,'[4]Annex 2 EHV charges'!$A$10:$P$1000,$F$12,FALSE),0)</f>
        <v>0</v>
      </c>
      <c r="G71" s="18">
        <f t="shared" si="7"/>
        <v>0</v>
      </c>
      <c r="H71" s="18">
        <f t="shared" si="8"/>
        <v>0</v>
      </c>
      <c r="I71" s="18">
        <f t="shared" si="9"/>
        <v>0</v>
      </c>
      <c r="J71" s="18">
        <f t="shared" si="10"/>
        <v>0</v>
      </c>
      <c r="K71" s="31">
        <f t="shared" si="11"/>
        <v>0</v>
      </c>
      <c r="L71" s="31">
        <f t="shared" si="12"/>
        <v>0</v>
      </c>
      <c r="M71" s="31">
        <f t="shared" si="13"/>
        <v>0</v>
      </c>
      <c r="O71" s="25"/>
      <c r="P71"/>
      <c r="Q71"/>
      <c r="R71"/>
      <c r="S71" s="26"/>
      <c r="T71" s="26"/>
      <c r="U71" s="26"/>
      <c r="V71" s="59"/>
      <c r="W71" s="26"/>
      <c r="X71" s="25"/>
      <c r="Y71" s="26"/>
      <c r="Z71" s="26"/>
      <c r="AA71" s="26"/>
      <c r="AB71" s="26"/>
      <c r="AC71" s="26"/>
      <c r="AD71" s="59"/>
    </row>
    <row r="72" spans="1:30">
      <c r="A72" s="16" t="str">
        <f>T('[2]Annex 2 EHV charges'!$A69)</f>
        <v/>
      </c>
      <c r="B72" s="16">
        <f>IFERROR(VLOOKUP($A72,'[2]Annex 2 EHV charges'!$A$10:$P$1000,$B$12,FALSE),0)</f>
        <v>0</v>
      </c>
      <c r="C72" s="17">
        <f>IFERROR(VLOOKUP($A72,'[1]Annex 2 EHV charges'!$A$10:$O$1000,$C$12,FALSE),0)</f>
        <v>0</v>
      </c>
      <c r="D72" s="17">
        <f>IFERROR(VLOOKUP($A72,'[3]Annex 2 EHV charges'!$A$10:$O$1000,$D$12,FALSE),0)</f>
        <v>0</v>
      </c>
      <c r="E72" s="17">
        <f>IFERROR(VLOOKUP($A72,'[2]Annex 2 EHV charges'!$A$10:$P$1000,$E$12,FALSE),0)</f>
        <v>0</v>
      </c>
      <c r="F72" s="17">
        <f>IFERROR(VLOOKUP($A72,'[4]Annex 2 EHV charges'!$A$10:$P$1000,$F$12,FALSE),0)</f>
        <v>0</v>
      </c>
      <c r="G72" s="18">
        <f t="shared" si="7"/>
        <v>0</v>
      </c>
      <c r="H72" s="18">
        <f t="shared" si="8"/>
        <v>0</v>
      </c>
      <c r="I72" s="18">
        <f t="shared" si="9"/>
        <v>0</v>
      </c>
      <c r="J72" s="18">
        <f t="shared" si="10"/>
        <v>0</v>
      </c>
      <c r="K72" s="31">
        <f t="shared" si="11"/>
        <v>0</v>
      </c>
      <c r="L72" s="31">
        <f t="shared" si="12"/>
        <v>0</v>
      </c>
      <c r="M72" s="31">
        <f t="shared" si="13"/>
        <v>0</v>
      </c>
      <c r="O72" s="25"/>
      <c r="P72"/>
      <c r="Q72"/>
      <c r="R72"/>
      <c r="S72" s="26"/>
      <c r="T72" s="26"/>
      <c r="U72" s="26"/>
      <c r="V72" s="59"/>
      <c r="W72" s="26"/>
      <c r="X72" s="25"/>
      <c r="Y72" s="26"/>
      <c r="Z72" s="26"/>
      <c r="AA72" s="26"/>
      <c r="AB72" s="26"/>
      <c r="AC72" s="26"/>
      <c r="AD72" s="59"/>
    </row>
    <row r="73" spans="1:30">
      <c r="A73" s="16" t="str">
        <f>T('[2]Annex 2 EHV charges'!$A70)</f>
        <v/>
      </c>
      <c r="B73" s="16">
        <f>IFERROR(VLOOKUP($A73,'[2]Annex 2 EHV charges'!$A$10:$P$1000,$B$12,FALSE),0)</f>
        <v>0</v>
      </c>
      <c r="C73" s="17">
        <f>IFERROR(VLOOKUP($A73,'[1]Annex 2 EHV charges'!$A$10:$O$1000,$C$12,FALSE),0)</f>
        <v>0</v>
      </c>
      <c r="D73" s="17">
        <f>IFERROR(VLOOKUP($A73,'[3]Annex 2 EHV charges'!$A$10:$O$1000,$D$12,FALSE),0)</f>
        <v>0</v>
      </c>
      <c r="E73" s="17">
        <f>IFERROR(VLOOKUP($A73,'[2]Annex 2 EHV charges'!$A$10:$P$1000,$E$12,FALSE),0)</f>
        <v>0</v>
      </c>
      <c r="F73" s="17">
        <f>IFERROR(VLOOKUP($A73,'[4]Annex 2 EHV charges'!$A$10:$P$1000,$F$12,FALSE),0)</f>
        <v>0</v>
      </c>
      <c r="G73" s="18">
        <f t="shared" si="7"/>
        <v>0</v>
      </c>
      <c r="H73" s="18">
        <f t="shared" si="8"/>
        <v>0</v>
      </c>
      <c r="I73" s="18">
        <f t="shared" si="9"/>
        <v>0</v>
      </c>
      <c r="J73" s="18">
        <f t="shared" si="10"/>
        <v>0</v>
      </c>
      <c r="K73" s="31">
        <f t="shared" si="11"/>
        <v>0</v>
      </c>
      <c r="L73" s="31">
        <f t="shared" si="12"/>
        <v>0</v>
      </c>
      <c r="M73" s="31">
        <f t="shared" si="13"/>
        <v>0</v>
      </c>
      <c r="O73" s="25"/>
      <c r="P73"/>
      <c r="Q73"/>
      <c r="R73"/>
      <c r="S73" s="26"/>
      <c r="T73" s="26"/>
      <c r="U73" s="26"/>
      <c r="V73" s="59"/>
      <c r="W73" s="26"/>
      <c r="X73" s="25"/>
      <c r="Y73" s="26"/>
      <c r="Z73" s="26"/>
      <c r="AA73" s="26"/>
      <c r="AB73" s="26"/>
      <c r="AC73" s="26"/>
      <c r="AD73" s="59"/>
    </row>
    <row r="74" spans="1:30">
      <c r="A74" s="16" t="str">
        <f>T('[2]Annex 2 EHV charges'!$A71)</f>
        <v/>
      </c>
      <c r="B74" s="16">
        <f>IFERROR(VLOOKUP($A74,'[2]Annex 2 EHV charges'!$A$10:$P$1000,$B$12,FALSE),0)</f>
        <v>0</v>
      </c>
      <c r="C74" s="17">
        <f>IFERROR(VLOOKUP($A74,'[1]Annex 2 EHV charges'!$A$10:$O$1000,$C$12,FALSE),0)</f>
        <v>0</v>
      </c>
      <c r="D74" s="17">
        <f>IFERROR(VLOOKUP($A74,'[3]Annex 2 EHV charges'!$A$10:$O$1000,$D$12,FALSE),0)</f>
        <v>0</v>
      </c>
      <c r="E74" s="17">
        <f>IFERROR(VLOOKUP($A74,'[2]Annex 2 EHV charges'!$A$10:$P$1000,$E$12,FALSE),0)</f>
        <v>0</v>
      </c>
      <c r="F74" s="17">
        <f>IFERROR(VLOOKUP($A74,'[4]Annex 2 EHV charges'!$A$10:$P$1000,$F$12,FALSE),0)</f>
        <v>0</v>
      </c>
      <c r="G74" s="18">
        <f t="shared" si="7"/>
        <v>0</v>
      </c>
      <c r="H74" s="18">
        <f t="shared" si="8"/>
        <v>0</v>
      </c>
      <c r="I74" s="18">
        <f t="shared" si="9"/>
        <v>0</v>
      </c>
      <c r="J74" s="18">
        <f t="shared" si="10"/>
        <v>0</v>
      </c>
      <c r="K74" s="31">
        <f t="shared" si="11"/>
        <v>0</v>
      </c>
      <c r="L74" s="31">
        <f t="shared" si="12"/>
        <v>0</v>
      </c>
      <c r="M74" s="31">
        <f t="shared" si="13"/>
        <v>0</v>
      </c>
      <c r="O74" s="25"/>
      <c r="P74"/>
      <c r="Q74"/>
      <c r="R74"/>
      <c r="S74" s="26"/>
      <c r="T74" s="26"/>
      <c r="U74" s="26"/>
      <c r="V74" s="59"/>
      <c r="W74" s="26"/>
      <c r="X74" s="25"/>
      <c r="Y74" s="26"/>
      <c r="Z74" s="26"/>
      <c r="AA74" s="26"/>
      <c r="AB74" s="26"/>
      <c r="AC74" s="26"/>
      <c r="AD74" s="59"/>
    </row>
    <row r="75" spans="1:30">
      <c r="A75" s="16" t="str">
        <f>T('[2]Annex 2 EHV charges'!$A72)</f>
        <v/>
      </c>
      <c r="B75" s="16">
        <f>IFERROR(VLOOKUP($A75,'[2]Annex 2 EHV charges'!$A$10:$P$1000,$B$12,FALSE),0)</f>
        <v>0</v>
      </c>
      <c r="C75" s="17">
        <f>IFERROR(VLOOKUP($A75,'[1]Annex 2 EHV charges'!$A$10:$O$1000,$C$12,FALSE),0)</f>
        <v>0</v>
      </c>
      <c r="D75" s="17">
        <f>IFERROR(VLOOKUP($A75,'[3]Annex 2 EHV charges'!$A$10:$O$1000,$D$12,FALSE),0)</f>
        <v>0</v>
      </c>
      <c r="E75" s="17">
        <f>IFERROR(VLOOKUP($A75,'[2]Annex 2 EHV charges'!$A$10:$P$1000,$E$12,FALSE),0)</f>
        <v>0</v>
      </c>
      <c r="F75" s="17">
        <f>IFERROR(VLOOKUP($A75,'[4]Annex 2 EHV charges'!$A$10:$P$1000,$F$12,FALSE),0)</f>
        <v>0</v>
      </c>
      <c r="G75" s="18">
        <f t="shared" si="7"/>
        <v>0</v>
      </c>
      <c r="H75" s="18">
        <f t="shared" si="8"/>
        <v>0</v>
      </c>
      <c r="I75" s="18">
        <f t="shared" si="9"/>
        <v>0</v>
      </c>
      <c r="J75" s="18">
        <f t="shared" si="10"/>
        <v>0</v>
      </c>
      <c r="K75" s="31">
        <f t="shared" si="11"/>
        <v>0</v>
      </c>
      <c r="L75" s="31">
        <f t="shared" si="12"/>
        <v>0</v>
      </c>
      <c r="M75" s="31">
        <f t="shared" si="13"/>
        <v>0</v>
      </c>
      <c r="O75" s="25"/>
      <c r="P75"/>
      <c r="Q75"/>
      <c r="R75"/>
      <c r="S75" s="26"/>
      <c r="T75" s="26"/>
      <c r="U75" s="26"/>
      <c r="V75" s="59"/>
      <c r="W75" s="26"/>
      <c r="X75" s="25"/>
      <c r="Y75" s="26"/>
      <c r="Z75" s="26"/>
      <c r="AA75" s="26"/>
      <c r="AB75" s="26"/>
      <c r="AC75" s="26"/>
      <c r="AD75" s="59"/>
    </row>
    <row r="76" spans="1:30">
      <c r="A76" s="16" t="str">
        <f>T('[2]Annex 2 EHV charges'!$A73)</f>
        <v/>
      </c>
      <c r="B76" s="16">
        <f>IFERROR(VLOOKUP($A76,'[2]Annex 2 EHV charges'!$A$10:$P$1000,$B$12,FALSE),0)</f>
        <v>0</v>
      </c>
      <c r="C76" s="17">
        <f>IFERROR(VLOOKUP($A76,'[1]Annex 2 EHV charges'!$A$10:$O$1000,$C$12,FALSE),0)</f>
        <v>0</v>
      </c>
      <c r="D76" s="17">
        <f>IFERROR(VLOOKUP($A76,'[3]Annex 2 EHV charges'!$A$10:$O$1000,$D$12,FALSE),0)</f>
        <v>0</v>
      </c>
      <c r="E76" s="17">
        <f>IFERROR(VLOOKUP($A76,'[2]Annex 2 EHV charges'!$A$10:$P$1000,$E$12,FALSE),0)</f>
        <v>0</v>
      </c>
      <c r="F76" s="17">
        <f>IFERROR(VLOOKUP($A76,'[4]Annex 2 EHV charges'!$A$10:$P$1000,$F$12,FALSE),0)</f>
        <v>0</v>
      </c>
      <c r="G76" s="18">
        <f t="shared" si="7"/>
        <v>0</v>
      </c>
      <c r="H76" s="18">
        <f t="shared" si="8"/>
        <v>0</v>
      </c>
      <c r="I76" s="18">
        <f t="shared" si="9"/>
        <v>0</v>
      </c>
      <c r="J76" s="18">
        <f t="shared" si="10"/>
        <v>0</v>
      </c>
      <c r="K76" s="31">
        <f t="shared" si="11"/>
        <v>0</v>
      </c>
      <c r="L76" s="31">
        <f t="shared" si="12"/>
        <v>0</v>
      </c>
      <c r="M76" s="31">
        <f t="shared" si="13"/>
        <v>0</v>
      </c>
      <c r="O76" s="25"/>
      <c r="P76"/>
      <c r="Q76"/>
      <c r="R76"/>
      <c r="S76" s="26"/>
      <c r="T76" s="26"/>
      <c r="U76" s="26"/>
      <c r="V76" s="59"/>
      <c r="W76" s="26"/>
      <c r="X76" s="25"/>
      <c r="Y76" s="26"/>
      <c r="Z76" s="26"/>
      <c r="AA76" s="26"/>
      <c r="AB76" s="26"/>
      <c r="AC76" s="26"/>
      <c r="AD76" s="59"/>
    </row>
    <row r="77" spans="1:30">
      <c r="A77" s="16" t="str">
        <f>T('[2]Annex 2 EHV charges'!$A74)</f>
        <v/>
      </c>
      <c r="B77" s="16">
        <f>IFERROR(VLOOKUP($A77,'[2]Annex 2 EHV charges'!$A$10:$P$1000,$B$12,FALSE),0)</f>
        <v>0</v>
      </c>
      <c r="C77" s="17">
        <f>IFERROR(VLOOKUP($A77,'[1]Annex 2 EHV charges'!$A$10:$O$1000,$C$12,FALSE),0)</f>
        <v>0</v>
      </c>
      <c r="D77" s="17">
        <f>IFERROR(VLOOKUP($A77,'[3]Annex 2 EHV charges'!$A$10:$O$1000,$D$12,FALSE),0)</f>
        <v>0</v>
      </c>
      <c r="E77" s="17">
        <f>IFERROR(VLOOKUP($A77,'[2]Annex 2 EHV charges'!$A$10:$P$1000,$E$12,FALSE),0)</f>
        <v>0</v>
      </c>
      <c r="F77" s="17">
        <f>IFERROR(VLOOKUP($A77,'[4]Annex 2 EHV charges'!$A$10:$P$1000,$F$12,FALSE),0)</f>
        <v>0</v>
      </c>
      <c r="G77" s="18">
        <f t="shared" si="7"/>
        <v>0</v>
      </c>
      <c r="H77" s="18">
        <f t="shared" si="8"/>
        <v>0</v>
      </c>
      <c r="I77" s="18">
        <f t="shared" si="9"/>
        <v>0</v>
      </c>
      <c r="J77" s="18">
        <f t="shared" si="10"/>
        <v>0</v>
      </c>
      <c r="K77" s="31">
        <f t="shared" si="11"/>
        <v>0</v>
      </c>
      <c r="L77" s="31">
        <f t="shared" si="12"/>
        <v>0</v>
      </c>
      <c r="M77" s="31">
        <f t="shared" si="13"/>
        <v>0</v>
      </c>
      <c r="O77" s="25"/>
      <c r="P77"/>
      <c r="Q77"/>
      <c r="R77"/>
      <c r="S77" s="26"/>
      <c r="T77" s="26"/>
      <c r="U77" s="26"/>
      <c r="V77" s="59"/>
      <c r="W77" s="26"/>
      <c r="X77" s="25"/>
      <c r="Y77" s="26"/>
      <c r="Z77" s="26"/>
      <c r="AA77" s="26"/>
      <c r="AB77" s="26"/>
      <c r="AC77" s="26"/>
      <c r="AD77" s="59"/>
    </row>
    <row r="78" spans="1:30">
      <c r="A78" s="16" t="str">
        <f>T('[2]Annex 2 EHV charges'!$A75)</f>
        <v/>
      </c>
      <c r="B78" s="16">
        <f>IFERROR(VLOOKUP($A78,'[2]Annex 2 EHV charges'!$A$10:$P$1000,$B$12,FALSE),0)</f>
        <v>0</v>
      </c>
      <c r="C78" s="17">
        <f>IFERROR(VLOOKUP($A78,'[1]Annex 2 EHV charges'!$A$10:$O$1000,$C$12,FALSE),0)</f>
        <v>0</v>
      </c>
      <c r="D78" s="17">
        <f>IFERROR(VLOOKUP($A78,'[3]Annex 2 EHV charges'!$A$10:$O$1000,$D$12,FALSE),0)</f>
        <v>0</v>
      </c>
      <c r="E78" s="17">
        <f>IFERROR(VLOOKUP($A78,'[2]Annex 2 EHV charges'!$A$10:$P$1000,$E$12,FALSE),0)</f>
        <v>0</v>
      </c>
      <c r="F78" s="17">
        <f>IFERROR(VLOOKUP($A78,'[4]Annex 2 EHV charges'!$A$10:$P$1000,$F$12,FALSE),0)</f>
        <v>0</v>
      </c>
      <c r="G78" s="18">
        <f t="shared" si="7"/>
        <v>0</v>
      </c>
      <c r="H78" s="18">
        <f t="shared" si="8"/>
        <v>0</v>
      </c>
      <c r="I78" s="18">
        <f t="shared" si="9"/>
        <v>0</v>
      </c>
      <c r="J78" s="18">
        <f t="shared" si="10"/>
        <v>0</v>
      </c>
      <c r="K78" s="31">
        <f t="shared" si="11"/>
        <v>0</v>
      </c>
      <c r="L78" s="31">
        <f t="shared" si="12"/>
        <v>0</v>
      </c>
      <c r="M78" s="31">
        <f t="shared" si="13"/>
        <v>0</v>
      </c>
      <c r="O78" s="25"/>
      <c r="P78"/>
      <c r="Q78"/>
      <c r="R78"/>
      <c r="S78" s="26"/>
      <c r="T78" s="26"/>
      <c r="U78" s="26"/>
      <c r="V78" s="59"/>
      <c r="W78" s="26"/>
      <c r="X78" s="25"/>
      <c r="Y78" s="26"/>
      <c r="Z78" s="26"/>
      <c r="AA78" s="26"/>
      <c r="AB78" s="26"/>
      <c r="AC78" s="26"/>
      <c r="AD78" s="59"/>
    </row>
    <row r="79" spans="1:30">
      <c r="A79" s="16" t="str">
        <f>T('[2]Annex 2 EHV charges'!$A76)</f>
        <v/>
      </c>
      <c r="B79" s="16">
        <f>IFERROR(VLOOKUP($A79,'[2]Annex 2 EHV charges'!$A$10:$P$1000,$B$12,FALSE),0)</f>
        <v>0</v>
      </c>
      <c r="C79" s="17">
        <f>IFERROR(VLOOKUP($A79,'[1]Annex 2 EHV charges'!$A$10:$O$1000,$C$12,FALSE),0)</f>
        <v>0</v>
      </c>
      <c r="D79" s="17">
        <f>IFERROR(VLOOKUP($A79,'[3]Annex 2 EHV charges'!$A$10:$O$1000,$D$12,FALSE),0)</f>
        <v>0</v>
      </c>
      <c r="E79" s="17">
        <f>IFERROR(VLOOKUP($A79,'[2]Annex 2 EHV charges'!$A$10:$P$1000,$E$12,FALSE),0)</f>
        <v>0</v>
      </c>
      <c r="F79" s="17">
        <f>IFERROR(VLOOKUP($A79,'[4]Annex 2 EHV charges'!$A$10:$P$1000,$F$12,FALSE),0)</f>
        <v>0</v>
      </c>
      <c r="G79" s="18">
        <f t="shared" ref="G79:G110" si="14">IFERROR(ROUND($C79*365/100,2),0)</f>
        <v>0</v>
      </c>
      <c r="H79" s="18">
        <f t="shared" ref="H79:H110" si="15">IFERROR(ROUND($D79*365/100,2),0)</f>
        <v>0</v>
      </c>
      <c r="I79" s="18">
        <f t="shared" ref="I79:I110" si="16">IFERROR(ROUND($E79*366/100,2),0)</f>
        <v>0</v>
      </c>
      <c r="J79" s="18">
        <f t="shared" ref="J79:J110" si="17">IFERROR(ROUND($F79*365/100,2),0)</f>
        <v>0</v>
      </c>
      <c r="K79" s="31">
        <f t="shared" ref="K79:K110" si="18">IFERROR($H79/$G79-1,0)</f>
        <v>0</v>
      </c>
      <c r="L79" s="31">
        <f t="shared" ref="L79:L110" si="19">IFERROR($I79/$H79-1,0)</f>
        <v>0</v>
      </c>
      <c r="M79" s="31">
        <f t="shared" ref="M79:M110" si="20">IFERROR($J79/$I79-1,0)</f>
        <v>0</v>
      </c>
      <c r="O79" s="25"/>
      <c r="P79"/>
      <c r="Q79"/>
      <c r="R79"/>
      <c r="S79" s="26"/>
      <c r="T79" s="26"/>
      <c r="U79" s="26"/>
      <c r="V79" s="59"/>
      <c r="W79" s="26"/>
      <c r="X79" s="25"/>
      <c r="Y79" s="26"/>
      <c r="Z79" s="26"/>
      <c r="AA79" s="26"/>
      <c r="AB79" s="26"/>
      <c r="AC79" s="26"/>
      <c r="AD79" s="59"/>
    </row>
    <row r="80" spans="1:30">
      <c r="A80" s="16" t="str">
        <f>T('[2]Annex 2 EHV charges'!$A77)</f>
        <v/>
      </c>
      <c r="B80" s="16">
        <f>IFERROR(VLOOKUP($A80,'[2]Annex 2 EHV charges'!$A$10:$P$1000,$B$12,FALSE),0)</f>
        <v>0</v>
      </c>
      <c r="C80" s="17">
        <f>IFERROR(VLOOKUP($A80,'[1]Annex 2 EHV charges'!$A$10:$O$1000,$C$12,FALSE),0)</f>
        <v>0</v>
      </c>
      <c r="D80" s="17">
        <f>IFERROR(VLOOKUP($A80,'[3]Annex 2 EHV charges'!$A$10:$O$1000,$D$12,FALSE),0)</f>
        <v>0</v>
      </c>
      <c r="E80" s="17">
        <f>IFERROR(VLOOKUP($A80,'[2]Annex 2 EHV charges'!$A$10:$P$1000,$E$12,FALSE),0)</f>
        <v>0</v>
      </c>
      <c r="F80" s="17">
        <f>IFERROR(VLOOKUP($A80,'[4]Annex 2 EHV charges'!$A$10:$P$1000,$F$12,FALSE),0)</f>
        <v>0</v>
      </c>
      <c r="G80" s="18">
        <f t="shared" si="14"/>
        <v>0</v>
      </c>
      <c r="H80" s="18">
        <f t="shared" si="15"/>
        <v>0</v>
      </c>
      <c r="I80" s="18">
        <f t="shared" si="16"/>
        <v>0</v>
      </c>
      <c r="J80" s="18">
        <f t="shared" si="17"/>
        <v>0</v>
      </c>
      <c r="K80" s="31">
        <f t="shared" si="18"/>
        <v>0</v>
      </c>
      <c r="L80" s="31">
        <f t="shared" si="19"/>
        <v>0</v>
      </c>
      <c r="M80" s="31">
        <f t="shared" si="20"/>
        <v>0</v>
      </c>
      <c r="O80" s="25"/>
      <c r="P80"/>
      <c r="Q80"/>
      <c r="R80"/>
      <c r="S80" s="26"/>
      <c r="T80" s="26"/>
      <c r="U80" s="26"/>
      <c r="V80" s="59"/>
      <c r="W80" s="26"/>
      <c r="X80" s="25"/>
      <c r="Y80" s="26"/>
      <c r="Z80" s="26"/>
      <c r="AA80" s="26"/>
      <c r="AB80" s="26"/>
      <c r="AC80" s="26"/>
      <c r="AD80" s="59"/>
    </row>
    <row r="81" spans="1:30">
      <c r="A81" s="16" t="str">
        <f>T('[2]Annex 2 EHV charges'!$A78)</f>
        <v/>
      </c>
      <c r="B81" s="16">
        <f>IFERROR(VLOOKUP($A81,'[2]Annex 2 EHV charges'!$A$10:$P$1000,$B$12,FALSE),0)</f>
        <v>0</v>
      </c>
      <c r="C81" s="17">
        <f>IFERROR(VLOOKUP($A81,'[1]Annex 2 EHV charges'!$A$10:$O$1000,$C$12,FALSE),0)</f>
        <v>0</v>
      </c>
      <c r="D81" s="17">
        <f>IFERROR(VLOOKUP($A81,'[3]Annex 2 EHV charges'!$A$10:$O$1000,$D$12,FALSE),0)</f>
        <v>0</v>
      </c>
      <c r="E81" s="17">
        <f>IFERROR(VLOOKUP($A81,'[2]Annex 2 EHV charges'!$A$10:$P$1000,$E$12,FALSE),0)</f>
        <v>0</v>
      </c>
      <c r="F81" s="17">
        <f>IFERROR(VLOOKUP($A81,'[4]Annex 2 EHV charges'!$A$10:$P$1000,$F$12,FALSE),0)</f>
        <v>0</v>
      </c>
      <c r="G81" s="18">
        <f t="shared" si="14"/>
        <v>0</v>
      </c>
      <c r="H81" s="18">
        <f t="shared" si="15"/>
        <v>0</v>
      </c>
      <c r="I81" s="18">
        <f t="shared" si="16"/>
        <v>0</v>
      </c>
      <c r="J81" s="18">
        <f t="shared" si="17"/>
        <v>0</v>
      </c>
      <c r="K81" s="31">
        <f t="shared" si="18"/>
        <v>0</v>
      </c>
      <c r="L81" s="31">
        <f t="shared" si="19"/>
        <v>0</v>
      </c>
      <c r="M81" s="31">
        <f t="shared" si="20"/>
        <v>0</v>
      </c>
      <c r="O81" s="25"/>
      <c r="P81"/>
      <c r="Q81"/>
      <c r="R81"/>
      <c r="S81" s="26"/>
      <c r="T81" s="26"/>
      <c r="U81" s="26"/>
      <c r="V81" s="59"/>
      <c r="W81" s="26"/>
      <c r="X81" s="25"/>
      <c r="Y81" s="26"/>
      <c r="Z81" s="26"/>
      <c r="AA81" s="26"/>
      <c r="AB81" s="26"/>
      <c r="AC81" s="26"/>
      <c r="AD81" s="59"/>
    </row>
    <row r="82" spans="1:30">
      <c r="A82" s="16" t="str">
        <f>T('[2]Annex 2 EHV charges'!$A79)</f>
        <v/>
      </c>
      <c r="B82" s="16">
        <f>IFERROR(VLOOKUP($A82,'[2]Annex 2 EHV charges'!$A$10:$P$1000,$B$12,FALSE),0)</f>
        <v>0</v>
      </c>
      <c r="C82" s="17">
        <f>IFERROR(VLOOKUP($A82,'[1]Annex 2 EHV charges'!$A$10:$O$1000,$C$12,FALSE),0)</f>
        <v>0</v>
      </c>
      <c r="D82" s="17">
        <f>IFERROR(VLOOKUP($A82,'[3]Annex 2 EHV charges'!$A$10:$O$1000,$D$12,FALSE),0)</f>
        <v>0</v>
      </c>
      <c r="E82" s="17">
        <f>IFERROR(VLOOKUP($A82,'[2]Annex 2 EHV charges'!$A$10:$P$1000,$E$12,FALSE),0)</f>
        <v>0</v>
      </c>
      <c r="F82" s="17">
        <f>IFERROR(VLOOKUP($A82,'[4]Annex 2 EHV charges'!$A$10:$P$1000,$F$12,FALSE),0)</f>
        <v>0</v>
      </c>
      <c r="G82" s="18">
        <f t="shared" si="14"/>
        <v>0</v>
      </c>
      <c r="H82" s="18">
        <f t="shared" si="15"/>
        <v>0</v>
      </c>
      <c r="I82" s="18">
        <f t="shared" si="16"/>
        <v>0</v>
      </c>
      <c r="J82" s="18">
        <f t="shared" si="17"/>
        <v>0</v>
      </c>
      <c r="K82" s="31">
        <f t="shared" si="18"/>
        <v>0</v>
      </c>
      <c r="L82" s="31">
        <f t="shared" si="19"/>
        <v>0</v>
      </c>
      <c r="M82" s="31">
        <f t="shared" si="20"/>
        <v>0</v>
      </c>
      <c r="O82" s="25"/>
      <c r="P82"/>
      <c r="Q82"/>
      <c r="R82"/>
      <c r="S82" s="26"/>
      <c r="T82" s="26"/>
      <c r="U82" s="26"/>
      <c r="V82" s="59"/>
      <c r="W82" s="26"/>
      <c r="X82" s="25"/>
      <c r="Y82" s="26"/>
      <c r="Z82" s="26"/>
      <c r="AA82" s="26"/>
      <c r="AB82" s="26"/>
      <c r="AC82" s="26"/>
      <c r="AD82" s="59"/>
    </row>
    <row r="83" spans="1:30">
      <c r="A83" s="16" t="str">
        <f>T('[2]Annex 2 EHV charges'!$A80)</f>
        <v/>
      </c>
      <c r="B83" s="16">
        <f>IFERROR(VLOOKUP($A83,'[2]Annex 2 EHV charges'!$A$10:$P$1000,$B$12,FALSE),0)</f>
        <v>0</v>
      </c>
      <c r="C83" s="17">
        <f>IFERROR(VLOOKUP($A83,'[1]Annex 2 EHV charges'!$A$10:$O$1000,$C$12,FALSE),0)</f>
        <v>0</v>
      </c>
      <c r="D83" s="17">
        <f>IFERROR(VLOOKUP($A83,'[3]Annex 2 EHV charges'!$A$10:$O$1000,$D$12,FALSE),0)</f>
        <v>0</v>
      </c>
      <c r="E83" s="17">
        <f>IFERROR(VLOOKUP($A83,'[2]Annex 2 EHV charges'!$A$10:$P$1000,$E$12,FALSE),0)</f>
        <v>0</v>
      </c>
      <c r="F83" s="17">
        <f>IFERROR(VLOOKUP($A83,'[4]Annex 2 EHV charges'!$A$10:$P$1000,$F$12,FALSE),0)</f>
        <v>0</v>
      </c>
      <c r="G83" s="18">
        <f t="shared" si="14"/>
        <v>0</v>
      </c>
      <c r="H83" s="18">
        <f t="shared" si="15"/>
        <v>0</v>
      </c>
      <c r="I83" s="18">
        <f t="shared" si="16"/>
        <v>0</v>
      </c>
      <c r="J83" s="18">
        <f t="shared" si="17"/>
        <v>0</v>
      </c>
      <c r="K83" s="31">
        <f t="shared" si="18"/>
        <v>0</v>
      </c>
      <c r="L83" s="31">
        <f t="shared" si="19"/>
        <v>0</v>
      </c>
      <c r="M83" s="31">
        <f t="shared" si="20"/>
        <v>0</v>
      </c>
      <c r="O83" s="25"/>
      <c r="P83"/>
      <c r="Q83"/>
      <c r="R83"/>
      <c r="S83" s="26"/>
      <c r="T83" s="26"/>
      <c r="U83" s="26"/>
      <c r="V83" s="59"/>
      <c r="W83" s="26"/>
      <c r="X83" s="25"/>
      <c r="Y83" s="26"/>
      <c r="Z83" s="26"/>
      <c r="AA83" s="26"/>
      <c r="AB83" s="26"/>
      <c r="AC83" s="26"/>
      <c r="AD83" s="59"/>
    </row>
    <row r="84" spans="1:30">
      <c r="A84" s="16" t="str">
        <f>T('[2]Annex 2 EHV charges'!$A81)</f>
        <v/>
      </c>
      <c r="B84" s="16">
        <f>IFERROR(VLOOKUP($A84,'[2]Annex 2 EHV charges'!$A$10:$P$1000,$B$12,FALSE),0)</f>
        <v>0</v>
      </c>
      <c r="C84" s="17">
        <f>IFERROR(VLOOKUP($A84,'[1]Annex 2 EHV charges'!$A$10:$O$1000,$C$12,FALSE),0)</f>
        <v>0</v>
      </c>
      <c r="D84" s="17">
        <f>IFERROR(VLOOKUP($A84,'[3]Annex 2 EHV charges'!$A$10:$O$1000,$D$12,FALSE),0)</f>
        <v>0</v>
      </c>
      <c r="E84" s="17">
        <f>IFERROR(VLOOKUP($A84,'[2]Annex 2 EHV charges'!$A$10:$P$1000,$E$12,FALSE),0)</f>
        <v>0</v>
      </c>
      <c r="F84" s="17">
        <f>IFERROR(VLOOKUP($A84,'[4]Annex 2 EHV charges'!$A$10:$P$1000,$F$12,FALSE),0)</f>
        <v>0</v>
      </c>
      <c r="G84" s="18">
        <f t="shared" si="14"/>
        <v>0</v>
      </c>
      <c r="H84" s="18">
        <f t="shared" si="15"/>
        <v>0</v>
      </c>
      <c r="I84" s="18">
        <f t="shared" si="16"/>
        <v>0</v>
      </c>
      <c r="J84" s="18">
        <f t="shared" si="17"/>
        <v>0</v>
      </c>
      <c r="K84" s="31">
        <f t="shared" si="18"/>
        <v>0</v>
      </c>
      <c r="L84" s="31">
        <f t="shared" si="19"/>
        <v>0</v>
      </c>
      <c r="M84" s="31">
        <f t="shared" si="20"/>
        <v>0</v>
      </c>
      <c r="O84" s="25"/>
      <c r="P84"/>
      <c r="Q84"/>
      <c r="R84"/>
      <c r="S84" s="26"/>
      <c r="T84" s="26"/>
      <c r="U84" s="26"/>
      <c r="V84" s="59"/>
      <c r="W84" s="26"/>
      <c r="X84" s="25"/>
      <c r="Y84" s="26"/>
      <c r="Z84" s="26"/>
      <c r="AA84" s="26"/>
      <c r="AB84" s="26"/>
      <c r="AC84" s="26"/>
      <c r="AD84" s="59"/>
    </row>
    <row r="85" spans="1:30">
      <c r="A85" s="16" t="str">
        <f>T('[2]Annex 2 EHV charges'!$A82)</f>
        <v/>
      </c>
      <c r="B85" s="16">
        <f>IFERROR(VLOOKUP($A85,'[2]Annex 2 EHV charges'!$A$10:$P$1000,$B$12,FALSE),0)</f>
        <v>0</v>
      </c>
      <c r="C85" s="17">
        <f>IFERROR(VLOOKUP($A85,'[1]Annex 2 EHV charges'!$A$10:$O$1000,$C$12,FALSE),0)</f>
        <v>0</v>
      </c>
      <c r="D85" s="17">
        <f>IFERROR(VLOOKUP($A85,'[3]Annex 2 EHV charges'!$A$10:$O$1000,$D$12,FALSE),0)</f>
        <v>0</v>
      </c>
      <c r="E85" s="17">
        <f>IFERROR(VLOOKUP($A85,'[2]Annex 2 EHV charges'!$A$10:$P$1000,$E$12,FALSE),0)</f>
        <v>0</v>
      </c>
      <c r="F85" s="17">
        <f>IFERROR(VLOOKUP($A85,'[4]Annex 2 EHV charges'!$A$10:$P$1000,$F$12,FALSE),0)</f>
        <v>0</v>
      </c>
      <c r="G85" s="18">
        <f t="shared" si="14"/>
        <v>0</v>
      </c>
      <c r="H85" s="18">
        <f t="shared" si="15"/>
        <v>0</v>
      </c>
      <c r="I85" s="18">
        <f t="shared" si="16"/>
        <v>0</v>
      </c>
      <c r="J85" s="18">
        <f t="shared" si="17"/>
        <v>0</v>
      </c>
      <c r="K85" s="31">
        <f t="shared" si="18"/>
        <v>0</v>
      </c>
      <c r="L85" s="31">
        <f t="shared" si="19"/>
        <v>0</v>
      </c>
      <c r="M85" s="31">
        <f t="shared" si="20"/>
        <v>0</v>
      </c>
      <c r="O85" s="25"/>
      <c r="P85"/>
      <c r="Q85"/>
      <c r="R85"/>
      <c r="S85" s="26"/>
      <c r="T85" s="26"/>
      <c r="U85" s="26"/>
      <c r="V85" s="59"/>
      <c r="W85" s="26"/>
      <c r="X85" s="25"/>
      <c r="Y85" s="26"/>
      <c r="Z85" s="26"/>
      <c r="AA85" s="26"/>
      <c r="AB85" s="26"/>
      <c r="AC85" s="26"/>
      <c r="AD85" s="59"/>
    </row>
    <row r="86" spans="1:30">
      <c r="A86" s="16" t="str">
        <f>T('[2]Annex 2 EHV charges'!$A83)</f>
        <v/>
      </c>
      <c r="B86" s="16">
        <f>IFERROR(VLOOKUP($A86,'[2]Annex 2 EHV charges'!$A$10:$P$1000,$B$12,FALSE),0)</f>
        <v>0</v>
      </c>
      <c r="C86" s="17">
        <f>IFERROR(VLOOKUP($A86,'[1]Annex 2 EHV charges'!$A$10:$O$1000,$C$12,FALSE),0)</f>
        <v>0</v>
      </c>
      <c r="D86" s="17">
        <f>IFERROR(VLOOKUP($A86,'[3]Annex 2 EHV charges'!$A$10:$O$1000,$D$12,FALSE),0)</f>
        <v>0</v>
      </c>
      <c r="E86" s="17">
        <f>IFERROR(VLOOKUP($A86,'[2]Annex 2 EHV charges'!$A$10:$P$1000,$E$12,FALSE),0)</f>
        <v>0</v>
      </c>
      <c r="F86" s="17">
        <f>IFERROR(VLOOKUP($A86,'[4]Annex 2 EHV charges'!$A$10:$P$1000,$F$12,FALSE),0)</f>
        <v>0</v>
      </c>
      <c r="G86" s="18">
        <f t="shared" si="14"/>
        <v>0</v>
      </c>
      <c r="H86" s="18">
        <f t="shared" si="15"/>
        <v>0</v>
      </c>
      <c r="I86" s="18">
        <f t="shared" si="16"/>
        <v>0</v>
      </c>
      <c r="J86" s="18">
        <f t="shared" si="17"/>
        <v>0</v>
      </c>
      <c r="K86" s="31">
        <f t="shared" si="18"/>
        <v>0</v>
      </c>
      <c r="L86" s="31">
        <f t="shared" si="19"/>
        <v>0</v>
      </c>
      <c r="M86" s="31">
        <f t="shared" si="20"/>
        <v>0</v>
      </c>
      <c r="O86" s="25"/>
      <c r="P86"/>
      <c r="Q86"/>
      <c r="R86"/>
      <c r="S86" s="26"/>
      <c r="T86" s="26"/>
      <c r="U86" s="26"/>
      <c r="V86" s="59"/>
      <c r="W86" s="26"/>
      <c r="X86" s="25"/>
      <c r="Y86" s="26"/>
      <c r="Z86" s="26"/>
      <c r="AA86" s="26"/>
      <c r="AB86" s="26"/>
      <c r="AC86" s="26"/>
      <c r="AD86" s="59"/>
    </row>
    <row r="87" spans="1:30">
      <c r="A87" s="16" t="str">
        <f>T('[2]Annex 2 EHV charges'!$A84)</f>
        <v/>
      </c>
      <c r="B87" s="16">
        <f>IFERROR(VLOOKUP($A87,'[2]Annex 2 EHV charges'!$A$10:$P$1000,$B$12,FALSE),0)</f>
        <v>0</v>
      </c>
      <c r="C87" s="17">
        <f>IFERROR(VLOOKUP($A87,'[1]Annex 2 EHV charges'!$A$10:$O$1000,$C$12,FALSE),0)</f>
        <v>0</v>
      </c>
      <c r="D87" s="17">
        <f>IFERROR(VLOOKUP($A87,'[3]Annex 2 EHV charges'!$A$10:$O$1000,$D$12,FALSE),0)</f>
        <v>0</v>
      </c>
      <c r="E87" s="17">
        <f>IFERROR(VLOOKUP($A87,'[2]Annex 2 EHV charges'!$A$10:$P$1000,$E$12,FALSE),0)</f>
        <v>0</v>
      </c>
      <c r="F87" s="17">
        <f>IFERROR(VLOOKUP($A87,'[4]Annex 2 EHV charges'!$A$10:$P$1000,$F$12,FALSE),0)</f>
        <v>0</v>
      </c>
      <c r="G87" s="18">
        <f t="shared" si="14"/>
        <v>0</v>
      </c>
      <c r="H87" s="18">
        <f t="shared" si="15"/>
        <v>0</v>
      </c>
      <c r="I87" s="18">
        <f t="shared" si="16"/>
        <v>0</v>
      </c>
      <c r="J87" s="18">
        <f t="shared" si="17"/>
        <v>0</v>
      </c>
      <c r="K87" s="31">
        <f t="shared" si="18"/>
        <v>0</v>
      </c>
      <c r="L87" s="31">
        <f t="shared" si="19"/>
        <v>0</v>
      </c>
      <c r="M87" s="31">
        <f t="shared" si="20"/>
        <v>0</v>
      </c>
      <c r="O87" s="25"/>
      <c r="P87"/>
      <c r="Q87"/>
      <c r="R87"/>
      <c r="S87" s="26"/>
      <c r="T87" s="26"/>
      <c r="U87" s="26"/>
      <c r="V87" s="59"/>
      <c r="W87" s="26"/>
      <c r="X87" s="25"/>
      <c r="Y87" s="26"/>
      <c r="Z87" s="26"/>
      <c r="AA87" s="26"/>
      <c r="AB87" s="26"/>
      <c r="AC87" s="26"/>
      <c r="AD87" s="59"/>
    </row>
    <row r="88" spans="1:30">
      <c r="A88" s="16" t="str">
        <f>T('[2]Annex 2 EHV charges'!$A85)</f>
        <v/>
      </c>
      <c r="B88" s="16">
        <f>IFERROR(VLOOKUP($A88,'[2]Annex 2 EHV charges'!$A$10:$P$1000,$B$12,FALSE),0)</f>
        <v>0</v>
      </c>
      <c r="C88" s="17">
        <f>IFERROR(VLOOKUP($A88,'[1]Annex 2 EHV charges'!$A$10:$O$1000,$C$12,FALSE),0)</f>
        <v>0</v>
      </c>
      <c r="D88" s="17">
        <f>IFERROR(VLOOKUP($A88,'[3]Annex 2 EHV charges'!$A$10:$O$1000,$D$12,FALSE),0)</f>
        <v>0</v>
      </c>
      <c r="E88" s="17">
        <f>IFERROR(VLOOKUP($A88,'[2]Annex 2 EHV charges'!$A$10:$P$1000,$E$12,FALSE),0)</f>
        <v>0</v>
      </c>
      <c r="F88" s="17">
        <f>IFERROR(VLOOKUP($A88,'[4]Annex 2 EHV charges'!$A$10:$P$1000,$F$12,FALSE),0)</f>
        <v>0</v>
      </c>
      <c r="G88" s="18">
        <f t="shared" si="14"/>
        <v>0</v>
      </c>
      <c r="H88" s="18">
        <f t="shared" si="15"/>
        <v>0</v>
      </c>
      <c r="I88" s="18">
        <f t="shared" si="16"/>
        <v>0</v>
      </c>
      <c r="J88" s="18">
        <f t="shared" si="17"/>
        <v>0</v>
      </c>
      <c r="K88" s="31">
        <f t="shared" si="18"/>
        <v>0</v>
      </c>
      <c r="L88" s="31">
        <f t="shared" si="19"/>
        <v>0</v>
      </c>
      <c r="M88" s="31">
        <f t="shared" si="20"/>
        <v>0</v>
      </c>
      <c r="O88" s="25"/>
      <c r="P88"/>
      <c r="Q88"/>
      <c r="R88"/>
      <c r="S88" s="26"/>
      <c r="T88" s="26"/>
      <c r="U88" s="26"/>
      <c r="V88" s="59"/>
      <c r="W88" s="26"/>
      <c r="X88" s="25"/>
      <c r="Y88" s="26"/>
      <c r="Z88" s="26"/>
      <c r="AA88" s="26"/>
      <c r="AB88" s="26"/>
      <c r="AC88" s="26"/>
      <c r="AD88" s="59"/>
    </row>
    <row r="89" spans="1:30">
      <c r="A89" s="16" t="str">
        <f>T('[2]Annex 2 EHV charges'!$A86)</f>
        <v/>
      </c>
      <c r="B89" s="16">
        <f>IFERROR(VLOOKUP($A89,'[2]Annex 2 EHV charges'!$A$10:$P$1000,$B$12,FALSE),0)</f>
        <v>0</v>
      </c>
      <c r="C89" s="17">
        <f>IFERROR(VLOOKUP($A89,'[1]Annex 2 EHV charges'!$A$10:$O$1000,$C$12,FALSE),0)</f>
        <v>0</v>
      </c>
      <c r="D89" s="17">
        <f>IFERROR(VLOOKUP($A89,'[3]Annex 2 EHV charges'!$A$10:$O$1000,$D$12,FALSE),0)</f>
        <v>0</v>
      </c>
      <c r="E89" s="17">
        <f>IFERROR(VLOOKUP($A89,'[2]Annex 2 EHV charges'!$A$10:$P$1000,$E$12,FALSE),0)</f>
        <v>0</v>
      </c>
      <c r="F89" s="17">
        <f>IFERROR(VLOOKUP($A89,'[4]Annex 2 EHV charges'!$A$10:$P$1000,$F$12,FALSE),0)</f>
        <v>0</v>
      </c>
      <c r="G89" s="18">
        <f t="shared" si="14"/>
        <v>0</v>
      </c>
      <c r="H89" s="18">
        <f t="shared" si="15"/>
        <v>0</v>
      </c>
      <c r="I89" s="18">
        <f t="shared" si="16"/>
        <v>0</v>
      </c>
      <c r="J89" s="18">
        <f t="shared" si="17"/>
        <v>0</v>
      </c>
      <c r="K89" s="31">
        <f t="shared" si="18"/>
        <v>0</v>
      </c>
      <c r="L89" s="31">
        <f t="shared" si="19"/>
        <v>0</v>
      </c>
      <c r="M89" s="31">
        <f t="shared" si="20"/>
        <v>0</v>
      </c>
      <c r="O89" s="25"/>
      <c r="P89"/>
      <c r="Q89"/>
      <c r="R89"/>
      <c r="S89" s="26"/>
      <c r="T89" s="26"/>
      <c r="U89" s="26"/>
      <c r="V89" s="59"/>
      <c r="W89" s="26"/>
      <c r="X89" s="25"/>
      <c r="Y89" s="26"/>
      <c r="Z89" s="26"/>
      <c r="AA89" s="26"/>
      <c r="AB89" s="26"/>
      <c r="AC89" s="26"/>
      <c r="AD89" s="59"/>
    </row>
    <row r="90" spans="1:30">
      <c r="A90" s="16" t="str">
        <f>T('[2]Annex 2 EHV charges'!$A87)</f>
        <v/>
      </c>
      <c r="B90" s="16">
        <f>IFERROR(VLOOKUP($A90,'[2]Annex 2 EHV charges'!$A$10:$P$1000,$B$12,FALSE),0)</f>
        <v>0</v>
      </c>
      <c r="C90" s="17">
        <f>IFERROR(VLOOKUP($A90,'[1]Annex 2 EHV charges'!$A$10:$O$1000,$C$12,FALSE),0)</f>
        <v>0</v>
      </c>
      <c r="D90" s="17">
        <f>IFERROR(VLOOKUP($A90,'[3]Annex 2 EHV charges'!$A$10:$O$1000,$D$12,FALSE),0)</f>
        <v>0</v>
      </c>
      <c r="E90" s="17">
        <f>IFERROR(VLOOKUP($A90,'[2]Annex 2 EHV charges'!$A$10:$P$1000,$E$12,FALSE),0)</f>
        <v>0</v>
      </c>
      <c r="F90" s="17">
        <f>IFERROR(VLOOKUP($A90,'[4]Annex 2 EHV charges'!$A$10:$P$1000,$F$12,FALSE),0)</f>
        <v>0</v>
      </c>
      <c r="G90" s="18">
        <f t="shared" si="14"/>
        <v>0</v>
      </c>
      <c r="H90" s="18">
        <f t="shared" si="15"/>
        <v>0</v>
      </c>
      <c r="I90" s="18">
        <f t="shared" si="16"/>
        <v>0</v>
      </c>
      <c r="J90" s="18">
        <f t="shared" si="17"/>
        <v>0</v>
      </c>
      <c r="K90" s="31">
        <f t="shared" si="18"/>
        <v>0</v>
      </c>
      <c r="L90" s="31">
        <f t="shared" si="19"/>
        <v>0</v>
      </c>
      <c r="M90" s="31">
        <f t="shared" si="20"/>
        <v>0</v>
      </c>
      <c r="O90" s="25"/>
      <c r="P90"/>
      <c r="Q90"/>
      <c r="R90"/>
      <c r="S90" s="26"/>
      <c r="T90" s="26"/>
      <c r="U90" s="26"/>
      <c r="V90" s="59"/>
      <c r="W90" s="26"/>
      <c r="X90" s="25"/>
      <c r="Y90" s="26"/>
      <c r="Z90" s="26"/>
      <c r="AA90" s="26"/>
      <c r="AB90" s="26"/>
      <c r="AC90" s="26"/>
      <c r="AD90" s="59"/>
    </row>
    <row r="91" spans="1:30">
      <c r="A91" s="16" t="str">
        <f>T('[2]Annex 2 EHV charges'!$A88)</f>
        <v/>
      </c>
      <c r="B91" s="16">
        <f>IFERROR(VLOOKUP($A91,'[2]Annex 2 EHV charges'!$A$10:$P$1000,$B$12,FALSE),0)</f>
        <v>0</v>
      </c>
      <c r="C91" s="17">
        <f>IFERROR(VLOOKUP($A91,'[1]Annex 2 EHV charges'!$A$10:$O$1000,$C$12,FALSE),0)</f>
        <v>0</v>
      </c>
      <c r="D91" s="17">
        <f>IFERROR(VLOOKUP($A91,'[3]Annex 2 EHV charges'!$A$10:$O$1000,$D$12,FALSE),0)</f>
        <v>0</v>
      </c>
      <c r="E91" s="17">
        <f>IFERROR(VLOOKUP($A91,'[2]Annex 2 EHV charges'!$A$10:$P$1000,$E$12,FALSE),0)</f>
        <v>0</v>
      </c>
      <c r="F91" s="17">
        <f>IFERROR(VLOOKUP($A91,'[4]Annex 2 EHV charges'!$A$10:$P$1000,$F$12,FALSE),0)</f>
        <v>0</v>
      </c>
      <c r="G91" s="18">
        <f t="shared" si="14"/>
        <v>0</v>
      </c>
      <c r="H91" s="18">
        <f t="shared" si="15"/>
        <v>0</v>
      </c>
      <c r="I91" s="18">
        <f t="shared" si="16"/>
        <v>0</v>
      </c>
      <c r="J91" s="18">
        <f t="shared" si="17"/>
        <v>0</v>
      </c>
      <c r="K91" s="31">
        <f t="shared" si="18"/>
        <v>0</v>
      </c>
      <c r="L91" s="31">
        <f t="shared" si="19"/>
        <v>0</v>
      </c>
      <c r="M91" s="31">
        <f t="shared" si="20"/>
        <v>0</v>
      </c>
      <c r="O91" s="25"/>
      <c r="P91"/>
      <c r="Q91"/>
      <c r="R91"/>
      <c r="S91" s="26"/>
      <c r="T91" s="26"/>
      <c r="U91" s="26"/>
      <c r="V91" s="59"/>
      <c r="W91" s="26"/>
      <c r="X91" s="25"/>
      <c r="Y91" s="26"/>
      <c r="Z91" s="26"/>
      <c r="AA91" s="26"/>
      <c r="AB91" s="26"/>
      <c r="AC91" s="26"/>
      <c r="AD91" s="59"/>
    </row>
    <row r="92" spans="1:30">
      <c r="A92" s="16" t="str">
        <f>T('[2]Annex 2 EHV charges'!$A89)</f>
        <v/>
      </c>
      <c r="B92" s="16">
        <f>IFERROR(VLOOKUP($A92,'[2]Annex 2 EHV charges'!$A$10:$P$1000,$B$12,FALSE),0)</f>
        <v>0</v>
      </c>
      <c r="C92" s="17">
        <f>IFERROR(VLOOKUP($A92,'[1]Annex 2 EHV charges'!$A$10:$O$1000,$C$12,FALSE),0)</f>
        <v>0</v>
      </c>
      <c r="D92" s="17">
        <f>IFERROR(VLOOKUP($A92,'[3]Annex 2 EHV charges'!$A$10:$O$1000,$D$12,FALSE),0)</f>
        <v>0</v>
      </c>
      <c r="E92" s="17">
        <f>IFERROR(VLOOKUP($A92,'[2]Annex 2 EHV charges'!$A$10:$P$1000,$E$12,FALSE),0)</f>
        <v>0</v>
      </c>
      <c r="F92" s="17">
        <f>IFERROR(VLOOKUP($A92,'[4]Annex 2 EHV charges'!$A$10:$P$1000,$F$12,FALSE),0)</f>
        <v>0</v>
      </c>
      <c r="G92" s="18">
        <f t="shared" si="14"/>
        <v>0</v>
      </c>
      <c r="H92" s="18">
        <f t="shared" si="15"/>
        <v>0</v>
      </c>
      <c r="I92" s="18">
        <f t="shared" si="16"/>
        <v>0</v>
      </c>
      <c r="J92" s="18">
        <f t="shared" si="17"/>
        <v>0</v>
      </c>
      <c r="K92" s="31">
        <f t="shared" si="18"/>
        <v>0</v>
      </c>
      <c r="L92" s="31">
        <f t="shared" si="19"/>
        <v>0</v>
      </c>
      <c r="M92" s="31">
        <f t="shared" si="20"/>
        <v>0</v>
      </c>
      <c r="O92" s="25"/>
      <c r="P92"/>
      <c r="Q92"/>
      <c r="R92"/>
      <c r="S92" s="26"/>
      <c r="T92" s="26"/>
      <c r="U92" s="26"/>
      <c r="V92" s="59"/>
      <c r="W92" s="26"/>
      <c r="X92" s="25"/>
      <c r="Y92" s="26"/>
      <c r="Z92" s="26"/>
      <c r="AA92" s="26"/>
      <c r="AB92" s="26"/>
      <c r="AC92" s="26"/>
      <c r="AD92" s="59"/>
    </row>
    <row r="93" spans="1:30">
      <c r="A93" s="16" t="str">
        <f>T('[2]Annex 2 EHV charges'!$A90)</f>
        <v/>
      </c>
      <c r="B93" s="16">
        <f>IFERROR(VLOOKUP($A93,'[2]Annex 2 EHV charges'!$A$10:$P$1000,$B$12,FALSE),0)</f>
        <v>0</v>
      </c>
      <c r="C93" s="17">
        <f>IFERROR(VLOOKUP($A93,'[1]Annex 2 EHV charges'!$A$10:$O$1000,$C$12,FALSE),0)</f>
        <v>0</v>
      </c>
      <c r="D93" s="17">
        <f>IFERROR(VLOOKUP($A93,'[3]Annex 2 EHV charges'!$A$10:$O$1000,$D$12,FALSE),0)</f>
        <v>0</v>
      </c>
      <c r="E93" s="17">
        <f>IFERROR(VLOOKUP($A93,'[2]Annex 2 EHV charges'!$A$10:$P$1000,$E$12,FALSE),0)</f>
        <v>0</v>
      </c>
      <c r="F93" s="17">
        <f>IFERROR(VLOOKUP($A93,'[4]Annex 2 EHV charges'!$A$10:$P$1000,$F$12,FALSE),0)</f>
        <v>0</v>
      </c>
      <c r="G93" s="18">
        <f t="shared" si="14"/>
        <v>0</v>
      </c>
      <c r="H93" s="18">
        <f t="shared" si="15"/>
        <v>0</v>
      </c>
      <c r="I93" s="18">
        <f t="shared" si="16"/>
        <v>0</v>
      </c>
      <c r="J93" s="18">
        <f t="shared" si="17"/>
        <v>0</v>
      </c>
      <c r="K93" s="31">
        <f t="shared" si="18"/>
        <v>0</v>
      </c>
      <c r="L93" s="31">
        <f t="shared" si="19"/>
        <v>0</v>
      </c>
      <c r="M93" s="31">
        <f t="shared" si="20"/>
        <v>0</v>
      </c>
      <c r="O93" s="25"/>
      <c r="P93"/>
      <c r="Q93"/>
      <c r="R93"/>
      <c r="S93" s="26"/>
      <c r="T93" s="26"/>
      <c r="U93" s="26"/>
      <c r="V93" s="59"/>
      <c r="W93" s="26"/>
      <c r="X93" s="25"/>
      <c r="Y93" s="26"/>
      <c r="Z93" s="26"/>
      <c r="AA93" s="26"/>
      <c r="AB93" s="26"/>
      <c r="AC93" s="26"/>
      <c r="AD93" s="59"/>
    </row>
    <row r="94" spans="1:30">
      <c r="A94" s="16" t="str">
        <f>T('[2]Annex 2 EHV charges'!$A91)</f>
        <v/>
      </c>
      <c r="B94" s="16">
        <f>IFERROR(VLOOKUP($A94,'[2]Annex 2 EHV charges'!$A$10:$P$1000,$B$12,FALSE),0)</f>
        <v>0</v>
      </c>
      <c r="C94" s="17">
        <f>IFERROR(VLOOKUP($A94,'[1]Annex 2 EHV charges'!$A$10:$O$1000,$C$12,FALSE),0)</f>
        <v>0</v>
      </c>
      <c r="D94" s="17">
        <f>IFERROR(VLOOKUP($A94,'[3]Annex 2 EHV charges'!$A$10:$O$1000,$D$12,FALSE),0)</f>
        <v>0</v>
      </c>
      <c r="E94" s="17">
        <f>IFERROR(VLOOKUP($A94,'[2]Annex 2 EHV charges'!$A$10:$P$1000,$E$12,FALSE),0)</f>
        <v>0</v>
      </c>
      <c r="F94" s="17">
        <f>IFERROR(VLOOKUP($A94,'[4]Annex 2 EHV charges'!$A$10:$P$1000,$F$12,FALSE),0)</f>
        <v>0</v>
      </c>
      <c r="G94" s="18">
        <f t="shared" si="14"/>
        <v>0</v>
      </c>
      <c r="H94" s="18">
        <f t="shared" si="15"/>
        <v>0</v>
      </c>
      <c r="I94" s="18">
        <f t="shared" si="16"/>
        <v>0</v>
      </c>
      <c r="J94" s="18">
        <f t="shared" si="17"/>
        <v>0</v>
      </c>
      <c r="K94" s="31">
        <f t="shared" si="18"/>
        <v>0</v>
      </c>
      <c r="L94" s="31">
        <f t="shared" si="19"/>
        <v>0</v>
      </c>
      <c r="M94" s="31">
        <f t="shared" si="20"/>
        <v>0</v>
      </c>
      <c r="O94" s="25"/>
      <c r="P94"/>
      <c r="Q94"/>
      <c r="R94"/>
      <c r="S94" s="26"/>
      <c r="T94" s="26"/>
      <c r="U94" s="26"/>
      <c r="V94" s="59"/>
      <c r="W94" s="26"/>
      <c r="X94" s="25"/>
      <c r="Y94" s="26"/>
      <c r="Z94" s="26"/>
      <c r="AA94" s="26"/>
      <c r="AB94" s="26"/>
      <c r="AC94" s="26"/>
      <c r="AD94" s="59"/>
    </row>
    <row r="95" ht="15.75" spans="1:30">
      <c r="A95" s="16" t="str">
        <f>T('[2]Annex 2 EHV charges'!$A92)</f>
        <v/>
      </c>
      <c r="B95" s="16">
        <f>IFERROR(VLOOKUP($A95,'[2]Annex 2 EHV charges'!$A$10:$P$1000,$B$12,FALSE),0)</f>
        <v>0</v>
      </c>
      <c r="C95" s="17">
        <f>IFERROR(VLOOKUP($A95,'[1]Annex 2 EHV charges'!$A$10:$O$1000,$C$12,FALSE),0)</f>
        <v>0</v>
      </c>
      <c r="D95" s="17">
        <f>IFERROR(VLOOKUP($A95,'[3]Annex 2 EHV charges'!$A$10:$O$1000,$D$12,FALSE),0)</f>
        <v>0</v>
      </c>
      <c r="E95" s="17">
        <f>IFERROR(VLOOKUP($A95,'[2]Annex 2 EHV charges'!$A$10:$P$1000,$E$12,FALSE),0)</f>
        <v>0</v>
      </c>
      <c r="F95" s="17">
        <f>IFERROR(VLOOKUP($A95,'[4]Annex 2 EHV charges'!$A$10:$P$1000,$F$12,FALSE),0)</f>
        <v>0</v>
      </c>
      <c r="G95" s="18">
        <f t="shared" si="14"/>
        <v>0</v>
      </c>
      <c r="H95" s="18">
        <f t="shared" si="15"/>
        <v>0</v>
      </c>
      <c r="I95" s="18">
        <f t="shared" si="16"/>
        <v>0</v>
      </c>
      <c r="J95" s="18">
        <f t="shared" si="17"/>
        <v>0</v>
      </c>
      <c r="K95" s="31">
        <f t="shared" si="18"/>
        <v>0</v>
      </c>
      <c r="L95" s="31">
        <f t="shared" si="19"/>
        <v>0</v>
      </c>
      <c r="M95" s="31">
        <f t="shared" si="20"/>
        <v>0</v>
      </c>
      <c r="O95" s="33"/>
      <c r="P95"/>
      <c r="Q95"/>
      <c r="R95"/>
      <c r="S95" s="34"/>
      <c r="T95" s="34"/>
      <c r="U95" s="34"/>
      <c r="V95" s="65"/>
      <c r="W95" s="34"/>
      <c r="X95" s="33"/>
      <c r="Y95" s="34"/>
      <c r="Z95" s="34"/>
      <c r="AA95" s="34"/>
      <c r="AB95" s="34"/>
      <c r="AC95" s="34"/>
      <c r="AD95" s="65"/>
    </row>
    <row r="96" spans="1:13">
      <c r="A96" s="16" t="str">
        <f>T('[2]Annex 2 EHV charges'!$A93)</f>
        <v/>
      </c>
      <c r="B96" s="16">
        <f>IFERROR(VLOOKUP($A96,'[2]Annex 2 EHV charges'!$A$10:$P$1000,$B$12,FALSE),0)</f>
        <v>0</v>
      </c>
      <c r="C96" s="17">
        <f>IFERROR(VLOOKUP($A96,'[1]Annex 2 EHV charges'!$A$10:$O$1000,$C$12,FALSE),0)</f>
        <v>0</v>
      </c>
      <c r="D96" s="17">
        <f>IFERROR(VLOOKUP($A96,'[3]Annex 2 EHV charges'!$A$10:$O$1000,$D$12,FALSE),0)</f>
        <v>0</v>
      </c>
      <c r="E96" s="17">
        <f>IFERROR(VLOOKUP($A96,'[2]Annex 2 EHV charges'!$A$10:$P$1000,$E$12,FALSE),0)</f>
        <v>0</v>
      </c>
      <c r="F96" s="17">
        <f>IFERROR(VLOOKUP($A96,'[4]Annex 2 EHV charges'!$A$10:$P$1000,$F$12,FALSE),0)</f>
        <v>0</v>
      </c>
      <c r="G96" s="18">
        <f t="shared" si="14"/>
        <v>0</v>
      </c>
      <c r="H96" s="18">
        <f t="shared" si="15"/>
        <v>0</v>
      </c>
      <c r="I96" s="18">
        <f t="shared" si="16"/>
        <v>0</v>
      </c>
      <c r="J96" s="18">
        <f t="shared" si="17"/>
        <v>0</v>
      </c>
      <c r="K96" s="31">
        <f t="shared" si="18"/>
        <v>0</v>
      </c>
      <c r="L96" s="31">
        <f t="shared" si="19"/>
        <v>0</v>
      </c>
      <c r="M96" s="31">
        <f t="shared" si="20"/>
        <v>0</v>
      </c>
    </row>
    <row r="97" spans="1:13">
      <c r="A97" s="16" t="str">
        <f>T('[2]Annex 2 EHV charges'!$A94)</f>
        <v/>
      </c>
      <c r="B97" s="16">
        <f>IFERROR(VLOOKUP($A97,'[2]Annex 2 EHV charges'!$A$10:$P$1000,$B$12,FALSE),0)</f>
        <v>0</v>
      </c>
      <c r="C97" s="17">
        <f>IFERROR(VLOOKUP($A97,'[1]Annex 2 EHV charges'!$A$10:$O$1000,$C$12,FALSE),0)</f>
        <v>0</v>
      </c>
      <c r="D97" s="17">
        <f>IFERROR(VLOOKUP($A97,'[3]Annex 2 EHV charges'!$A$10:$O$1000,$D$12,FALSE),0)</f>
        <v>0</v>
      </c>
      <c r="E97" s="17">
        <f>IFERROR(VLOOKUP($A97,'[2]Annex 2 EHV charges'!$A$10:$P$1000,$E$12,FALSE),0)</f>
        <v>0</v>
      </c>
      <c r="F97" s="17">
        <f>IFERROR(VLOOKUP($A97,'[4]Annex 2 EHV charges'!$A$10:$P$1000,$F$12,FALSE),0)</f>
        <v>0</v>
      </c>
      <c r="G97" s="18">
        <f t="shared" si="14"/>
        <v>0</v>
      </c>
      <c r="H97" s="18">
        <f t="shared" si="15"/>
        <v>0</v>
      </c>
      <c r="I97" s="18">
        <f t="shared" si="16"/>
        <v>0</v>
      </c>
      <c r="J97" s="18">
        <f t="shared" si="17"/>
        <v>0</v>
      </c>
      <c r="K97" s="31">
        <f t="shared" si="18"/>
        <v>0</v>
      </c>
      <c r="L97" s="31">
        <f t="shared" si="19"/>
        <v>0</v>
      </c>
      <c r="M97" s="31">
        <f t="shared" si="20"/>
        <v>0</v>
      </c>
    </row>
    <row r="98" spans="1:13">
      <c r="A98" s="16" t="str">
        <f>T('[2]Annex 2 EHV charges'!$A95)</f>
        <v/>
      </c>
      <c r="B98" s="16">
        <f>IFERROR(VLOOKUP($A98,'[2]Annex 2 EHV charges'!$A$10:$P$1000,$B$12,FALSE),0)</f>
        <v>0</v>
      </c>
      <c r="C98" s="17">
        <f>IFERROR(VLOOKUP($A98,'[1]Annex 2 EHV charges'!$A$10:$O$1000,$C$12,FALSE),0)</f>
        <v>0</v>
      </c>
      <c r="D98" s="17">
        <f>IFERROR(VLOOKUP($A98,'[3]Annex 2 EHV charges'!$A$10:$O$1000,$D$12,FALSE),0)</f>
        <v>0</v>
      </c>
      <c r="E98" s="17">
        <f>IFERROR(VLOOKUP($A98,'[2]Annex 2 EHV charges'!$A$10:$P$1000,$E$12,FALSE),0)</f>
        <v>0</v>
      </c>
      <c r="F98" s="17">
        <f>IFERROR(VLOOKUP($A98,'[4]Annex 2 EHV charges'!$A$10:$P$1000,$F$12,FALSE),0)</f>
        <v>0</v>
      </c>
      <c r="G98" s="18">
        <f t="shared" si="14"/>
        <v>0</v>
      </c>
      <c r="H98" s="18">
        <f t="shared" si="15"/>
        <v>0</v>
      </c>
      <c r="I98" s="18">
        <f t="shared" si="16"/>
        <v>0</v>
      </c>
      <c r="J98" s="18">
        <f t="shared" si="17"/>
        <v>0</v>
      </c>
      <c r="K98" s="31">
        <f t="shared" si="18"/>
        <v>0</v>
      </c>
      <c r="L98" s="31">
        <f t="shared" si="19"/>
        <v>0</v>
      </c>
      <c r="M98" s="31">
        <f t="shared" si="20"/>
        <v>0</v>
      </c>
    </row>
    <row r="99" spans="1:13">
      <c r="A99" s="16" t="str">
        <f>T('[2]Annex 2 EHV charges'!$A96)</f>
        <v/>
      </c>
      <c r="B99" s="16">
        <f>IFERROR(VLOOKUP($A99,'[2]Annex 2 EHV charges'!$A$10:$P$1000,$B$12,FALSE),0)</f>
        <v>0</v>
      </c>
      <c r="C99" s="17">
        <f>IFERROR(VLOOKUP($A99,'[1]Annex 2 EHV charges'!$A$10:$O$1000,$C$12,FALSE),0)</f>
        <v>0</v>
      </c>
      <c r="D99" s="17">
        <f>IFERROR(VLOOKUP($A99,'[3]Annex 2 EHV charges'!$A$10:$O$1000,$D$12,FALSE),0)</f>
        <v>0</v>
      </c>
      <c r="E99" s="17">
        <f>IFERROR(VLOOKUP($A99,'[2]Annex 2 EHV charges'!$A$10:$P$1000,$E$12,FALSE),0)</f>
        <v>0</v>
      </c>
      <c r="F99" s="17">
        <f>IFERROR(VLOOKUP($A99,'[4]Annex 2 EHV charges'!$A$10:$P$1000,$F$12,FALSE),0)</f>
        <v>0</v>
      </c>
      <c r="G99" s="18">
        <f t="shared" si="14"/>
        <v>0</v>
      </c>
      <c r="H99" s="18">
        <f t="shared" si="15"/>
        <v>0</v>
      </c>
      <c r="I99" s="18">
        <f t="shared" si="16"/>
        <v>0</v>
      </c>
      <c r="J99" s="18">
        <f t="shared" si="17"/>
        <v>0</v>
      </c>
      <c r="K99" s="31">
        <f t="shared" si="18"/>
        <v>0</v>
      </c>
      <c r="L99" s="31">
        <f t="shared" si="19"/>
        <v>0</v>
      </c>
      <c r="M99" s="31">
        <f t="shared" si="20"/>
        <v>0</v>
      </c>
    </row>
    <row r="100" spans="1:13">
      <c r="A100" s="16" t="str">
        <f>T('[2]Annex 2 EHV charges'!$A97)</f>
        <v/>
      </c>
      <c r="B100" s="16">
        <f>IFERROR(VLOOKUP($A100,'[2]Annex 2 EHV charges'!$A$10:$P$1000,$B$12,FALSE),0)</f>
        <v>0</v>
      </c>
      <c r="C100" s="17">
        <f>IFERROR(VLOOKUP($A100,'[1]Annex 2 EHV charges'!$A$10:$O$1000,$C$12,FALSE),0)</f>
        <v>0</v>
      </c>
      <c r="D100" s="17">
        <f>IFERROR(VLOOKUP($A100,'[3]Annex 2 EHV charges'!$A$10:$O$1000,$D$12,FALSE),0)</f>
        <v>0</v>
      </c>
      <c r="E100" s="17">
        <f>IFERROR(VLOOKUP($A100,'[2]Annex 2 EHV charges'!$A$10:$P$1000,$E$12,FALSE),0)</f>
        <v>0</v>
      </c>
      <c r="F100" s="17">
        <f>IFERROR(VLOOKUP($A100,'[4]Annex 2 EHV charges'!$A$10:$P$1000,$F$12,FALSE),0)</f>
        <v>0</v>
      </c>
      <c r="G100" s="18">
        <f t="shared" si="14"/>
        <v>0</v>
      </c>
      <c r="H100" s="18">
        <f t="shared" si="15"/>
        <v>0</v>
      </c>
      <c r="I100" s="18">
        <f t="shared" si="16"/>
        <v>0</v>
      </c>
      <c r="J100" s="18">
        <f t="shared" si="17"/>
        <v>0</v>
      </c>
      <c r="K100" s="31">
        <f t="shared" si="18"/>
        <v>0</v>
      </c>
      <c r="L100" s="31">
        <f t="shared" si="19"/>
        <v>0</v>
      </c>
      <c r="M100" s="31">
        <f t="shared" si="20"/>
        <v>0</v>
      </c>
    </row>
    <row r="101" spans="1:13">
      <c r="A101" s="16" t="str">
        <f>T('[2]Annex 2 EHV charges'!$A98)</f>
        <v/>
      </c>
      <c r="B101" s="16">
        <f>IFERROR(VLOOKUP($A101,'[2]Annex 2 EHV charges'!$A$10:$P$1000,$B$12,FALSE),0)</f>
        <v>0</v>
      </c>
      <c r="C101" s="17">
        <f>IFERROR(VLOOKUP($A101,'[1]Annex 2 EHV charges'!$A$10:$O$1000,$C$12,FALSE),0)</f>
        <v>0</v>
      </c>
      <c r="D101" s="17">
        <f>IFERROR(VLOOKUP($A101,'[3]Annex 2 EHV charges'!$A$10:$O$1000,$D$12,FALSE),0)</f>
        <v>0</v>
      </c>
      <c r="E101" s="17">
        <f>IFERROR(VLOOKUP($A101,'[2]Annex 2 EHV charges'!$A$10:$P$1000,$E$12,FALSE),0)</f>
        <v>0</v>
      </c>
      <c r="F101" s="17">
        <f>IFERROR(VLOOKUP($A101,'[4]Annex 2 EHV charges'!$A$10:$P$1000,$F$12,FALSE),0)</f>
        <v>0</v>
      </c>
      <c r="G101" s="18">
        <f t="shared" si="14"/>
        <v>0</v>
      </c>
      <c r="H101" s="18">
        <f t="shared" si="15"/>
        <v>0</v>
      </c>
      <c r="I101" s="18">
        <f t="shared" si="16"/>
        <v>0</v>
      </c>
      <c r="J101" s="18">
        <f t="shared" si="17"/>
        <v>0</v>
      </c>
      <c r="K101" s="31">
        <f t="shared" si="18"/>
        <v>0</v>
      </c>
      <c r="L101" s="31">
        <f t="shared" si="19"/>
        <v>0</v>
      </c>
      <c r="M101" s="31">
        <f t="shared" si="20"/>
        <v>0</v>
      </c>
    </row>
    <row r="102" spans="1:13">
      <c r="A102" s="16" t="str">
        <f>T('[2]Annex 2 EHV charges'!$A99)</f>
        <v/>
      </c>
      <c r="B102" s="16">
        <f>IFERROR(VLOOKUP($A102,'[2]Annex 2 EHV charges'!$A$10:$P$1000,$B$12,FALSE),0)</f>
        <v>0</v>
      </c>
      <c r="C102" s="17">
        <f>IFERROR(VLOOKUP($A102,'[1]Annex 2 EHV charges'!$A$10:$O$1000,$C$12,FALSE),0)</f>
        <v>0</v>
      </c>
      <c r="D102" s="17">
        <f>IFERROR(VLOOKUP($A102,'[3]Annex 2 EHV charges'!$A$10:$O$1000,$D$12,FALSE),0)</f>
        <v>0</v>
      </c>
      <c r="E102" s="17">
        <f>IFERROR(VLOOKUP($A102,'[2]Annex 2 EHV charges'!$A$10:$P$1000,$E$12,FALSE),0)</f>
        <v>0</v>
      </c>
      <c r="F102" s="17">
        <f>IFERROR(VLOOKUP($A102,'[4]Annex 2 EHV charges'!$A$10:$P$1000,$F$12,FALSE),0)</f>
        <v>0</v>
      </c>
      <c r="G102" s="18">
        <f t="shared" si="14"/>
        <v>0</v>
      </c>
      <c r="H102" s="18">
        <f t="shared" si="15"/>
        <v>0</v>
      </c>
      <c r="I102" s="18">
        <f t="shared" si="16"/>
        <v>0</v>
      </c>
      <c r="J102" s="18">
        <f t="shared" si="17"/>
        <v>0</v>
      </c>
      <c r="K102" s="31">
        <f t="shared" si="18"/>
        <v>0</v>
      </c>
      <c r="L102" s="31">
        <f t="shared" si="19"/>
        <v>0</v>
      </c>
      <c r="M102" s="31">
        <f t="shared" si="20"/>
        <v>0</v>
      </c>
    </row>
    <row r="103" spans="1:13">
      <c r="A103" s="16" t="str">
        <f>T('[2]Annex 2 EHV charges'!$A100)</f>
        <v/>
      </c>
      <c r="B103" s="16">
        <f>IFERROR(VLOOKUP($A103,'[2]Annex 2 EHV charges'!$A$10:$P$1000,$B$12,FALSE),0)</f>
        <v>0</v>
      </c>
      <c r="C103" s="17">
        <f>IFERROR(VLOOKUP($A103,'[1]Annex 2 EHV charges'!$A$10:$O$1000,$C$12,FALSE),0)</f>
        <v>0</v>
      </c>
      <c r="D103" s="17">
        <f>IFERROR(VLOOKUP($A103,'[3]Annex 2 EHV charges'!$A$10:$O$1000,$D$12,FALSE),0)</f>
        <v>0</v>
      </c>
      <c r="E103" s="17">
        <f>IFERROR(VLOOKUP($A103,'[2]Annex 2 EHV charges'!$A$10:$P$1000,$E$12,FALSE),0)</f>
        <v>0</v>
      </c>
      <c r="F103" s="17">
        <f>IFERROR(VLOOKUP($A103,'[4]Annex 2 EHV charges'!$A$10:$P$1000,$F$12,FALSE),0)</f>
        <v>0</v>
      </c>
      <c r="G103" s="18">
        <f t="shared" si="14"/>
        <v>0</v>
      </c>
      <c r="H103" s="18">
        <f t="shared" si="15"/>
        <v>0</v>
      </c>
      <c r="I103" s="18">
        <f t="shared" si="16"/>
        <v>0</v>
      </c>
      <c r="J103" s="18">
        <f t="shared" si="17"/>
        <v>0</v>
      </c>
      <c r="K103" s="31">
        <f t="shared" si="18"/>
        <v>0</v>
      </c>
      <c r="L103" s="31">
        <f t="shared" si="19"/>
        <v>0</v>
      </c>
      <c r="M103" s="31">
        <f t="shared" si="20"/>
        <v>0</v>
      </c>
    </row>
    <row r="104" spans="1:13">
      <c r="A104" s="16" t="str">
        <f>T('[2]Annex 2 EHV charges'!$A101)</f>
        <v/>
      </c>
      <c r="B104" s="16">
        <f>IFERROR(VLOOKUP($A104,'[2]Annex 2 EHV charges'!$A$10:$P$1000,$B$12,FALSE),0)</f>
        <v>0</v>
      </c>
      <c r="C104" s="17">
        <f>IFERROR(VLOOKUP($A104,'[1]Annex 2 EHV charges'!$A$10:$O$1000,$C$12,FALSE),0)</f>
        <v>0</v>
      </c>
      <c r="D104" s="17">
        <f>IFERROR(VLOOKUP($A104,'[3]Annex 2 EHV charges'!$A$10:$O$1000,$D$12,FALSE),0)</f>
        <v>0</v>
      </c>
      <c r="E104" s="17">
        <f>IFERROR(VLOOKUP($A104,'[2]Annex 2 EHV charges'!$A$10:$P$1000,$E$12,FALSE),0)</f>
        <v>0</v>
      </c>
      <c r="F104" s="17">
        <f>IFERROR(VLOOKUP($A104,'[4]Annex 2 EHV charges'!$A$10:$P$1000,$F$12,FALSE),0)</f>
        <v>0</v>
      </c>
      <c r="G104" s="18">
        <f t="shared" si="14"/>
        <v>0</v>
      </c>
      <c r="H104" s="18">
        <f t="shared" si="15"/>
        <v>0</v>
      </c>
      <c r="I104" s="18">
        <f t="shared" si="16"/>
        <v>0</v>
      </c>
      <c r="J104" s="18">
        <f t="shared" si="17"/>
        <v>0</v>
      </c>
      <c r="K104" s="31">
        <f t="shared" si="18"/>
        <v>0</v>
      </c>
      <c r="L104" s="31">
        <f t="shared" si="19"/>
        <v>0</v>
      </c>
      <c r="M104" s="31">
        <f t="shared" si="20"/>
        <v>0</v>
      </c>
    </row>
    <row r="105" spans="1:13">
      <c r="A105" s="16" t="str">
        <f>T('[2]Annex 2 EHV charges'!$A102)</f>
        <v/>
      </c>
      <c r="B105" s="16">
        <f>IFERROR(VLOOKUP($A105,'[2]Annex 2 EHV charges'!$A$10:$P$1000,$B$12,FALSE),0)</f>
        <v>0</v>
      </c>
      <c r="C105" s="17">
        <f>IFERROR(VLOOKUP($A105,'[1]Annex 2 EHV charges'!$A$10:$O$1000,$C$12,FALSE),0)</f>
        <v>0</v>
      </c>
      <c r="D105" s="17">
        <f>IFERROR(VLOOKUP($A105,'[3]Annex 2 EHV charges'!$A$10:$O$1000,$D$12,FALSE),0)</f>
        <v>0</v>
      </c>
      <c r="E105" s="17">
        <f>IFERROR(VLOOKUP($A105,'[2]Annex 2 EHV charges'!$A$10:$P$1000,$E$12,FALSE),0)</f>
        <v>0</v>
      </c>
      <c r="F105" s="17">
        <f>IFERROR(VLOOKUP($A105,'[4]Annex 2 EHV charges'!$A$10:$P$1000,$F$12,FALSE),0)</f>
        <v>0</v>
      </c>
      <c r="G105" s="18">
        <f t="shared" si="14"/>
        <v>0</v>
      </c>
      <c r="H105" s="18">
        <f t="shared" si="15"/>
        <v>0</v>
      </c>
      <c r="I105" s="18">
        <f t="shared" si="16"/>
        <v>0</v>
      </c>
      <c r="J105" s="18">
        <f t="shared" si="17"/>
        <v>0</v>
      </c>
      <c r="K105" s="31">
        <f t="shared" si="18"/>
        <v>0</v>
      </c>
      <c r="L105" s="31">
        <f t="shared" si="19"/>
        <v>0</v>
      </c>
      <c r="M105" s="31">
        <f t="shared" si="20"/>
        <v>0</v>
      </c>
    </row>
    <row r="106" spans="1:13">
      <c r="A106" s="16" t="str">
        <f>T('[2]Annex 2 EHV charges'!$A103)</f>
        <v/>
      </c>
      <c r="B106" s="16">
        <f>IFERROR(VLOOKUP($A106,'[2]Annex 2 EHV charges'!$A$10:$P$1000,$B$12,FALSE),0)</f>
        <v>0</v>
      </c>
      <c r="C106" s="17">
        <f>IFERROR(VLOOKUP($A106,'[1]Annex 2 EHV charges'!$A$10:$O$1000,$C$12,FALSE),0)</f>
        <v>0</v>
      </c>
      <c r="D106" s="17">
        <f>IFERROR(VLOOKUP($A106,'[3]Annex 2 EHV charges'!$A$10:$O$1000,$D$12,FALSE),0)</f>
        <v>0</v>
      </c>
      <c r="E106" s="17">
        <f>IFERROR(VLOOKUP($A106,'[2]Annex 2 EHV charges'!$A$10:$P$1000,$E$12,FALSE),0)</f>
        <v>0</v>
      </c>
      <c r="F106" s="17">
        <f>IFERROR(VLOOKUP($A106,'[4]Annex 2 EHV charges'!$A$10:$P$1000,$F$12,FALSE),0)</f>
        <v>0</v>
      </c>
      <c r="G106" s="18">
        <f t="shared" si="14"/>
        <v>0</v>
      </c>
      <c r="H106" s="18">
        <f t="shared" si="15"/>
        <v>0</v>
      </c>
      <c r="I106" s="18">
        <f t="shared" si="16"/>
        <v>0</v>
      </c>
      <c r="J106" s="18">
        <f t="shared" si="17"/>
        <v>0</v>
      </c>
      <c r="K106" s="31">
        <f t="shared" si="18"/>
        <v>0</v>
      </c>
      <c r="L106" s="31">
        <f t="shared" si="19"/>
        <v>0</v>
      </c>
      <c r="M106" s="31">
        <f t="shared" si="20"/>
        <v>0</v>
      </c>
    </row>
    <row r="107" spans="1:13">
      <c r="A107" s="16" t="str">
        <f>T('[2]Annex 2 EHV charges'!$A104)</f>
        <v/>
      </c>
      <c r="B107" s="16">
        <f>IFERROR(VLOOKUP($A107,'[2]Annex 2 EHV charges'!$A$10:$P$1000,$B$12,FALSE),0)</f>
        <v>0</v>
      </c>
      <c r="C107" s="17">
        <f>IFERROR(VLOOKUP($A107,'[1]Annex 2 EHV charges'!$A$10:$O$1000,$C$12,FALSE),0)</f>
        <v>0</v>
      </c>
      <c r="D107" s="17">
        <f>IFERROR(VLOOKUP($A107,'[3]Annex 2 EHV charges'!$A$10:$O$1000,$D$12,FALSE),0)</f>
        <v>0</v>
      </c>
      <c r="E107" s="17">
        <f>IFERROR(VLOOKUP($A107,'[2]Annex 2 EHV charges'!$A$10:$P$1000,$E$12,FALSE),0)</f>
        <v>0</v>
      </c>
      <c r="F107" s="17">
        <f>IFERROR(VLOOKUP($A107,'[4]Annex 2 EHV charges'!$A$10:$P$1000,$F$12,FALSE),0)</f>
        <v>0</v>
      </c>
      <c r="G107" s="18">
        <f t="shared" si="14"/>
        <v>0</v>
      </c>
      <c r="H107" s="18">
        <f t="shared" si="15"/>
        <v>0</v>
      </c>
      <c r="I107" s="18">
        <f t="shared" si="16"/>
        <v>0</v>
      </c>
      <c r="J107" s="18">
        <f t="shared" si="17"/>
        <v>0</v>
      </c>
      <c r="K107" s="31">
        <f t="shared" si="18"/>
        <v>0</v>
      </c>
      <c r="L107" s="31">
        <f t="shared" si="19"/>
        <v>0</v>
      </c>
      <c r="M107" s="31">
        <f t="shared" si="20"/>
        <v>0</v>
      </c>
    </row>
    <row r="108" spans="1:13">
      <c r="A108" s="16" t="str">
        <f>T('[2]Annex 2 EHV charges'!$A105)</f>
        <v/>
      </c>
      <c r="B108" s="16">
        <f>IFERROR(VLOOKUP($A108,'[2]Annex 2 EHV charges'!$A$10:$P$1000,$B$12,FALSE),0)</f>
        <v>0</v>
      </c>
      <c r="C108" s="17">
        <f>IFERROR(VLOOKUP($A108,'[1]Annex 2 EHV charges'!$A$10:$O$1000,$C$12,FALSE),0)</f>
        <v>0</v>
      </c>
      <c r="D108" s="17">
        <f>IFERROR(VLOOKUP($A108,'[3]Annex 2 EHV charges'!$A$10:$O$1000,$D$12,FALSE),0)</f>
        <v>0</v>
      </c>
      <c r="E108" s="17">
        <f>IFERROR(VLOOKUP($A108,'[2]Annex 2 EHV charges'!$A$10:$P$1000,$E$12,FALSE),0)</f>
        <v>0</v>
      </c>
      <c r="F108" s="17">
        <f>IFERROR(VLOOKUP($A108,'[4]Annex 2 EHV charges'!$A$10:$P$1000,$F$12,FALSE),0)</f>
        <v>0</v>
      </c>
      <c r="G108" s="18">
        <f t="shared" si="14"/>
        <v>0</v>
      </c>
      <c r="H108" s="18">
        <f t="shared" si="15"/>
        <v>0</v>
      </c>
      <c r="I108" s="18">
        <f t="shared" si="16"/>
        <v>0</v>
      </c>
      <c r="J108" s="18">
        <f t="shared" si="17"/>
        <v>0</v>
      </c>
      <c r="K108" s="31">
        <f t="shared" si="18"/>
        <v>0</v>
      </c>
      <c r="L108" s="31">
        <f t="shared" si="19"/>
        <v>0</v>
      </c>
      <c r="M108" s="31">
        <f t="shared" si="20"/>
        <v>0</v>
      </c>
    </row>
    <row r="109" spans="1:13">
      <c r="A109" s="16" t="str">
        <f>T('[2]Annex 2 EHV charges'!$A106)</f>
        <v/>
      </c>
      <c r="B109" s="16">
        <f>IFERROR(VLOOKUP($A109,'[2]Annex 2 EHV charges'!$A$10:$P$1000,$B$12,FALSE),0)</f>
        <v>0</v>
      </c>
      <c r="C109" s="17">
        <f>IFERROR(VLOOKUP($A109,'[1]Annex 2 EHV charges'!$A$10:$O$1000,$C$12,FALSE),0)</f>
        <v>0</v>
      </c>
      <c r="D109" s="17">
        <f>IFERROR(VLOOKUP($A109,'[3]Annex 2 EHV charges'!$A$10:$O$1000,$D$12,FALSE),0)</f>
        <v>0</v>
      </c>
      <c r="E109" s="17">
        <f>IFERROR(VLOOKUP($A109,'[2]Annex 2 EHV charges'!$A$10:$P$1000,$E$12,FALSE),0)</f>
        <v>0</v>
      </c>
      <c r="F109" s="17">
        <f>IFERROR(VLOOKUP($A109,'[4]Annex 2 EHV charges'!$A$10:$P$1000,$F$12,FALSE),0)</f>
        <v>0</v>
      </c>
      <c r="G109" s="18">
        <f t="shared" si="14"/>
        <v>0</v>
      </c>
      <c r="H109" s="18">
        <f t="shared" si="15"/>
        <v>0</v>
      </c>
      <c r="I109" s="18">
        <f t="shared" si="16"/>
        <v>0</v>
      </c>
      <c r="J109" s="18">
        <f t="shared" si="17"/>
        <v>0</v>
      </c>
      <c r="K109" s="31">
        <f t="shared" si="18"/>
        <v>0</v>
      </c>
      <c r="L109" s="31">
        <f t="shared" si="19"/>
        <v>0</v>
      </c>
      <c r="M109" s="31">
        <f t="shared" si="20"/>
        <v>0</v>
      </c>
    </row>
    <row r="110" spans="1:13">
      <c r="A110" s="16" t="str">
        <f>T('[2]Annex 2 EHV charges'!$A107)</f>
        <v/>
      </c>
      <c r="B110" s="16">
        <f>IFERROR(VLOOKUP($A110,'[2]Annex 2 EHV charges'!$A$10:$P$1000,$B$12,FALSE),0)</f>
        <v>0</v>
      </c>
      <c r="C110" s="17">
        <f>IFERROR(VLOOKUP($A110,'[1]Annex 2 EHV charges'!$A$10:$O$1000,$C$12,FALSE),0)</f>
        <v>0</v>
      </c>
      <c r="D110" s="17">
        <f>IFERROR(VLOOKUP($A110,'[3]Annex 2 EHV charges'!$A$10:$O$1000,$D$12,FALSE),0)</f>
        <v>0</v>
      </c>
      <c r="E110" s="17">
        <f>IFERROR(VLOOKUP($A110,'[2]Annex 2 EHV charges'!$A$10:$P$1000,$E$12,FALSE),0)</f>
        <v>0</v>
      </c>
      <c r="F110" s="17">
        <f>IFERROR(VLOOKUP($A110,'[4]Annex 2 EHV charges'!$A$10:$P$1000,$F$12,FALSE),0)</f>
        <v>0</v>
      </c>
      <c r="G110" s="18">
        <f t="shared" si="14"/>
        <v>0</v>
      </c>
      <c r="H110" s="18">
        <f t="shared" si="15"/>
        <v>0</v>
      </c>
      <c r="I110" s="18">
        <f t="shared" si="16"/>
        <v>0</v>
      </c>
      <c r="J110" s="18">
        <f t="shared" si="17"/>
        <v>0</v>
      </c>
      <c r="K110" s="31">
        <f t="shared" si="18"/>
        <v>0</v>
      </c>
      <c r="L110" s="31">
        <f t="shared" si="19"/>
        <v>0</v>
      </c>
      <c r="M110" s="31">
        <f t="shared" si="20"/>
        <v>0</v>
      </c>
    </row>
    <row r="111" spans="1:13">
      <c r="A111" s="16" t="str">
        <f>T('[2]Annex 2 EHV charges'!$A108)</f>
        <v/>
      </c>
      <c r="B111" s="16">
        <f>IFERROR(VLOOKUP($A111,'[2]Annex 2 EHV charges'!$A$10:$P$1000,$B$12,FALSE),0)</f>
        <v>0</v>
      </c>
      <c r="C111" s="17">
        <f>IFERROR(VLOOKUP($A111,'[1]Annex 2 EHV charges'!$A$10:$O$1000,$C$12,FALSE),0)</f>
        <v>0</v>
      </c>
      <c r="D111" s="17">
        <f>IFERROR(VLOOKUP($A111,'[3]Annex 2 EHV charges'!$A$10:$O$1000,$D$12,FALSE),0)</f>
        <v>0</v>
      </c>
      <c r="E111" s="17">
        <f>IFERROR(VLOOKUP($A111,'[2]Annex 2 EHV charges'!$A$10:$P$1000,$E$12,FALSE),0)</f>
        <v>0</v>
      </c>
      <c r="F111" s="17">
        <f>IFERROR(VLOOKUP($A111,'[4]Annex 2 EHV charges'!$A$10:$P$1000,$F$12,FALSE),0)</f>
        <v>0</v>
      </c>
      <c r="G111" s="18">
        <f>IFERROR(ROUND($C111*365/100,2),0)</f>
        <v>0</v>
      </c>
      <c r="H111" s="18">
        <f>IFERROR(ROUND($D111*365/100,2),0)</f>
        <v>0</v>
      </c>
      <c r="I111" s="18">
        <f>IFERROR(ROUND($E111*366/100,2),0)</f>
        <v>0</v>
      </c>
      <c r="J111" s="18">
        <f>IFERROR(ROUND($F111*365/100,2),0)</f>
        <v>0</v>
      </c>
      <c r="K111" s="31">
        <f>IFERROR($H111/$G111-1,0)</f>
        <v>0</v>
      </c>
      <c r="L111" s="31">
        <f>IFERROR($I111/$H111-1,0)</f>
        <v>0</v>
      </c>
      <c r="M111" s="31">
        <f>IFERROR($J111/$I111-1,0)</f>
        <v>0</v>
      </c>
    </row>
    <row r="112" spans="1:13">
      <c r="A112" s="16" t="str">
        <f>T('[2]Annex 2 EHV charges'!$A109)</f>
        <v/>
      </c>
      <c r="B112" s="16">
        <f>IFERROR(VLOOKUP($A112,'[2]Annex 2 EHV charges'!$A$10:$P$1000,$B$12,FALSE),0)</f>
        <v>0</v>
      </c>
      <c r="C112" s="17">
        <f>IFERROR(VLOOKUP($A112,'[1]Annex 2 EHV charges'!$A$10:$O$1000,$C$12,FALSE),0)</f>
        <v>0</v>
      </c>
      <c r="D112" s="17">
        <f>IFERROR(VLOOKUP($A112,'[3]Annex 2 EHV charges'!$A$10:$O$1000,$D$12,FALSE),0)</f>
        <v>0</v>
      </c>
      <c r="E112" s="17">
        <f>IFERROR(VLOOKUP($A112,'[2]Annex 2 EHV charges'!$A$10:$P$1000,$E$12,FALSE),0)</f>
        <v>0</v>
      </c>
      <c r="F112" s="17">
        <f>IFERROR(VLOOKUP($A112,'[4]Annex 2 EHV charges'!$A$10:$P$1000,$F$12,FALSE),0)</f>
        <v>0</v>
      </c>
      <c r="G112" s="18">
        <f>IFERROR(ROUND($C112*365/100,2),0)</f>
        <v>0</v>
      </c>
      <c r="H112" s="18">
        <f>IFERROR(ROUND($D112*365/100,2),0)</f>
        <v>0</v>
      </c>
      <c r="I112" s="18">
        <f>IFERROR(ROUND($E112*366/100,2),0)</f>
        <v>0</v>
      </c>
      <c r="J112" s="18">
        <f>IFERROR(ROUND($F112*365/100,2),0)</f>
        <v>0</v>
      </c>
      <c r="K112" s="31">
        <f>IFERROR($H112/$G112-1,0)</f>
        <v>0</v>
      </c>
      <c r="L112" s="31">
        <f>IFERROR($I112/$H112-1,0)</f>
        <v>0</v>
      </c>
      <c r="M112" s="31">
        <f>IFERROR($J112/$I112-1,0)</f>
        <v>0</v>
      </c>
    </row>
  </sheetData>
  <mergeCells count="11">
    <mergeCell ref="B1:M1"/>
    <mergeCell ref="B2:M2"/>
    <mergeCell ref="B3:M3"/>
    <mergeCell ref="B4:M4"/>
    <mergeCell ref="B5:M5"/>
    <mergeCell ref="B6:M6"/>
    <mergeCell ref="B7:M7"/>
    <mergeCell ref="C9:G9"/>
    <mergeCell ref="R10:AB10"/>
    <mergeCell ref="O12:W12"/>
    <mergeCell ref="Y12:AC12"/>
  </mergeCells>
  <pageMargins left="0.7" right="0.7" top="0.75" bottom="0.75" header="0.3" footer="0.3"/>
  <pageSetup paperSize="9" orientation="portrait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S14"/>
  <sheetViews>
    <sheetView workbookViewId="0">
      <selection activeCell="G32" sqref="G32"/>
    </sheetView>
  </sheetViews>
  <sheetFormatPr defaultColWidth="9" defaultRowHeight="15"/>
  <cols>
    <col min="2" max="2" width="8.14285714285714" customWidth="1"/>
  </cols>
  <sheetData>
    <row r="2" spans="2:19">
      <c r="B2" s="1" t="s">
        <v>10</v>
      </c>
      <c r="C2" s="2" t="s">
        <v>47</v>
      </c>
      <c r="D2" s="2"/>
      <c r="E2" s="2"/>
      <c r="F2" s="2"/>
      <c r="G2" s="2"/>
      <c r="H2" s="2"/>
      <c r="J2" s="8" t="s">
        <v>48</v>
      </c>
      <c r="K2" s="9"/>
      <c r="L2" s="9"/>
      <c r="M2" s="9"/>
      <c r="N2" s="9"/>
      <c r="O2" s="9"/>
      <c r="P2" s="9"/>
      <c r="Q2" s="9"/>
      <c r="R2" s="9"/>
      <c r="S2" s="9"/>
    </row>
    <row r="3" spans="2:19">
      <c r="B3" s="1" t="s">
        <v>49</v>
      </c>
      <c r="C3" s="3" t="s">
        <v>50</v>
      </c>
      <c r="D3" s="2"/>
      <c r="E3" s="2"/>
      <c r="F3" s="2"/>
      <c r="G3" s="2"/>
      <c r="H3" s="2"/>
      <c r="J3" s="9"/>
      <c r="K3" s="9"/>
      <c r="L3" s="9"/>
      <c r="M3" s="9"/>
      <c r="N3" s="9"/>
      <c r="O3" s="9"/>
      <c r="P3" s="9"/>
      <c r="Q3" s="9"/>
      <c r="R3" s="9"/>
      <c r="S3" s="9"/>
    </row>
    <row r="4" spans="2:8">
      <c r="B4" s="1" t="s">
        <v>51</v>
      </c>
      <c r="C4" s="2"/>
      <c r="D4" s="2"/>
      <c r="E4" s="2"/>
      <c r="F4" s="2"/>
      <c r="G4" s="2"/>
      <c r="H4" s="2"/>
    </row>
    <row r="5" spans="2:8">
      <c r="B5" s="1" t="s">
        <v>52</v>
      </c>
      <c r="C5" s="2" t="s">
        <v>53</v>
      </c>
      <c r="D5" s="2"/>
      <c r="E5" s="2"/>
      <c r="F5" s="2"/>
      <c r="G5" s="2"/>
      <c r="H5" s="2"/>
    </row>
    <row r="6" spans="2:8">
      <c r="B6" s="1" t="s">
        <v>54</v>
      </c>
      <c r="C6" s="4"/>
      <c r="D6" s="4"/>
      <c r="E6" s="4"/>
      <c r="F6" s="4"/>
      <c r="G6" s="4"/>
      <c r="H6" s="4"/>
    </row>
    <row r="7" spans="3:8">
      <c r="C7" s="5"/>
      <c r="D7" s="5"/>
      <c r="E7" s="5"/>
      <c r="F7" s="5"/>
      <c r="G7" s="5"/>
      <c r="H7" s="5"/>
    </row>
    <row r="8" spans="3:8">
      <c r="C8" s="5"/>
      <c r="D8" s="5"/>
      <c r="E8" s="5"/>
      <c r="F8" s="5"/>
      <c r="G8" s="5"/>
      <c r="H8" s="5"/>
    </row>
    <row r="9" spans="3:8">
      <c r="C9" s="5"/>
      <c r="D9" s="5"/>
      <c r="E9" s="5"/>
      <c r="F9" s="5"/>
      <c r="G9" s="5"/>
      <c r="H9" s="5"/>
    </row>
    <row r="10" spans="3:8">
      <c r="C10" s="5"/>
      <c r="D10" s="5"/>
      <c r="E10" s="5"/>
      <c r="F10" s="5"/>
      <c r="G10" s="5"/>
      <c r="H10" s="5"/>
    </row>
    <row r="11" spans="3:8">
      <c r="C11" s="5"/>
      <c r="D11" s="5"/>
      <c r="E11" s="5"/>
      <c r="F11" s="5"/>
      <c r="G11" s="5"/>
      <c r="H11" s="5"/>
    </row>
    <row r="12" spans="3:8">
      <c r="C12" s="5"/>
      <c r="D12" s="5"/>
      <c r="E12" s="5"/>
      <c r="F12" s="5"/>
      <c r="G12" s="5"/>
      <c r="H12" s="5"/>
    </row>
    <row r="14" ht="18.75" spans="3:5">
      <c r="C14" s="6" t="str">
        <f>HYPERLINK("mailto:"&amp;C3&amp;"?"&amp;"cc="&amp;C4&amp;"&amp;subject="&amp;C5&amp;"&amp;body="&amp;C6,"Send Email")</f>
        <v>Send Email</v>
      </c>
      <c r="D14" s="7"/>
      <c r="E14" s="7"/>
    </row>
  </sheetData>
  <mergeCells count="7">
    <mergeCell ref="C2:H2"/>
    <mergeCell ref="C3:H3"/>
    <mergeCell ref="C4:H4"/>
    <mergeCell ref="C5:H5"/>
    <mergeCell ref="C14:E14"/>
    <mergeCell ref="J2:S3"/>
    <mergeCell ref="C6:H12"/>
  </mergeCells>
  <hyperlinks>
    <hyperlink ref="C3" r:id="rId1" display="coharvester@gmail.com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Task</vt:lpstr>
      <vt:lpstr>Sending Email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Dr_Sam</dc:creator>
  <cp:lastModifiedBy>HP</cp:lastModifiedBy>
  <dcterms:created xsi:type="dcterms:W3CDTF">2023-05-27T08:30:00Z</dcterms:created>
  <dcterms:modified xsi:type="dcterms:W3CDTF">2025-04-03T15:55:19Z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411DB7C642014F8D9D2DF1EAD56D4425_12</vt:lpwstr>
  </property>
  <property fmtid="{D5CDD505-2E9C-101B-9397-08002B2CF9AE}" pid="3" name="KSOProductBuildVer">
    <vt:lpwstr>1033-12.2.0.20326</vt:lpwstr>
  </property>
</Properties>
</file>